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alquebec-my.sharepoint.com/personal/eliane_habimana_calq_gouv_qc_ca/Documents/Bureau/MISE À JOUR SITE WEB/"/>
    </mc:Choice>
  </mc:AlternateContent>
  <xr:revisionPtr revIDLastSave="0" documentId="8_{4ED3321B-1868-4D98-BCFE-C214E68347FA}" xr6:coauthVersionLast="47" xr6:coauthVersionMax="47" xr10:uidLastSave="{00000000-0000-0000-0000-000000000000}"/>
  <workbookProtection workbookAlgorithmName="SHA-512" workbookHashValue="0gAIaQqrguMaDU1Q+6v/G80kODW8POXzo0nvZae6sJQX3WspA4ZBxgb2mZhmZ4HpN9skyPdMdbAh/P2uLImwlA==" workbookSaltValue="9ASQGRdNTsPmHS0+a0lM6A==" workbookSpinCount="100000" lockStructure="1"/>
  <bookViews>
    <workbookView xWindow="28680" yWindow="-120" windowWidth="38640" windowHeight="21120" tabRatio="854" activeTab="1" xr2:uid="{00000000-000D-0000-FFFF-FFFF00000000}"/>
  </bookViews>
  <sheets>
    <sheet name="Communication" sheetId="111" r:id="rId1"/>
    <sheet name="Identification " sheetId="100" r:id="rId2"/>
    <sheet name="Gouvernance" sheetId="134" r:id="rId3"/>
    <sheet name="Statistiques d'emploi" sheetId="102" r:id="rId4"/>
    <sheet name="Coûts de création et production" sheetId="53" r:id="rId5"/>
    <sheet name="Section 9a Bilan_Diffusion" sheetId="51" r:id="rId6"/>
    <sheet name="Section 9a Plan_Diffusion" sheetId="140" r:id="rId7"/>
    <sheet name="Section 9b Bilan_Médiation" sheetId="137" r:id="rId8"/>
    <sheet name="Section 9b Plan_Médiation" sheetId="141" r:id="rId9"/>
    <sheet name="Section 14a" sheetId="19" r:id="rId10"/>
    <sheet name="Projets spéciaux" sheetId="133" r:id="rId11"/>
    <sheet name="Directives d'envoi" sheetId="108" r:id="rId12"/>
    <sheet name="Résumé-Bilan" sheetId="150" state="hidden" r:id="rId13"/>
    <sheet name="Résumé-Plan" sheetId="151" state="hidden" r:id="rId14"/>
    <sheet name="REF" sheetId="41" state="hidden" r:id="rId15"/>
    <sheet name="REF_rapport" sheetId="110" state="hidden" r:id="rId16"/>
  </sheets>
  <definedNames>
    <definedName name="_xlnm._FilterDatabase" localSheetId="1" hidden="1">'Identification '!$K$3:$K$95</definedName>
    <definedName name="_xlnm._FilterDatabase" localSheetId="14" hidden="1">REF!$A$1:$G$1381</definedName>
    <definedName name="_xlnm._FilterDatabase" localSheetId="15" hidden="1">REF_rapport!$A$1:$Q$464</definedName>
    <definedName name="_xlnm._FilterDatabase" localSheetId="9" hidden="1">'Section 14a'!$D$177:$N$177</definedName>
    <definedName name="_xlnm._FilterDatabase" localSheetId="5" hidden="1">'Section 9a Bilan_Diffusion'!$A$29:$V$317</definedName>
    <definedName name="_xlnm._FilterDatabase" localSheetId="6" hidden="1">'Section 9a Plan_Diffusion'!$A$29:$V$317</definedName>
    <definedName name="_xlnm._FilterDatabase" localSheetId="7" hidden="1">'Section 9b Bilan_Médiation'!$A$15:$J$251</definedName>
    <definedName name="_xlnm._FilterDatabase" localSheetId="8" hidden="1">'Section 9b Plan_Médiation'!$A$15:$J$251</definedName>
    <definedName name="_xlnm._FilterDatabase" localSheetId="3" hidden="1">'Statistiques d''emploi'!$B$1:$O$108</definedName>
    <definedName name="a10diversite" localSheetId="0">#REF!</definedName>
    <definedName name="a10hand" localSheetId="0">#REF!</definedName>
    <definedName name="a10haut" localSheetId="0">#REF!</definedName>
    <definedName name="a10Note1" localSheetId="0">#REF!</definedName>
    <definedName name="a10Note2" localSheetId="0">#REF!</definedName>
    <definedName name="a10releve" localSheetId="0">#REF!</definedName>
    <definedName name="a11Diversite" localSheetId="0">#REF!</definedName>
    <definedName name="a11Diversite">#REF!</definedName>
    <definedName name="a11hand" localSheetId="0">#REF!</definedName>
    <definedName name="a11hand">#REF!</definedName>
    <definedName name="a11Haut" localSheetId="0">#REF!</definedName>
    <definedName name="a11Haut">#REF!</definedName>
    <definedName name="a11Releve" localSheetId="0">#REF!</definedName>
    <definedName name="a11Releve">#REF!</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Hand" localSheetId="0">#REF!</definedName>
    <definedName name="a16Haut" localSheetId="0">#REF!</definedName>
    <definedName name="a16note1" localSheetId="0">#REF!</definedName>
    <definedName name="a16note2" localSheetId="0">#REF!</definedName>
    <definedName name="a16Releve" localSheetId="0">#REF!</definedName>
    <definedName name="a9Diversite" localSheetId="0">#REF!</definedName>
    <definedName name="a9Diversite" localSheetId="6">'Section 9a Plan_Diffusion'!$A$321</definedName>
    <definedName name="a9Diversite">'Section 9a Bilan_Diffusion'!$A$321</definedName>
    <definedName name="a9hand" localSheetId="0">#REF!</definedName>
    <definedName name="a9hand" localSheetId="6">'Section 9a Plan_Diffusion'!$A$324</definedName>
    <definedName name="a9hand">'Section 9a Bilan_Diffusion'!$A$324</definedName>
    <definedName name="a9haut" localSheetId="0">#REF!</definedName>
    <definedName name="a9haut" localSheetId="6">'Section 9a Plan_Diffusion'!$A$1</definedName>
    <definedName name="a9haut">'Section 9a Bilan_Diffusion'!$A$1</definedName>
    <definedName name="a9releve" localSheetId="0">#REF!</definedName>
    <definedName name="a9releve" localSheetId="6">'Section 9a Plan_Diffusion'!$A$323</definedName>
    <definedName name="a9releve">'Section 9a Bilan_Diffusion'!$A$323</definedName>
    <definedName name="b11Diversite" localSheetId="0">#REF!</definedName>
    <definedName name="b11Diversite">#REF!</definedName>
    <definedName name="b11Hand" localSheetId="0">#REF!</definedName>
    <definedName name="b11Hand">#REF!</definedName>
    <definedName name="b11Haut" localSheetId="0">#REF!</definedName>
    <definedName name="b11Haut">#REF!</definedName>
    <definedName name="b11Releve" localSheetId="0">#REF!</definedName>
    <definedName name="b11Releve">#REF!</definedName>
    <definedName name="b8diversité" localSheetId="0">#REF!</definedName>
    <definedName name="b8diversité" localSheetId="11">#REF!</definedName>
    <definedName name="b8hand" localSheetId="0">#REF!</definedName>
    <definedName name="b8hand" localSheetId="11">#REF!</definedName>
    <definedName name="b8haut" localSheetId="0">#REF!</definedName>
    <definedName name="b8haut" localSheetId="11">#REF!</definedName>
    <definedName name="b8releve" localSheetId="0">#REF!</definedName>
    <definedName name="b8releve" localSheetId="11">#REF!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_xlfn.XLOOKUP(#REF!,#REF!,#REF!)</definedName>
    <definedName name="Image">VLOOKUP(#REF!,#REF!,#REF!)</definedName>
    <definedName name="Image2">VLOOKUP(#REF!,#REF!,#REF!)</definedName>
    <definedName name="_xlnm.Print_Titles" localSheetId="4">'Coûts de création et production'!$A:$A,'Coûts de création et production'!$1:$4</definedName>
    <definedName name="_xlnm.Print_Titles" localSheetId="2">Gouvernance!$3:$3</definedName>
    <definedName name="_xlnm.Print_Titles" localSheetId="9">'Section 14a'!$1:$9</definedName>
    <definedName name="_xlnm.Print_Titles" localSheetId="5">'Section 9a Bilan_Diffusion'!$1:$2</definedName>
    <definedName name="_xlnm.Print_Titles" localSheetId="6">'Section 9a Plan_Diffusion'!$1:$2</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Hand" localSheetId="0">#REF!</definedName>
    <definedName name="Nv10cHaut" localSheetId="0">#REF!</definedName>
    <definedName name="Nv10cReleve" localSheetId="0">#REF!</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INDIRECT(#REF!)</definedName>
    <definedName name="Scene">REF!$Z$23:$Z$29</definedName>
    <definedName name="Toutes">REF!$Y$23:$Y$35</definedName>
    <definedName name="Visu">REF!$AA$23:$AA$29</definedName>
    <definedName name="VisuLitt">REF!$AC$23:$AC$30</definedName>
    <definedName name="Z_880C3229_9790_4559_BAA0_FBDBBD6DDD03_.wvu.FilterData" localSheetId="9" hidden="1">'Section 14a'!$A$1:$N$210</definedName>
    <definedName name="Z_880C3229_9790_4559_BAA0_FBDBBD6DDD03_.wvu.PrintArea" localSheetId="2" hidden="1">Gouvernance!$A$1:$P$155</definedName>
    <definedName name="Z_880C3229_9790_4559_BAA0_FBDBBD6DDD03_.wvu.PrintTitles" localSheetId="4" hidden="1">'Coûts de création et production'!$A:$A,'Coûts de création et production'!$1:$4</definedName>
    <definedName name="Z_880C3229_9790_4559_BAA0_FBDBBD6DDD03_.wvu.PrintTitles" localSheetId="2" hidden="1">Gouvernance!$3:$3</definedName>
    <definedName name="Z_880C3229_9790_4559_BAA0_FBDBBD6DDD03_.wvu.PrintTitles" localSheetId="9" hidden="1">'Section 14a'!$1:$9</definedName>
    <definedName name="Z_880C3229_9790_4559_BAA0_FBDBBD6DDD03_.wvu.PrintTitles" localSheetId="5" hidden="1">'Section 9a Bilan_Diffusion'!$1:$2</definedName>
    <definedName name="Z_880C3229_9790_4559_BAA0_FBDBBD6DDD03_.wvu.PrintTitles" localSheetId="6" hidden="1">'Section 9a Plan_Diffusion'!$1:$2</definedName>
    <definedName name="Z_E81D238A_7B02_4284_898B_8B059A14501E_.wvu.FilterData" localSheetId="9" hidden="1">'Section 14a'!$A$1:$N$210</definedName>
    <definedName name="Z_E81D238A_7B02_4284_898B_8B059A14501E_.wvu.PrintArea" localSheetId="2" hidden="1">Gouvernance!$A$1:$P$155</definedName>
    <definedName name="Z_E81D238A_7B02_4284_898B_8B059A14501E_.wvu.PrintTitles" localSheetId="4" hidden="1">'Coûts de création et production'!$A:$A,'Coûts de création et production'!$1:$4</definedName>
    <definedName name="Z_E81D238A_7B02_4284_898B_8B059A14501E_.wvu.PrintTitles" localSheetId="2" hidden="1">Gouvernance!$3:$3</definedName>
    <definedName name="Z_E81D238A_7B02_4284_898B_8B059A14501E_.wvu.PrintTitles" localSheetId="9" hidden="1">'Section 14a'!$1:$9</definedName>
    <definedName name="Z_E81D238A_7B02_4284_898B_8B059A14501E_.wvu.PrintTitles" localSheetId="5" hidden="1">'Section 9a Bilan_Diffusion'!$1:$2</definedName>
    <definedName name="Z_E81D238A_7B02_4284_898B_8B059A14501E_.wvu.PrintTitles" localSheetId="6" hidden="1">'Section 9a Plan_Diffusion'!$1:$2</definedName>
    <definedName name="Z_EE10AC66_1EA7_44A5_A4AC_C85396D1CDF4_.wvu.PrintArea" localSheetId="9" hidden="1">'Section 14a'!$A$1:$N$210</definedName>
    <definedName name="Z_EE10AC66_1EA7_44A5_A4AC_C85396D1CDF4_.wvu.PrintTitles" localSheetId="4" hidden="1">'Coûts de création et production'!$A:$A,'Coûts de création et production'!$1:$4</definedName>
    <definedName name="Z_EE10AC66_1EA7_44A5_A4AC_C85396D1CDF4_.wvu.PrintTitles" localSheetId="9" hidden="1">'Section 14a'!$1:$9</definedName>
    <definedName name="Z_EE10AC66_1EA7_44A5_A4AC_C85396D1CDF4_.wvu.PrintTitles" localSheetId="5" hidden="1">'Section 9a Bilan_Diffusion'!$1:$2</definedName>
    <definedName name="Z_EE10AC66_1EA7_44A5_A4AC_C85396D1CDF4_.wvu.PrintTitles" localSheetId="6" hidden="1">'Section 9a Plan_Diffusion'!$1:$2</definedName>
    <definedName name="_xlnm.Print_Area" localSheetId="11">'Directives d''envoi'!$A$1:$H$48</definedName>
    <definedName name="_xlnm.Print_Area" localSheetId="1">'Identification '!$A$6:$L$64</definedName>
  </definedNames>
  <calcPr calcId="191029"/>
  <customWorkbookViews>
    <customWorkbookView name="Éliane Habimana TM19 - Affichage personnalisé" guid="{880C3229-9790-4559-BAA0-FBDBBD6DDD03}" mergeInterval="0" personalView="1" maximized="1" windowWidth="1366" windowHeight="535" tabRatio="904" activeSheetId="1"/>
    <customWorkbookView name="bsch - Affichage personnalisé" guid="{EE10AC66-1EA7-44A5-A4AC-C85396D1CDF4}" mergeInterval="0" personalView="1" maximized="1" windowWidth="934" windowHeight="680" tabRatio="904" activeSheetId="5"/>
    <customWorkbookView name="Bernard Schaller TM21 - Affichage personnalisé" guid="{E81D238A-7B02-4284-898B-8B059A14501E}" mergeInterval="0" personalView="1" maximized="1" windowWidth="1920" windowHeight="791" tabRatio="904"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00" l="1"/>
  <c r="F84" i="100"/>
  <c r="G77" i="100" l="1"/>
  <c r="A77" i="100"/>
  <c r="F13" i="100" l="1"/>
  <c r="D5" i="133" s="1"/>
  <c r="D117" i="19"/>
  <c r="BM8" i="41"/>
  <c r="C332" i="151"/>
  <c r="C334" i="151"/>
  <c r="C335" i="151"/>
  <c r="C337" i="151"/>
  <c r="C339" i="151"/>
  <c r="C341" i="151"/>
  <c r="C342" i="151"/>
  <c r="C343" i="151"/>
  <c r="C346" i="151"/>
  <c r="C352" i="151"/>
  <c r="C353" i="151"/>
  <c r="C354" i="151"/>
  <c r="C356" i="151"/>
  <c r="C358" i="151"/>
  <c r="C360" i="151"/>
  <c r="C361" i="151"/>
  <c r="C363" i="151"/>
  <c r="C365" i="151"/>
  <c r="C370" i="151"/>
  <c r="C371" i="151"/>
  <c r="C372" i="151"/>
  <c r="C373" i="151"/>
  <c r="C376" i="151"/>
  <c r="C377" i="151"/>
  <c r="C380" i="151"/>
  <c r="C381" i="151"/>
  <c r="C382" i="151"/>
  <c r="C387" i="151"/>
  <c r="C388" i="151"/>
  <c r="C390" i="151"/>
  <c r="C391" i="151"/>
  <c r="C394" i="151"/>
  <c r="C396" i="151"/>
  <c r="C397" i="151"/>
  <c r="C398" i="151"/>
  <c r="C399" i="151"/>
  <c r="C405" i="151"/>
  <c r="C407" i="151"/>
  <c r="C408" i="151"/>
  <c r="C409" i="151"/>
  <c r="C412" i="151"/>
  <c r="C413" i="151"/>
  <c r="C414" i="151"/>
  <c r="C415" i="151"/>
  <c r="C416" i="151"/>
  <c r="C423" i="151"/>
  <c r="C424" i="151"/>
  <c r="C425" i="151"/>
  <c r="C426" i="151"/>
  <c r="C429" i="151"/>
  <c r="C430" i="151"/>
  <c r="C431" i="151"/>
  <c r="C432" i="151"/>
  <c r="C433" i="151"/>
  <c r="C440" i="151"/>
  <c r="C441" i="151"/>
  <c r="C442" i="151"/>
  <c r="C444" i="151"/>
  <c r="C446" i="151"/>
  <c r="C447" i="151"/>
  <c r="C449" i="151"/>
  <c r="C451" i="151"/>
  <c r="C452" i="151"/>
  <c r="C457" i="151"/>
  <c r="C458" i="151"/>
  <c r="C460" i="151"/>
  <c r="C461" i="151"/>
  <c r="C464" i="151"/>
  <c r="C466" i="151"/>
  <c r="C467" i="151"/>
  <c r="C468" i="151"/>
  <c r="C469" i="151"/>
  <c r="C474" i="151"/>
  <c r="C477" i="151"/>
  <c r="C478" i="151"/>
  <c r="C479" i="151"/>
  <c r="C482" i="151"/>
  <c r="C483" i="151"/>
  <c r="C484" i="151"/>
  <c r="C485" i="151"/>
  <c r="C486" i="151"/>
  <c r="C493" i="151"/>
  <c r="C494" i="151"/>
  <c r="C496" i="151"/>
  <c r="C497" i="151"/>
  <c r="C499" i="151"/>
  <c r="C500" i="151"/>
  <c r="C501" i="151"/>
  <c r="C502" i="151"/>
  <c r="C503" i="151"/>
  <c r="C511" i="151"/>
  <c r="C512" i="151"/>
  <c r="C513" i="151"/>
  <c r="C514" i="151"/>
  <c r="C516" i="151"/>
  <c r="C517" i="151"/>
  <c r="C519" i="151"/>
  <c r="C520" i="151"/>
  <c r="C521" i="151"/>
  <c r="C528" i="151"/>
  <c r="C529" i="151"/>
  <c r="C530" i="151"/>
  <c r="C531" i="151"/>
  <c r="C534" i="151"/>
  <c r="C535" i="151"/>
  <c r="C536" i="151"/>
  <c r="C537" i="151"/>
  <c r="C538" i="151"/>
  <c r="C545" i="151"/>
  <c r="C547" i="151"/>
  <c r="C548" i="151"/>
  <c r="C549" i="151"/>
  <c r="C551" i="151"/>
  <c r="C552" i="151"/>
  <c r="C553" i="151"/>
  <c r="C554" i="151"/>
  <c r="C556" i="151"/>
  <c r="C563" i="151"/>
  <c r="C328" i="151"/>
  <c r="C35" i="151"/>
  <c r="C36" i="151"/>
  <c r="C38" i="151"/>
  <c r="C39" i="151"/>
  <c r="C41" i="151"/>
  <c r="C42" i="151"/>
  <c r="C45" i="151"/>
  <c r="C50" i="151"/>
  <c r="C51" i="151"/>
  <c r="C52" i="151"/>
  <c r="C53" i="151"/>
  <c r="C56" i="151"/>
  <c r="C57" i="151"/>
  <c r="C59" i="151"/>
  <c r="C61" i="151"/>
  <c r="C62" i="151"/>
  <c r="C67" i="151"/>
  <c r="C68" i="151"/>
  <c r="C69" i="151"/>
  <c r="C71" i="151"/>
  <c r="C73" i="151"/>
  <c r="C74" i="151"/>
  <c r="C76" i="151"/>
  <c r="C77" i="151"/>
  <c r="C78" i="151"/>
  <c r="C83" i="151"/>
  <c r="C85" i="151"/>
  <c r="C86" i="151"/>
  <c r="C87" i="151"/>
  <c r="C89" i="151"/>
  <c r="C91" i="151"/>
  <c r="C92" i="151"/>
  <c r="C93" i="151"/>
  <c r="C94" i="151"/>
  <c r="C100" i="151"/>
  <c r="C101" i="151"/>
  <c r="C102" i="151"/>
  <c r="C103" i="151"/>
  <c r="C106" i="151"/>
  <c r="C107" i="151"/>
  <c r="C108" i="151"/>
  <c r="C109" i="151"/>
  <c r="C110" i="151"/>
  <c r="C116" i="151"/>
  <c r="C117" i="151"/>
  <c r="C118" i="151"/>
  <c r="C119" i="151"/>
  <c r="C122" i="151"/>
  <c r="C123" i="151"/>
  <c r="C124" i="151"/>
  <c r="C125" i="151"/>
  <c r="C127" i="151"/>
  <c r="C132" i="151"/>
  <c r="C133" i="151"/>
  <c r="C134" i="151"/>
  <c r="C136" i="151"/>
  <c r="C138" i="151"/>
  <c r="C139" i="151"/>
  <c r="C141" i="151"/>
  <c r="C142" i="151"/>
  <c r="C143" i="151"/>
  <c r="C148" i="151"/>
  <c r="C149" i="151"/>
  <c r="C151" i="151"/>
  <c r="C152" i="151"/>
  <c r="C155" i="151"/>
  <c r="C156" i="151"/>
  <c r="C157" i="151"/>
  <c r="C158" i="151"/>
  <c r="C159" i="151"/>
  <c r="C164" i="151"/>
  <c r="C166" i="151"/>
  <c r="C167" i="151"/>
  <c r="C169" i="151"/>
  <c r="C171" i="151"/>
  <c r="C172" i="151"/>
  <c r="C173" i="151"/>
  <c r="C174" i="151"/>
  <c r="C175" i="151"/>
  <c r="C176" i="151"/>
  <c r="C177" i="151"/>
  <c r="C181" i="151"/>
  <c r="C183" i="151"/>
  <c r="C184" i="151"/>
  <c r="C185" i="151"/>
  <c r="C187" i="151"/>
  <c r="C188" i="151"/>
  <c r="C189" i="151"/>
  <c r="C190" i="151"/>
  <c r="C191" i="151"/>
  <c r="C192" i="151"/>
  <c r="C193" i="151"/>
  <c r="C198" i="151"/>
  <c r="C199" i="151"/>
  <c r="C200" i="151"/>
  <c r="C201" i="151"/>
  <c r="C203" i="151"/>
  <c r="C204" i="151"/>
  <c r="C205" i="151"/>
  <c r="C206" i="151"/>
  <c r="C207" i="151"/>
  <c r="C208" i="151"/>
  <c r="C209" i="151"/>
  <c r="C214" i="151"/>
  <c r="C215" i="151"/>
  <c r="C216" i="151"/>
  <c r="C217" i="151"/>
  <c r="C219" i="151"/>
  <c r="C220" i="151"/>
  <c r="C221" i="151"/>
  <c r="C222" i="151"/>
  <c r="C223" i="151"/>
  <c r="C224" i="151"/>
  <c r="C226" i="151"/>
  <c r="C229" i="151"/>
  <c r="C230" i="151"/>
  <c r="C231" i="151"/>
  <c r="C232" i="151"/>
  <c r="C234" i="151"/>
  <c r="C235" i="151"/>
  <c r="C236" i="151"/>
  <c r="C237" i="151"/>
  <c r="C238" i="151"/>
  <c r="C240" i="151"/>
  <c r="C241" i="151"/>
  <c r="C244" i="151"/>
  <c r="C245" i="151"/>
  <c r="C246" i="151"/>
  <c r="C247" i="151"/>
  <c r="C249" i="151"/>
  <c r="C250" i="151"/>
  <c r="C251" i="151"/>
  <c r="C252" i="151"/>
  <c r="C254" i="151"/>
  <c r="C255" i="151"/>
  <c r="C256" i="151"/>
  <c r="C259" i="151"/>
  <c r="C260" i="151"/>
  <c r="C261" i="151"/>
  <c r="C262" i="151"/>
  <c r="C264" i="151"/>
  <c r="C265" i="151"/>
  <c r="C266" i="151"/>
  <c r="C268" i="151"/>
  <c r="C269" i="151"/>
  <c r="C270" i="151"/>
  <c r="C271" i="151"/>
  <c r="C274" i="151"/>
  <c r="C275" i="151"/>
  <c r="C276" i="151"/>
  <c r="C277" i="151"/>
  <c r="C279" i="151"/>
  <c r="C280" i="151"/>
  <c r="C282" i="151"/>
  <c r="C283" i="151"/>
  <c r="C284" i="151"/>
  <c r="C285" i="151"/>
  <c r="C286" i="151"/>
  <c r="C289" i="151"/>
  <c r="C290" i="151"/>
  <c r="C291" i="151"/>
  <c r="C292" i="151"/>
  <c r="C294" i="151"/>
  <c r="C296" i="151"/>
  <c r="C297" i="151"/>
  <c r="C298" i="151"/>
  <c r="C299" i="151"/>
  <c r="C300" i="151"/>
  <c r="C301" i="151"/>
  <c r="C304" i="151"/>
  <c r="C305" i="151"/>
  <c r="C306" i="151"/>
  <c r="C307" i="151"/>
  <c r="C310" i="151"/>
  <c r="C311" i="151"/>
  <c r="C312" i="151"/>
  <c r="C313" i="151"/>
  <c r="C314" i="151"/>
  <c r="C315" i="151"/>
  <c r="C316" i="151"/>
  <c r="C319" i="151"/>
  <c r="C320" i="151"/>
  <c r="C321" i="151"/>
  <c r="C34" i="151"/>
  <c r="C6" i="151"/>
  <c r="C7" i="151"/>
  <c r="C8" i="151"/>
  <c r="C9" i="151"/>
  <c r="C10" i="151"/>
  <c r="C11" i="151"/>
  <c r="C12" i="151"/>
  <c r="C15" i="151"/>
  <c r="C16" i="151"/>
  <c r="C17" i="151"/>
  <c r="C19" i="151"/>
  <c r="C21" i="151"/>
  <c r="C22" i="151"/>
  <c r="C23" i="151"/>
  <c r="C24" i="151"/>
  <c r="C25" i="151"/>
  <c r="C26" i="151"/>
  <c r="C27" i="151"/>
  <c r="BM7" i="41"/>
  <c r="C577" i="150"/>
  <c r="C583" i="150"/>
  <c r="C340" i="150"/>
  <c r="C370" i="150"/>
  <c r="C436" i="150"/>
  <c r="C437" i="150"/>
  <c r="C514" i="150"/>
  <c r="C515" i="150"/>
  <c r="C563" i="150"/>
  <c r="C328" i="150"/>
  <c r="C91" i="150"/>
  <c r="C92" i="150"/>
  <c r="C134" i="150"/>
  <c r="C135" i="150"/>
  <c r="C176" i="150"/>
  <c r="C187" i="150"/>
  <c r="C223" i="150"/>
  <c r="C228" i="150"/>
  <c r="C271" i="150"/>
  <c r="C272" i="150"/>
  <c r="C312" i="150"/>
  <c r="C313" i="150"/>
  <c r="C28" i="150"/>
  <c r="C3" i="150"/>
  <c r="E7" i="51"/>
  <c r="E7" i="140"/>
  <c r="K329" i="150"/>
  <c r="L329" i="150"/>
  <c r="K330" i="150"/>
  <c r="L330" i="150"/>
  <c r="K331" i="150"/>
  <c r="L331" i="150"/>
  <c r="K332" i="150"/>
  <c r="L332" i="150"/>
  <c r="K333" i="150"/>
  <c r="L333" i="150"/>
  <c r="K334" i="150"/>
  <c r="L334" i="150"/>
  <c r="K335" i="150"/>
  <c r="L335" i="150"/>
  <c r="K336" i="150"/>
  <c r="L336" i="150"/>
  <c r="K337" i="150"/>
  <c r="L337" i="150"/>
  <c r="K338" i="150"/>
  <c r="L338" i="150"/>
  <c r="K339" i="150"/>
  <c r="L339" i="150"/>
  <c r="K340" i="150"/>
  <c r="L340" i="150"/>
  <c r="K341" i="150"/>
  <c r="L341" i="150"/>
  <c r="K342" i="150"/>
  <c r="L342" i="150"/>
  <c r="K343" i="150"/>
  <c r="L343" i="150"/>
  <c r="K344" i="150"/>
  <c r="L344" i="150"/>
  <c r="K345" i="150"/>
  <c r="L345" i="150"/>
  <c r="K346" i="150"/>
  <c r="L346" i="150"/>
  <c r="K347" i="150"/>
  <c r="L347" i="150"/>
  <c r="K348" i="150"/>
  <c r="L348" i="150"/>
  <c r="K349" i="150"/>
  <c r="L349" i="150"/>
  <c r="K350" i="150"/>
  <c r="L350" i="150"/>
  <c r="K351" i="150"/>
  <c r="L351" i="150"/>
  <c r="K352" i="150"/>
  <c r="L352" i="150"/>
  <c r="K353" i="150"/>
  <c r="L353" i="150"/>
  <c r="K354" i="150"/>
  <c r="L354" i="150"/>
  <c r="K355" i="150"/>
  <c r="L355" i="150"/>
  <c r="K356" i="150"/>
  <c r="L356" i="150"/>
  <c r="K357" i="150"/>
  <c r="L357" i="150"/>
  <c r="K358" i="150"/>
  <c r="L358" i="150"/>
  <c r="K359" i="150"/>
  <c r="L359" i="150"/>
  <c r="K360" i="150"/>
  <c r="L360" i="150"/>
  <c r="K361" i="150"/>
  <c r="L361" i="150"/>
  <c r="K362" i="150"/>
  <c r="L362" i="150"/>
  <c r="K363" i="150"/>
  <c r="L363" i="150"/>
  <c r="K364" i="150"/>
  <c r="L364" i="150"/>
  <c r="K365" i="150"/>
  <c r="L365" i="150"/>
  <c r="K366" i="150"/>
  <c r="L366" i="150"/>
  <c r="K367" i="150"/>
  <c r="L367" i="150"/>
  <c r="K368" i="150"/>
  <c r="L368" i="150"/>
  <c r="K369" i="150"/>
  <c r="L369" i="150"/>
  <c r="K370" i="150"/>
  <c r="L370" i="150"/>
  <c r="K371" i="150"/>
  <c r="L371" i="150"/>
  <c r="K372" i="150"/>
  <c r="L372" i="150"/>
  <c r="K373" i="150"/>
  <c r="L373" i="150"/>
  <c r="K374" i="150"/>
  <c r="L374" i="150"/>
  <c r="K375" i="150"/>
  <c r="L375" i="150"/>
  <c r="K376" i="150"/>
  <c r="L376" i="150"/>
  <c r="K377" i="150"/>
  <c r="L377" i="150"/>
  <c r="K378" i="150"/>
  <c r="L378" i="150"/>
  <c r="K379" i="150"/>
  <c r="L379" i="150"/>
  <c r="K380" i="150"/>
  <c r="L380" i="150"/>
  <c r="K381" i="150"/>
  <c r="L381" i="150"/>
  <c r="K382" i="150"/>
  <c r="L382" i="150"/>
  <c r="K383" i="150"/>
  <c r="L383" i="150"/>
  <c r="K384" i="150"/>
  <c r="L384" i="150"/>
  <c r="K385" i="150"/>
  <c r="L385" i="150"/>
  <c r="K386" i="150"/>
  <c r="L386" i="150"/>
  <c r="K387" i="150"/>
  <c r="L387" i="150"/>
  <c r="K388" i="150"/>
  <c r="L388" i="150"/>
  <c r="K389" i="150"/>
  <c r="L389" i="150"/>
  <c r="K390" i="150"/>
  <c r="L390" i="150"/>
  <c r="K391" i="150"/>
  <c r="L391" i="150"/>
  <c r="K392" i="150"/>
  <c r="L392" i="150"/>
  <c r="K393" i="150"/>
  <c r="L393" i="150"/>
  <c r="K394" i="150"/>
  <c r="L394" i="150"/>
  <c r="K395" i="150"/>
  <c r="L395" i="150"/>
  <c r="K396" i="150"/>
  <c r="L396" i="150"/>
  <c r="K397" i="150"/>
  <c r="L397" i="150"/>
  <c r="K398" i="150"/>
  <c r="L398" i="150"/>
  <c r="K399" i="150"/>
  <c r="L399" i="150"/>
  <c r="K400" i="150"/>
  <c r="L400" i="150"/>
  <c r="K401" i="150"/>
  <c r="L401" i="150"/>
  <c r="K402" i="150"/>
  <c r="L402" i="150"/>
  <c r="K403" i="150"/>
  <c r="L403" i="150"/>
  <c r="K404" i="150"/>
  <c r="L404" i="150"/>
  <c r="K405" i="150"/>
  <c r="L405" i="150"/>
  <c r="K406" i="150"/>
  <c r="L406" i="150"/>
  <c r="K407" i="150"/>
  <c r="L407" i="150"/>
  <c r="K408" i="150"/>
  <c r="L408" i="150"/>
  <c r="K409" i="150"/>
  <c r="L409" i="150"/>
  <c r="K410" i="150"/>
  <c r="L410" i="150"/>
  <c r="K411" i="150"/>
  <c r="L411" i="150"/>
  <c r="K412" i="150"/>
  <c r="L412" i="150"/>
  <c r="K413" i="150"/>
  <c r="L413" i="150"/>
  <c r="K414" i="150"/>
  <c r="L414" i="150"/>
  <c r="K415" i="150"/>
  <c r="L415" i="150"/>
  <c r="K416" i="150"/>
  <c r="L416" i="150"/>
  <c r="K417" i="150"/>
  <c r="L417" i="150"/>
  <c r="K418" i="150"/>
  <c r="L418" i="150"/>
  <c r="K419" i="150"/>
  <c r="L419" i="150"/>
  <c r="K420" i="150"/>
  <c r="L420" i="150"/>
  <c r="K421" i="150"/>
  <c r="L421" i="150"/>
  <c r="K422" i="150"/>
  <c r="L422" i="150"/>
  <c r="K423" i="150"/>
  <c r="L423" i="150"/>
  <c r="K424" i="150"/>
  <c r="L424" i="150"/>
  <c r="K425" i="150"/>
  <c r="L425" i="150"/>
  <c r="K426" i="150"/>
  <c r="L426" i="150"/>
  <c r="K427" i="150"/>
  <c r="L427" i="150"/>
  <c r="K428" i="150"/>
  <c r="L428" i="150"/>
  <c r="K429" i="150"/>
  <c r="L429" i="150"/>
  <c r="K430" i="150"/>
  <c r="L430" i="150"/>
  <c r="K431" i="150"/>
  <c r="L431" i="150"/>
  <c r="K432" i="150"/>
  <c r="L432" i="150"/>
  <c r="K433" i="150"/>
  <c r="L433" i="150"/>
  <c r="K434" i="150"/>
  <c r="L434" i="150"/>
  <c r="K435" i="150"/>
  <c r="L435" i="150"/>
  <c r="K436" i="150"/>
  <c r="L436" i="150"/>
  <c r="K437" i="150"/>
  <c r="L437" i="150"/>
  <c r="K438" i="150"/>
  <c r="L438" i="150"/>
  <c r="K439" i="150"/>
  <c r="L439" i="150"/>
  <c r="K440" i="150"/>
  <c r="L440" i="150"/>
  <c r="K441" i="150"/>
  <c r="L441" i="150"/>
  <c r="K442" i="150"/>
  <c r="L442" i="150"/>
  <c r="K443" i="150"/>
  <c r="L443" i="150"/>
  <c r="K444" i="150"/>
  <c r="L444" i="150"/>
  <c r="K445" i="150"/>
  <c r="L445" i="150"/>
  <c r="K446" i="150"/>
  <c r="L446" i="150"/>
  <c r="K447" i="150"/>
  <c r="L447" i="150"/>
  <c r="K448" i="150"/>
  <c r="L448" i="150"/>
  <c r="K449" i="150"/>
  <c r="L449" i="150"/>
  <c r="K450" i="150"/>
  <c r="L450" i="150"/>
  <c r="K451" i="150"/>
  <c r="L451" i="150"/>
  <c r="K452" i="150"/>
  <c r="L452" i="150"/>
  <c r="K453" i="150"/>
  <c r="L453" i="150"/>
  <c r="K454" i="150"/>
  <c r="L454" i="150"/>
  <c r="K455" i="150"/>
  <c r="L455" i="150"/>
  <c r="K456" i="150"/>
  <c r="L456" i="150"/>
  <c r="K457" i="150"/>
  <c r="L457" i="150"/>
  <c r="K458" i="150"/>
  <c r="L458" i="150"/>
  <c r="K459" i="150"/>
  <c r="L459" i="150"/>
  <c r="K460" i="150"/>
  <c r="L460" i="150"/>
  <c r="K461" i="150"/>
  <c r="L461" i="150"/>
  <c r="K462" i="150"/>
  <c r="L462" i="150"/>
  <c r="K463" i="150"/>
  <c r="L463" i="150"/>
  <c r="K464" i="150"/>
  <c r="L464" i="150"/>
  <c r="K465" i="150"/>
  <c r="L465" i="150"/>
  <c r="K466" i="150"/>
  <c r="L466" i="150"/>
  <c r="K467" i="150"/>
  <c r="L467" i="150"/>
  <c r="K468" i="150"/>
  <c r="L468" i="150"/>
  <c r="K469" i="150"/>
  <c r="L469" i="150"/>
  <c r="K470" i="150"/>
  <c r="L470" i="150"/>
  <c r="K471" i="150"/>
  <c r="L471" i="150"/>
  <c r="K472" i="150"/>
  <c r="L472" i="150"/>
  <c r="K473" i="150"/>
  <c r="L473" i="150"/>
  <c r="K474" i="150"/>
  <c r="L474" i="150"/>
  <c r="K475" i="150"/>
  <c r="L475" i="150"/>
  <c r="K476" i="150"/>
  <c r="L476" i="150"/>
  <c r="K477" i="150"/>
  <c r="L477" i="150"/>
  <c r="K478" i="150"/>
  <c r="L478" i="150"/>
  <c r="K479" i="150"/>
  <c r="L479" i="150"/>
  <c r="K480" i="150"/>
  <c r="L480" i="150"/>
  <c r="K481" i="150"/>
  <c r="L481" i="150"/>
  <c r="K482" i="150"/>
  <c r="L482" i="150"/>
  <c r="K483" i="150"/>
  <c r="L483" i="150"/>
  <c r="K484" i="150"/>
  <c r="L484" i="150"/>
  <c r="K485" i="150"/>
  <c r="L485" i="150"/>
  <c r="K486" i="150"/>
  <c r="L486" i="150"/>
  <c r="K487" i="150"/>
  <c r="L487" i="150"/>
  <c r="K488" i="150"/>
  <c r="L488" i="150"/>
  <c r="K489" i="150"/>
  <c r="L489" i="150"/>
  <c r="K490" i="150"/>
  <c r="L490" i="150"/>
  <c r="K491" i="150"/>
  <c r="L491" i="150"/>
  <c r="K492" i="150"/>
  <c r="L492" i="150"/>
  <c r="K493" i="150"/>
  <c r="L493" i="150"/>
  <c r="K494" i="150"/>
  <c r="L494" i="150"/>
  <c r="K495" i="150"/>
  <c r="L495" i="150"/>
  <c r="K496" i="150"/>
  <c r="L496" i="150"/>
  <c r="K497" i="150"/>
  <c r="L497" i="150"/>
  <c r="K498" i="150"/>
  <c r="L498" i="150"/>
  <c r="K499" i="150"/>
  <c r="L499" i="150"/>
  <c r="K500" i="150"/>
  <c r="L500" i="150"/>
  <c r="K501" i="150"/>
  <c r="L501" i="150"/>
  <c r="K502" i="150"/>
  <c r="L502" i="150"/>
  <c r="K503" i="150"/>
  <c r="L503" i="150"/>
  <c r="K504" i="150"/>
  <c r="L504" i="150"/>
  <c r="K505" i="150"/>
  <c r="L505" i="150"/>
  <c r="K506" i="150"/>
  <c r="L506" i="150"/>
  <c r="K507" i="150"/>
  <c r="L507" i="150"/>
  <c r="K508" i="150"/>
  <c r="L508" i="150"/>
  <c r="K509" i="150"/>
  <c r="L509" i="150"/>
  <c r="K510" i="150"/>
  <c r="L510" i="150"/>
  <c r="K511" i="150"/>
  <c r="L511" i="150"/>
  <c r="K512" i="150"/>
  <c r="L512" i="150"/>
  <c r="K513" i="150"/>
  <c r="L513" i="150"/>
  <c r="K514" i="150"/>
  <c r="L514" i="150"/>
  <c r="K515" i="150"/>
  <c r="L515" i="150"/>
  <c r="K516" i="150"/>
  <c r="L516" i="150"/>
  <c r="K517" i="150"/>
  <c r="L517" i="150"/>
  <c r="K518" i="150"/>
  <c r="L518" i="150"/>
  <c r="K519" i="150"/>
  <c r="L519" i="150"/>
  <c r="K520" i="150"/>
  <c r="L520" i="150"/>
  <c r="K521" i="150"/>
  <c r="L521" i="150"/>
  <c r="K522" i="150"/>
  <c r="L522" i="150"/>
  <c r="K523" i="150"/>
  <c r="L523" i="150"/>
  <c r="K524" i="150"/>
  <c r="L524" i="150"/>
  <c r="K525" i="150"/>
  <c r="L525" i="150"/>
  <c r="K526" i="150"/>
  <c r="L526" i="150"/>
  <c r="K527" i="150"/>
  <c r="L527" i="150"/>
  <c r="K528" i="150"/>
  <c r="L528" i="150"/>
  <c r="K529" i="150"/>
  <c r="L529" i="150"/>
  <c r="K530" i="150"/>
  <c r="L530" i="150"/>
  <c r="K531" i="150"/>
  <c r="L531" i="150"/>
  <c r="K532" i="150"/>
  <c r="L532" i="150"/>
  <c r="K533" i="150"/>
  <c r="L533" i="150"/>
  <c r="K534" i="150"/>
  <c r="L534" i="150"/>
  <c r="K535" i="150"/>
  <c r="L535" i="150"/>
  <c r="K536" i="150"/>
  <c r="L536" i="150"/>
  <c r="K537" i="150"/>
  <c r="L537" i="150"/>
  <c r="K538" i="150"/>
  <c r="L538" i="150"/>
  <c r="K539" i="150"/>
  <c r="L539" i="150"/>
  <c r="K540" i="150"/>
  <c r="L540" i="150"/>
  <c r="K541" i="150"/>
  <c r="L541" i="150"/>
  <c r="K542" i="150"/>
  <c r="L542" i="150"/>
  <c r="K543" i="150"/>
  <c r="L543" i="150"/>
  <c r="K544" i="150"/>
  <c r="L544" i="150"/>
  <c r="K545" i="150"/>
  <c r="L545" i="150"/>
  <c r="K546" i="150"/>
  <c r="L546" i="150"/>
  <c r="K547" i="150"/>
  <c r="L547" i="150"/>
  <c r="K548" i="150"/>
  <c r="L548" i="150"/>
  <c r="K549" i="150"/>
  <c r="L549" i="150"/>
  <c r="K550" i="150"/>
  <c r="L550" i="150"/>
  <c r="K551" i="150"/>
  <c r="L551" i="150"/>
  <c r="K552" i="150"/>
  <c r="L552" i="150"/>
  <c r="K553" i="150"/>
  <c r="L553" i="150"/>
  <c r="K554" i="150"/>
  <c r="L554" i="150"/>
  <c r="K555" i="150"/>
  <c r="L555" i="150"/>
  <c r="K556" i="150"/>
  <c r="L556" i="150"/>
  <c r="K557" i="150"/>
  <c r="L557" i="150"/>
  <c r="K558" i="150"/>
  <c r="L558" i="150"/>
  <c r="K559" i="150"/>
  <c r="L559" i="150"/>
  <c r="K560" i="150"/>
  <c r="L560" i="150"/>
  <c r="K561" i="150"/>
  <c r="L561" i="150"/>
  <c r="K562" i="150"/>
  <c r="L562" i="150"/>
  <c r="K563" i="150"/>
  <c r="L563" i="150"/>
  <c r="K328" i="150"/>
  <c r="L328" i="150"/>
  <c r="B278" i="150" l="1"/>
  <c r="B238" i="150"/>
  <c r="B281" i="150"/>
  <c r="B132" i="150"/>
  <c r="B130" i="150"/>
  <c r="B532" i="150"/>
  <c r="B470" i="150"/>
  <c r="B455" i="150"/>
  <c r="B383" i="150"/>
  <c r="B374" i="150"/>
  <c r="B280" i="150"/>
  <c r="B622" i="150"/>
  <c r="B236" i="150"/>
  <c r="B382" i="150"/>
  <c r="B221" i="150"/>
  <c r="B381" i="150"/>
  <c r="B116" i="150"/>
  <c r="B621" i="150"/>
  <c r="B115" i="150"/>
  <c r="B603" i="150"/>
  <c r="B72" i="150"/>
  <c r="B9" i="150"/>
  <c r="B71" i="150"/>
  <c r="B140" i="151"/>
  <c r="B7" i="150"/>
  <c r="B70" i="150"/>
  <c r="B132" i="151"/>
  <c r="B282" i="150"/>
  <c r="B69" i="150"/>
  <c r="B47" i="151"/>
  <c r="B235" i="150"/>
  <c r="B551" i="150"/>
  <c r="B604" i="150"/>
  <c r="B131" i="151"/>
  <c r="B179" i="150"/>
  <c r="B530" i="150"/>
  <c r="B178" i="150"/>
  <c r="B529" i="150"/>
  <c r="B17" i="150"/>
  <c r="B177" i="150"/>
  <c r="B472" i="150"/>
  <c r="B11" i="150"/>
  <c r="B176" i="150"/>
  <c r="B471" i="150"/>
  <c r="B19" i="150"/>
  <c r="B283" i="150"/>
  <c r="B239" i="150"/>
  <c r="B188" i="150"/>
  <c r="B134" i="150"/>
  <c r="B73" i="150"/>
  <c r="B552" i="150"/>
  <c r="B473" i="150"/>
  <c r="B402" i="150"/>
  <c r="B623" i="150"/>
  <c r="B212" i="151"/>
  <c r="B314" i="150"/>
  <c r="B276" i="150"/>
  <c r="B220" i="150"/>
  <c r="B175" i="150"/>
  <c r="B114" i="150"/>
  <c r="B58" i="150"/>
  <c r="B527" i="150"/>
  <c r="B454" i="150"/>
  <c r="B363" i="150"/>
  <c r="B579" i="150"/>
  <c r="B40" i="151"/>
  <c r="B312" i="150"/>
  <c r="B269" i="150"/>
  <c r="B218" i="150"/>
  <c r="B164" i="150"/>
  <c r="B112" i="150"/>
  <c r="B57" i="150"/>
  <c r="B515" i="150"/>
  <c r="B431" i="150"/>
  <c r="B359" i="150"/>
  <c r="B577" i="150"/>
  <c r="B486" i="151"/>
  <c r="B311" i="150"/>
  <c r="B267" i="150"/>
  <c r="B209" i="150"/>
  <c r="B163" i="150"/>
  <c r="B104" i="150"/>
  <c r="B41" i="150"/>
  <c r="B514" i="150"/>
  <c r="B430" i="150"/>
  <c r="B357" i="150"/>
  <c r="B576" i="150"/>
  <c r="B485" i="151"/>
  <c r="B310" i="150"/>
  <c r="B266" i="150"/>
  <c r="B208" i="150"/>
  <c r="B149" i="150"/>
  <c r="B102" i="150"/>
  <c r="B40" i="150"/>
  <c r="B513" i="150"/>
  <c r="B429" i="150"/>
  <c r="B355" i="150"/>
  <c r="B575" i="150"/>
  <c r="B483" i="151"/>
  <c r="B308" i="150"/>
  <c r="B253" i="150"/>
  <c r="B207" i="150"/>
  <c r="B148" i="150"/>
  <c r="B101" i="150"/>
  <c r="B39" i="150"/>
  <c r="B511" i="150"/>
  <c r="B428" i="150"/>
  <c r="B353" i="150"/>
  <c r="B574" i="150"/>
  <c r="B482" i="151"/>
  <c r="B25" i="150"/>
  <c r="B306" i="150"/>
  <c r="B252" i="150"/>
  <c r="B206" i="150"/>
  <c r="B147" i="150"/>
  <c r="B99" i="150"/>
  <c r="B38" i="150"/>
  <c r="B509" i="150"/>
  <c r="B427" i="150"/>
  <c r="B333" i="150"/>
  <c r="B572" i="150"/>
  <c r="B300" i="151"/>
  <c r="B402" i="151"/>
  <c r="B24" i="150"/>
  <c r="B300" i="150"/>
  <c r="B251" i="150"/>
  <c r="B203" i="150"/>
  <c r="B146" i="150"/>
  <c r="B97" i="150"/>
  <c r="B37" i="150"/>
  <c r="B490" i="150"/>
  <c r="B424" i="150"/>
  <c r="B639" i="150"/>
  <c r="B228" i="151"/>
  <c r="B396" i="151"/>
  <c r="B23" i="150"/>
  <c r="B297" i="150"/>
  <c r="B250" i="150"/>
  <c r="B200" i="150"/>
  <c r="B144" i="150"/>
  <c r="B84" i="150"/>
  <c r="B35" i="150"/>
  <c r="B487" i="150"/>
  <c r="B411" i="150"/>
  <c r="B626" i="150"/>
  <c r="B227" i="151"/>
  <c r="B21" i="150"/>
  <c r="B296" i="150"/>
  <c r="B248" i="150"/>
  <c r="B190" i="150"/>
  <c r="B142" i="150"/>
  <c r="B82" i="150"/>
  <c r="B554" i="150"/>
  <c r="B474" i="150"/>
  <c r="B404" i="150"/>
  <c r="B624" i="150"/>
  <c r="B226" i="151"/>
  <c r="B224" i="151"/>
  <c r="B484" i="151"/>
  <c r="B10" i="150"/>
  <c r="B298" i="150"/>
  <c r="B268" i="150"/>
  <c r="B237" i="150"/>
  <c r="B205" i="150"/>
  <c r="B172" i="150"/>
  <c r="B133" i="150"/>
  <c r="B100" i="150"/>
  <c r="B67" i="150"/>
  <c r="B553" i="150"/>
  <c r="B512" i="150"/>
  <c r="B468" i="150"/>
  <c r="B409" i="150"/>
  <c r="B356" i="150"/>
  <c r="B618" i="150"/>
  <c r="B138" i="151"/>
  <c r="B404" i="151"/>
  <c r="B337" i="151"/>
  <c r="B351" i="151"/>
  <c r="B365" i="151"/>
  <c r="B379" i="151"/>
  <c r="B393" i="151"/>
  <c r="B407" i="151"/>
  <c r="B421" i="151"/>
  <c r="B435" i="151"/>
  <c r="B449" i="151"/>
  <c r="B463" i="151"/>
  <c r="B477" i="151"/>
  <c r="B491" i="151"/>
  <c r="B505" i="151"/>
  <c r="B519" i="151"/>
  <c r="B533" i="151"/>
  <c r="B547" i="151"/>
  <c r="B561" i="151"/>
  <c r="B45" i="151"/>
  <c r="B59" i="151"/>
  <c r="B336" i="151"/>
  <c r="B352" i="151"/>
  <c r="B367" i="151"/>
  <c r="B382" i="151"/>
  <c r="B397" i="151"/>
  <c r="B412" i="151"/>
  <c r="B427" i="151"/>
  <c r="B442" i="151"/>
  <c r="B457" i="151"/>
  <c r="B472" i="151"/>
  <c r="B487" i="151"/>
  <c r="B502" i="151"/>
  <c r="B517" i="151"/>
  <c r="B532" i="151"/>
  <c r="B548" i="151"/>
  <c r="B563" i="151"/>
  <c r="B48" i="151"/>
  <c r="B63" i="151"/>
  <c r="B77" i="151"/>
  <c r="B91" i="151"/>
  <c r="B105" i="151"/>
  <c r="B119" i="151"/>
  <c r="B133" i="151"/>
  <c r="B147" i="151"/>
  <c r="B161" i="151"/>
  <c r="B175" i="151"/>
  <c r="B189" i="151"/>
  <c r="B203" i="151"/>
  <c r="B217" i="151"/>
  <c r="B231" i="151"/>
  <c r="B245" i="151"/>
  <c r="B259" i="151"/>
  <c r="B273" i="151"/>
  <c r="B287" i="151"/>
  <c r="B301" i="151"/>
  <c r="B315" i="151"/>
  <c r="B10" i="151"/>
  <c r="B24" i="151"/>
  <c r="B338" i="151"/>
  <c r="B353" i="151"/>
  <c r="B368" i="151"/>
  <c r="B383" i="151"/>
  <c r="B398" i="151"/>
  <c r="B413" i="151"/>
  <c r="B428" i="151"/>
  <c r="B443" i="151"/>
  <c r="B458" i="151"/>
  <c r="B473" i="151"/>
  <c r="B488" i="151"/>
  <c r="B503" i="151"/>
  <c r="B518" i="151"/>
  <c r="B534" i="151"/>
  <c r="B549" i="151"/>
  <c r="B328" i="151"/>
  <c r="B49" i="151"/>
  <c r="B64" i="151"/>
  <c r="B78" i="151"/>
  <c r="B92" i="151"/>
  <c r="B106" i="151"/>
  <c r="B120" i="151"/>
  <c r="B134" i="151"/>
  <c r="B148" i="151"/>
  <c r="B162" i="151"/>
  <c r="B176" i="151"/>
  <c r="B190" i="151"/>
  <c r="B204" i="151"/>
  <c r="B218" i="151"/>
  <c r="B232" i="151"/>
  <c r="B246" i="151"/>
  <c r="B260" i="151"/>
  <c r="B274" i="151"/>
  <c r="B288" i="151"/>
  <c r="B302" i="151"/>
  <c r="B316" i="151"/>
  <c r="B11" i="151"/>
  <c r="B25" i="151"/>
  <c r="B339" i="151"/>
  <c r="B354" i="151"/>
  <c r="B369" i="151"/>
  <c r="B384" i="151"/>
  <c r="B399" i="151"/>
  <c r="B414" i="151"/>
  <c r="B429" i="151"/>
  <c r="B444" i="151"/>
  <c r="B459" i="151"/>
  <c r="B474" i="151"/>
  <c r="B489" i="151"/>
  <c r="B504" i="151"/>
  <c r="B520" i="151"/>
  <c r="B535" i="151"/>
  <c r="B550" i="151"/>
  <c r="B35" i="151"/>
  <c r="B50" i="151"/>
  <c r="B65" i="151"/>
  <c r="B79" i="151"/>
  <c r="B93" i="151"/>
  <c r="B107" i="151"/>
  <c r="B121" i="151"/>
  <c r="B135" i="151"/>
  <c r="B149" i="151"/>
  <c r="B163" i="151"/>
  <c r="B177" i="151"/>
  <c r="B191" i="151"/>
  <c r="B205" i="151"/>
  <c r="B219" i="151"/>
  <c r="B233" i="151"/>
  <c r="B247" i="151"/>
  <c r="B261" i="151"/>
  <c r="B275" i="151"/>
  <c r="B289" i="151"/>
  <c r="B303" i="151"/>
  <c r="B317" i="151"/>
  <c r="B12" i="151"/>
  <c r="B26" i="151"/>
  <c r="B340" i="151"/>
  <c r="B355" i="151"/>
  <c r="B370" i="151"/>
  <c r="B385" i="151"/>
  <c r="B400" i="151"/>
  <c r="B415" i="151"/>
  <c r="B430" i="151"/>
  <c r="B445" i="151"/>
  <c r="B460" i="151"/>
  <c r="B475" i="151"/>
  <c r="B490" i="151"/>
  <c r="B506" i="151"/>
  <c r="B521" i="151"/>
  <c r="B536" i="151"/>
  <c r="B551" i="151"/>
  <c r="B36" i="151"/>
  <c r="B51" i="151"/>
  <c r="B66" i="151"/>
  <c r="B80" i="151"/>
  <c r="B94" i="151"/>
  <c r="B108" i="151"/>
  <c r="B122" i="151"/>
  <c r="B136" i="151"/>
  <c r="B150" i="151"/>
  <c r="B164" i="151"/>
  <c r="B178" i="151"/>
  <c r="B192" i="151"/>
  <c r="B206" i="151"/>
  <c r="B220" i="151"/>
  <c r="B234" i="151"/>
  <c r="B248" i="151"/>
  <c r="B262" i="151"/>
  <c r="B276" i="151"/>
  <c r="B290" i="151"/>
  <c r="B304" i="151"/>
  <c r="B318" i="151"/>
  <c r="B13" i="151"/>
  <c r="B27" i="151"/>
  <c r="B341" i="151"/>
  <c r="B356" i="151"/>
  <c r="B371" i="151"/>
  <c r="B386" i="151"/>
  <c r="B401" i="151"/>
  <c r="B416" i="151"/>
  <c r="B431" i="151"/>
  <c r="B446" i="151"/>
  <c r="B461" i="151"/>
  <c r="B476" i="151"/>
  <c r="B492" i="151"/>
  <c r="B507" i="151"/>
  <c r="B522" i="151"/>
  <c r="B537" i="151"/>
  <c r="B552" i="151"/>
  <c r="B37" i="151"/>
  <c r="B52" i="151"/>
  <c r="B67" i="151"/>
  <c r="B81" i="151"/>
  <c r="B95" i="151"/>
  <c r="B109" i="151"/>
  <c r="B123" i="151"/>
  <c r="B137" i="151"/>
  <c r="B151" i="151"/>
  <c r="B165" i="151"/>
  <c r="B179" i="151"/>
  <c r="B193" i="151"/>
  <c r="B207" i="151"/>
  <c r="B221" i="151"/>
  <c r="B235" i="151"/>
  <c r="B249" i="151"/>
  <c r="B263" i="151"/>
  <c r="B277" i="151"/>
  <c r="B291" i="151"/>
  <c r="B305" i="151"/>
  <c r="B319" i="151"/>
  <c r="B14" i="151"/>
  <c r="B3" i="151"/>
  <c r="B343" i="151"/>
  <c r="B358" i="151"/>
  <c r="B373" i="151"/>
  <c r="B388" i="151"/>
  <c r="B403" i="151"/>
  <c r="B418" i="151"/>
  <c r="B433" i="151"/>
  <c r="B448" i="151"/>
  <c r="B464" i="151"/>
  <c r="B479" i="151"/>
  <c r="B494" i="151"/>
  <c r="B509" i="151"/>
  <c r="B524" i="151"/>
  <c r="B539" i="151"/>
  <c r="B554" i="151"/>
  <c r="B39" i="151"/>
  <c r="B54" i="151"/>
  <c r="B69" i="151"/>
  <c r="B83" i="151"/>
  <c r="B97" i="151"/>
  <c r="B111" i="151"/>
  <c r="B125" i="151"/>
  <c r="B139" i="151"/>
  <c r="B153" i="151"/>
  <c r="B167" i="151"/>
  <c r="B181" i="151"/>
  <c r="B195" i="151"/>
  <c r="B209" i="151"/>
  <c r="B223" i="151"/>
  <c r="B237" i="151"/>
  <c r="B251" i="151"/>
  <c r="B265" i="151"/>
  <c r="B279" i="151"/>
  <c r="B293" i="151"/>
  <c r="B307" i="151"/>
  <c r="B321" i="151"/>
  <c r="B16" i="151"/>
  <c r="B332" i="151"/>
  <c r="B360" i="151"/>
  <c r="B387" i="151"/>
  <c r="B410" i="151"/>
  <c r="B438" i="151"/>
  <c r="B466" i="151"/>
  <c r="B493" i="151"/>
  <c r="B515" i="151"/>
  <c r="B543" i="151"/>
  <c r="B41" i="151"/>
  <c r="B68" i="151"/>
  <c r="B89" i="151"/>
  <c r="B115" i="151"/>
  <c r="B141" i="151"/>
  <c r="B166" i="151"/>
  <c r="B187" i="151"/>
  <c r="B213" i="151"/>
  <c r="B239" i="151"/>
  <c r="B264" i="151"/>
  <c r="B285" i="151"/>
  <c r="B311" i="151"/>
  <c r="B18" i="151"/>
  <c r="B333" i="151"/>
  <c r="B361" i="151"/>
  <c r="B389" i="151"/>
  <c r="B411" i="151"/>
  <c r="B439" i="151"/>
  <c r="B467" i="151"/>
  <c r="B495" i="151"/>
  <c r="B516" i="151"/>
  <c r="B544" i="151"/>
  <c r="B42" i="151"/>
  <c r="B70" i="151"/>
  <c r="B90" i="151"/>
  <c r="B116" i="151"/>
  <c r="B142" i="151"/>
  <c r="B168" i="151"/>
  <c r="B188" i="151"/>
  <c r="B214" i="151"/>
  <c r="B240" i="151"/>
  <c r="B266" i="151"/>
  <c r="B286" i="151"/>
  <c r="B312" i="151"/>
  <c r="B19" i="151"/>
  <c r="B334" i="151"/>
  <c r="B362" i="151"/>
  <c r="B390" i="151"/>
  <c r="B417" i="151"/>
  <c r="B440" i="151"/>
  <c r="B468" i="151"/>
  <c r="B496" i="151"/>
  <c r="B523" i="151"/>
  <c r="B545" i="151"/>
  <c r="B43" i="151"/>
  <c r="B71" i="151"/>
  <c r="B96" i="151"/>
  <c r="B117" i="151"/>
  <c r="B143" i="151"/>
  <c r="B169" i="151"/>
  <c r="B194" i="151"/>
  <c r="B215" i="151"/>
  <c r="B241" i="151"/>
  <c r="B267" i="151"/>
  <c r="B292" i="151"/>
  <c r="B313" i="151"/>
  <c r="B20" i="151"/>
  <c r="B335" i="151"/>
  <c r="B363" i="151"/>
  <c r="B391" i="151"/>
  <c r="B419" i="151"/>
  <c r="B441" i="151"/>
  <c r="B469" i="151"/>
  <c r="B497" i="151"/>
  <c r="B525" i="151"/>
  <c r="B546" i="151"/>
  <c r="B44" i="151"/>
  <c r="B72" i="151"/>
  <c r="B98" i="151"/>
  <c r="B118" i="151"/>
  <c r="B144" i="151"/>
  <c r="B170" i="151"/>
  <c r="B196" i="151"/>
  <c r="B216" i="151"/>
  <c r="B242" i="151"/>
  <c r="B268" i="151"/>
  <c r="B294" i="151"/>
  <c r="B314" i="151"/>
  <c r="B21" i="151"/>
  <c r="B342" i="151"/>
  <c r="B364" i="151"/>
  <c r="B392" i="151"/>
  <c r="B420" i="151"/>
  <c r="B447" i="151"/>
  <c r="B470" i="151"/>
  <c r="B498" i="151"/>
  <c r="B526" i="151"/>
  <c r="B553" i="151"/>
  <c r="B46" i="151"/>
  <c r="B73" i="151"/>
  <c r="B99" i="151"/>
  <c r="B124" i="151"/>
  <c r="B145" i="151"/>
  <c r="B171" i="151"/>
  <c r="B197" i="151"/>
  <c r="B222" i="151"/>
  <c r="B243" i="151"/>
  <c r="B269" i="151"/>
  <c r="B295" i="151"/>
  <c r="B320" i="151"/>
  <c r="B22" i="151"/>
  <c r="B578" i="150"/>
  <c r="B592" i="150"/>
  <c r="B606" i="150"/>
  <c r="B620" i="150"/>
  <c r="B634" i="150"/>
  <c r="B336" i="150"/>
  <c r="B350" i="150"/>
  <c r="B364" i="150"/>
  <c r="B378" i="150"/>
  <c r="B392" i="150"/>
  <c r="B406" i="150"/>
  <c r="B420" i="150"/>
  <c r="B345" i="151"/>
  <c r="B372" i="151"/>
  <c r="B395" i="151"/>
  <c r="B423" i="151"/>
  <c r="B451" i="151"/>
  <c r="B478" i="151"/>
  <c r="B500" i="151"/>
  <c r="B528" i="151"/>
  <c r="B556" i="151"/>
  <c r="B53" i="151"/>
  <c r="B75" i="151"/>
  <c r="B101" i="151"/>
  <c r="B127" i="151"/>
  <c r="B152" i="151"/>
  <c r="B173" i="151"/>
  <c r="B199" i="151"/>
  <c r="B225" i="151"/>
  <c r="B250" i="151"/>
  <c r="B271" i="151"/>
  <c r="B297" i="151"/>
  <c r="B4" i="151"/>
  <c r="B357" i="151"/>
  <c r="B405" i="151"/>
  <c r="B453" i="151"/>
  <c r="B499" i="151"/>
  <c r="B541" i="151"/>
  <c r="B58" i="151"/>
  <c r="B103" i="151"/>
  <c r="B146" i="151"/>
  <c r="B185" i="151"/>
  <c r="B229" i="151"/>
  <c r="B278" i="151"/>
  <c r="B34" i="151"/>
  <c r="B580" i="150"/>
  <c r="B595" i="150"/>
  <c r="B610" i="150"/>
  <c r="B625" i="150"/>
  <c r="B570" i="150"/>
  <c r="B343" i="150"/>
  <c r="B358" i="150"/>
  <c r="B373" i="150"/>
  <c r="B388" i="150"/>
  <c r="B403" i="150"/>
  <c r="B418" i="150"/>
  <c r="B433" i="150"/>
  <c r="B447" i="150"/>
  <c r="B461" i="150"/>
  <c r="B475" i="150"/>
  <c r="B489" i="150"/>
  <c r="B503" i="150"/>
  <c r="B517" i="150"/>
  <c r="B531" i="150"/>
  <c r="B545" i="150"/>
  <c r="B559" i="150"/>
  <c r="B43" i="150"/>
  <c r="B359" i="151"/>
  <c r="B406" i="151"/>
  <c r="B454" i="151"/>
  <c r="B501" i="151"/>
  <c r="B542" i="151"/>
  <c r="B60" i="151"/>
  <c r="B104" i="151"/>
  <c r="B154" i="151"/>
  <c r="B186" i="151"/>
  <c r="B230" i="151"/>
  <c r="B280" i="151"/>
  <c r="B5" i="151"/>
  <c r="B366" i="151"/>
  <c r="B408" i="151"/>
  <c r="B455" i="151"/>
  <c r="B508" i="151"/>
  <c r="B555" i="151"/>
  <c r="B61" i="151"/>
  <c r="B110" i="151"/>
  <c r="B155" i="151"/>
  <c r="B198" i="151"/>
  <c r="B236" i="151"/>
  <c r="B281" i="151"/>
  <c r="B6" i="151"/>
  <c r="B582" i="150"/>
  <c r="B597" i="150"/>
  <c r="B612" i="150"/>
  <c r="B627" i="150"/>
  <c r="B330" i="150"/>
  <c r="B345" i="150"/>
  <c r="B360" i="150"/>
  <c r="B375" i="150"/>
  <c r="B390" i="150"/>
  <c r="B405" i="150"/>
  <c r="B421" i="150"/>
  <c r="B435" i="150"/>
  <c r="B449" i="150"/>
  <c r="B463" i="150"/>
  <c r="B477" i="150"/>
  <c r="B491" i="150"/>
  <c r="B505" i="150"/>
  <c r="B519" i="150"/>
  <c r="B533" i="150"/>
  <c r="B374" i="151"/>
  <c r="B409" i="151"/>
  <c r="B456" i="151"/>
  <c r="B510" i="151"/>
  <c r="B557" i="151"/>
  <c r="B62" i="151"/>
  <c r="B112" i="151"/>
  <c r="B156" i="151"/>
  <c r="B200" i="151"/>
  <c r="B238" i="151"/>
  <c r="B282" i="151"/>
  <c r="B7" i="151"/>
  <c r="B583" i="150"/>
  <c r="B598" i="150"/>
  <c r="B613" i="150"/>
  <c r="B628" i="150"/>
  <c r="B331" i="150"/>
  <c r="B346" i="150"/>
  <c r="B361" i="150"/>
  <c r="B376" i="150"/>
  <c r="B391" i="150"/>
  <c r="B407" i="150"/>
  <c r="B422" i="150"/>
  <c r="B436" i="150"/>
  <c r="B450" i="150"/>
  <c r="B464" i="150"/>
  <c r="B478" i="150"/>
  <c r="B492" i="150"/>
  <c r="B506" i="150"/>
  <c r="B520" i="150"/>
  <c r="B534" i="150"/>
  <c r="B548" i="150"/>
  <c r="B562" i="150"/>
  <c r="B46" i="150"/>
  <c r="B375" i="151"/>
  <c r="B422" i="151"/>
  <c r="B462" i="151"/>
  <c r="B511" i="151"/>
  <c r="B558" i="151"/>
  <c r="B74" i="151"/>
  <c r="B113" i="151"/>
  <c r="B157" i="151"/>
  <c r="B201" i="151"/>
  <c r="B244" i="151"/>
  <c r="B283" i="151"/>
  <c r="B8" i="151"/>
  <c r="B584" i="150"/>
  <c r="B599" i="150"/>
  <c r="B614" i="150"/>
  <c r="B629" i="150"/>
  <c r="B332" i="150"/>
  <c r="B347" i="150"/>
  <c r="B362" i="150"/>
  <c r="B377" i="150"/>
  <c r="B393" i="150"/>
  <c r="B408" i="150"/>
  <c r="B423" i="150"/>
  <c r="B437" i="150"/>
  <c r="B451" i="150"/>
  <c r="B465" i="150"/>
  <c r="B479" i="150"/>
  <c r="B493" i="150"/>
  <c r="B507" i="150"/>
  <c r="B521" i="150"/>
  <c r="B535" i="150"/>
  <c r="B549" i="150"/>
  <c r="B563" i="150"/>
  <c r="B47" i="150"/>
  <c r="B61" i="150"/>
  <c r="B75" i="150"/>
  <c r="B89" i="150"/>
  <c r="B103" i="150"/>
  <c r="B117" i="150"/>
  <c r="B131" i="150"/>
  <c r="B145" i="150"/>
  <c r="B159" i="150"/>
  <c r="B173" i="150"/>
  <c r="B187" i="150"/>
  <c r="B201" i="150"/>
  <c r="B215" i="150"/>
  <c r="B229" i="150"/>
  <c r="B243" i="150"/>
  <c r="B257" i="150"/>
  <c r="B271" i="150"/>
  <c r="B285" i="150"/>
  <c r="B299" i="150"/>
  <c r="B313" i="150"/>
  <c r="B8" i="150"/>
  <c r="B22" i="150"/>
  <c r="D3" i="134"/>
  <c r="B330" i="151"/>
  <c r="B377" i="151"/>
  <c r="B425" i="151"/>
  <c r="B471" i="151"/>
  <c r="B513" i="151"/>
  <c r="B560" i="151"/>
  <c r="B82" i="151"/>
  <c r="B126" i="151"/>
  <c r="B159" i="151"/>
  <c r="B208" i="151"/>
  <c r="B253" i="151"/>
  <c r="B296" i="151"/>
  <c r="B15" i="151"/>
  <c r="B571" i="150"/>
  <c r="B586" i="150"/>
  <c r="B601" i="150"/>
  <c r="B616" i="150"/>
  <c r="B631" i="150"/>
  <c r="B334" i="150"/>
  <c r="B349" i="150"/>
  <c r="B365" i="150"/>
  <c r="B380" i="150"/>
  <c r="B395" i="150"/>
  <c r="B410" i="150"/>
  <c r="B425" i="150"/>
  <c r="B439" i="150"/>
  <c r="B453" i="150"/>
  <c r="B467" i="150"/>
  <c r="B481" i="150"/>
  <c r="B344" i="151"/>
  <c r="B380" i="151"/>
  <c r="B432" i="151"/>
  <c r="B481" i="151"/>
  <c r="B527" i="151"/>
  <c r="B38" i="151"/>
  <c r="B85" i="151"/>
  <c r="B129" i="151"/>
  <c r="B172" i="151"/>
  <c r="B211" i="151"/>
  <c r="B255" i="151"/>
  <c r="B299" i="151"/>
  <c r="B23" i="151"/>
  <c r="B329" i="151"/>
  <c r="B424" i="151"/>
  <c r="B512" i="151"/>
  <c r="B76" i="151"/>
  <c r="B158" i="151"/>
  <c r="B252" i="151"/>
  <c r="B9" i="151"/>
  <c r="B581" i="150"/>
  <c r="B605" i="150"/>
  <c r="B630" i="150"/>
  <c r="B340" i="150"/>
  <c r="B366" i="150"/>
  <c r="B386" i="150"/>
  <c r="B412" i="150"/>
  <c r="B432" i="150"/>
  <c r="B456" i="150"/>
  <c r="B476" i="150"/>
  <c r="B498" i="150"/>
  <c r="B516" i="150"/>
  <c r="B538" i="150"/>
  <c r="B555" i="150"/>
  <c r="B42" i="150"/>
  <c r="B59" i="150"/>
  <c r="B74" i="150"/>
  <c r="B90" i="150"/>
  <c r="B105" i="150"/>
  <c r="B120" i="150"/>
  <c r="B135" i="150"/>
  <c r="B150" i="150"/>
  <c r="B165" i="150"/>
  <c r="B180" i="150"/>
  <c r="B195" i="150"/>
  <c r="B210" i="150"/>
  <c r="B225" i="150"/>
  <c r="B240" i="150"/>
  <c r="B255" i="150"/>
  <c r="B270" i="150"/>
  <c r="B286" i="150"/>
  <c r="B301" i="150"/>
  <c r="B316" i="150"/>
  <c r="B12" i="150"/>
  <c r="B27" i="150"/>
  <c r="B637" i="150"/>
  <c r="B485" i="150"/>
  <c r="B50" i="150"/>
  <c r="B140" i="150"/>
  <c r="B216" i="150"/>
  <c r="B331" i="151"/>
  <c r="B426" i="151"/>
  <c r="B514" i="151"/>
  <c r="B84" i="151"/>
  <c r="B160" i="151"/>
  <c r="B254" i="151"/>
  <c r="B17" i="151"/>
  <c r="B585" i="150"/>
  <c r="B607" i="150"/>
  <c r="B632" i="150"/>
  <c r="B341" i="150"/>
  <c r="B367" i="150"/>
  <c r="B387" i="150"/>
  <c r="B413" i="150"/>
  <c r="B434" i="150"/>
  <c r="B457" i="150"/>
  <c r="B480" i="150"/>
  <c r="B499" i="150"/>
  <c r="B518" i="150"/>
  <c r="B539" i="150"/>
  <c r="B556" i="150"/>
  <c r="B44" i="150"/>
  <c r="B60" i="150"/>
  <c r="B76" i="150"/>
  <c r="B91" i="150"/>
  <c r="B106" i="150"/>
  <c r="B121" i="150"/>
  <c r="B136" i="150"/>
  <c r="B151" i="150"/>
  <c r="B166" i="150"/>
  <c r="B181" i="150"/>
  <c r="B196" i="150"/>
  <c r="B211" i="150"/>
  <c r="B226" i="150"/>
  <c r="B241" i="150"/>
  <c r="B256" i="150"/>
  <c r="B272" i="150"/>
  <c r="B287" i="150"/>
  <c r="B302" i="150"/>
  <c r="B317" i="150"/>
  <c r="B13" i="150"/>
  <c r="B28" i="150"/>
  <c r="B450" i="151"/>
  <c r="B590" i="150"/>
  <c r="B442" i="150"/>
  <c r="B110" i="150"/>
  <c r="B346" i="151"/>
  <c r="B434" i="151"/>
  <c r="B529" i="151"/>
  <c r="B86" i="151"/>
  <c r="B174" i="151"/>
  <c r="B256" i="151"/>
  <c r="B587" i="150"/>
  <c r="B608" i="150"/>
  <c r="B633" i="150"/>
  <c r="B342" i="150"/>
  <c r="B368" i="150"/>
  <c r="B389" i="150"/>
  <c r="B414" i="150"/>
  <c r="B438" i="150"/>
  <c r="B458" i="150"/>
  <c r="B482" i="150"/>
  <c r="B500" i="150"/>
  <c r="B522" i="150"/>
  <c r="B540" i="150"/>
  <c r="B557" i="150"/>
  <c r="B45" i="150"/>
  <c r="B62" i="150"/>
  <c r="B77" i="150"/>
  <c r="B92" i="150"/>
  <c r="B107" i="150"/>
  <c r="B122" i="150"/>
  <c r="B137" i="150"/>
  <c r="B152" i="150"/>
  <c r="B167" i="150"/>
  <c r="B182" i="150"/>
  <c r="B197" i="150"/>
  <c r="B212" i="150"/>
  <c r="B227" i="150"/>
  <c r="B242" i="150"/>
  <c r="B258" i="150"/>
  <c r="B273" i="150"/>
  <c r="B288" i="150"/>
  <c r="B303" i="150"/>
  <c r="B318" i="150"/>
  <c r="B14" i="150"/>
  <c r="B3" i="150"/>
  <c r="B100" i="151"/>
  <c r="B397" i="150"/>
  <c r="B561" i="150"/>
  <c r="B125" i="150"/>
  <c r="B347" i="151"/>
  <c r="B436" i="151"/>
  <c r="B530" i="151"/>
  <c r="B87" i="151"/>
  <c r="B180" i="151"/>
  <c r="B257" i="151"/>
  <c r="B588" i="150"/>
  <c r="B609" i="150"/>
  <c r="B635" i="150"/>
  <c r="B344" i="150"/>
  <c r="B369" i="150"/>
  <c r="B394" i="150"/>
  <c r="B415" i="150"/>
  <c r="B440" i="150"/>
  <c r="B459" i="150"/>
  <c r="B483" i="150"/>
  <c r="B501" i="150"/>
  <c r="B523" i="150"/>
  <c r="B541" i="150"/>
  <c r="B558" i="150"/>
  <c r="B48" i="150"/>
  <c r="B63" i="150"/>
  <c r="B78" i="150"/>
  <c r="B93" i="150"/>
  <c r="B108" i="150"/>
  <c r="B123" i="150"/>
  <c r="B138" i="150"/>
  <c r="B153" i="150"/>
  <c r="B168" i="150"/>
  <c r="B183" i="150"/>
  <c r="B198" i="150"/>
  <c r="B213" i="150"/>
  <c r="B228" i="150"/>
  <c r="B244" i="150"/>
  <c r="B259" i="150"/>
  <c r="B274" i="150"/>
  <c r="B289" i="150"/>
  <c r="B304" i="150"/>
  <c r="B319" i="150"/>
  <c r="B15" i="150"/>
  <c r="B4" i="19"/>
  <c r="B349" i="151"/>
  <c r="B183" i="151"/>
  <c r="B351" i="150"/>
  <c r="B504" i="150"/>
  <c r="B80" i="150"/>
  <c r="B170" i="150"/>
  <c r="B246" i="150"/>
  <c r="B348" i="151"/>
  <c r="B437" i="151"/>
  <c r="B531" i="151"/>
  <c r="B88" i="151"/>
  <c r="B182" i="151"/>
  <c r="B258" i="151"/>
  <c r="B589" i="150"/>
  <c r="B611" i="150"/>
  <c r="B636" i="150"/>
  <c r="B348" i="150"/>
  <c r="B370" i="150"/>
  <c r="B396" i="150"/>
  <c r="B416" i="150"/>
  <c r="B441" i="150"/>
  <c r="B460" i="150"/>
  <c r="B484" i="150"/>
  <c r="B502" i="150"/>
  <c r="B524" i="150"/>
  <c r="B542" i="150"/>
  <c r="B560" i="150"/>
  <c r="B49" i="150"/>
  <c r="B64" i="150"/>
  <c r="B79" i="150"/>
  <c r="B94" i="150"/>
  <c r="B109" i="150"/>
  <c r="B124" i="150"/>
  <c r="B139" i="150"/>
  <c r="B154" i="150"/>
  <c r="B169" i="150"/>
  <c r="B184" i="150"/>
  <c r="B199" i="150"/>
  <c r="B214" i="150"/>
  <c r="B230" i="150"/>
  <c r="B245" i="150"/>
  <c r="B260" i="150"/>
  <c r="B275" i="150"/>
  <c r="B290" i="150"/>
  <c r="B305" i="150"/>
  <c r="B320" i="150"/>
  <c r="B16" i="150"/>
  <c r="B6" i="141"/>
  <c r="B538" i="151"/>
  <c r="B270" i="151"/>
  <c r="B615" i="150"/>
  <c r="B371" i="150"/>
  <c r="B417" i="150"/>
  <c r="B462" i="150"/>
  <c r="B525" i="150"/>
  <c r="B543" i="150"/>
  <c r="B65" i="150"/>
  <c r="B95" i="150"/>
  <c r="B155" i="150"/>
  <c r="B185" i="150"/>
  <c r="B231" i="150"/>
  <c r="B350" i="151"/>
  <c r="B452" i="151"/>
  <c r="B540" i="151"/>
  <c r="B102" i="151"/>
  <c r="B184" i="151"/>
  <c r="B272" i="151"/>
  <c r="B591" i="150"/>
  <c r="B617" i="150"/>
  <c r="B638" i="150"/>
  <c r="B352" i="150"/>
  <c r="B372" i="150"/>
  <c r="B398" i="150"/>
  <c r="B419" i="150"/>
  <c r="B443" i="150"/>
  <c r="B466" i="150"/>
  <c r="B486" i="150"/>
  <c r="B508" i="150"/>
  <c r="B526" i="150"/>
  <c r="B544" i="150"/>
  <c r="B328" i="150"/>
  <c r="B51" i="150"/>
  <c r="B66" i="150"/>
  <c r="B81" i="150"/>
  <c r="B96" i="150"/>
  <c r="B111" i="150"/>
  <c r="B126" i="150"/>
  <c r="B141" i="150"/>
  <c r="B156" i="150"/>
  <c r="B171" i="150"/>
  <c r="B186" i="150"/>
  <c r="B202" i="150"/>
  <c r="B217" i="150"/>
  <c r="B232" i="150"/>
  <c r="B247" i="150"/>
  <c r="B262" i="150"/>
  <c r="B277" i="150"/>
  <c r="B292" i="150"/>
  <c r="B307" i="150"/>
  <c r="B34" i="150"/>
  <c r="B18" i="150"/>
  <c r="C4" i="140"/>
  <c r="B376" i="151"/>
  <c r="B465" i="151"/>
  <c r="B559" i="151"/>
  <c r="B114" i="151"/>
  <c r="B202" i="151"/>
  <c r="B284" i="151"/>
  <c r="B378" i="151"/>
  <c r="B480" i="151"/>
  <c r="B562" i="151"/>
  <c r="B128" i="151"/>
  <c r="B210" i="151"/>
  <c r="B298" i="151"/>
  <c r="B573" i="150"/>
  <c r="B594" i="150"/>
  <c r="B619" i="150"/>
  <c r="B329" i="150"/>
  <c r="B354" i="150"/>
  <c r="B379" i="150"/>
  <c r="B400" i="150"/>
  <c r="B426" i="150"/>
  <c r="B445" i="150"/>
  <c r="B469" i="150"/>
  <c r="B488" i="150"/>
  <c r="B510" i="150"/>
  <c r="B528" i="150"/>
  <c r="B547" i="150"/>
  <c r="B36" i="150"/>
  <c r="B53" i="150"/>
  <c r="B68" i="150"/>
  <c r="B83" i="150"/>
  <c r="B98" i="150"/>
  <c r="B113" i="150"/>
  <c r="B128" i="150"/>
  <c r="B143" i="150"/>
  <c r="B158" i="150"/>
  <c r="B174" i="150"/>
  <c r="B189" i="150"/>
  <c r="B204" i="150"/>
  <c r="B219" i="150"/>
  <c r="B234" i="150"/>
  <c r="B249" i="150"/>
  <c r="B264" i="150"/>
  <c r="B279" i="150"/>
  <c r="B294" i="150"/>
  <c r="B309" i="150"/>
  <c r="B5" i="150"/>
  <c r="B20" i="150"/>
  <c r="C6" i="102"/>
  <c r="B6" i="150"/>
  <c r="B295" i="150"/>
  <c r="B265" i="150"/>
  <c r="B233" i="150"/>
  <c r="B194" i="150"/>
  <c r="B162" i="150"/>
  <c r="B129" i="150"/>
  <c r="B88" i="150"/>
  <c r="B56" i="150"/>
  <c r="B550" i="150"/>
  <c r="B497" i="150"/>
  <c r="B452" i="150"/>
  <c r="B401" i="150"/>
  <c r="B339" i="150"/>
  <c r="B602" i="150"/>
  <c r="B310" i="151"/>
  <c r="B130" i="151"/>
  <c r="B394" i="151"/>
  <c r="C4" i="51"/>
  <c r="B4" i="150"/>
  <c r="B293" i="150"/>
  <c r="B263" i="150"/>
  <c r="B224" i="150"/>
  <c r="B193" i="150"/>
  <c r="B161" i="150"/>
  <c r="B127" i="150"/>
  <c r="B87" i="150"/>
  <c r="B55" i="150"/>
  <c r="B546" i="150"/>
  <c r="B496" i="150"/>
  <c r="B448" i="150"/>
  <c r="B399" i="150"/>
  <c r="B338" i="150"/>
  <c r="B600" i="150"/>
  <c r="B309" i="151"/>
  <c r="B57" i="151"/>
  <c r="B381" i="151"/>
  <c r="B321" i="150"/>
  <c r="B537" i="150"/>
  <c r="B308" i="151"/>
  <c r="B56" i="151"/>
  <c r="B6" i="137"/>
  <c r="B291" i="150"/>
  <c r="B261" i="150"/>
  <c r="B223" i="150"/>
  <c r="B192" i="150"/>
  <c r="B160" i="150"/>
  <c r="B119" i="150"/>
  <c r="B86" i="150"/>
  <c r="B54" i="150"/>
  <c r="B495" i="150"/>
  <c r="B446" i="150"/>
  <c r="B385" i="150"/>
  <c r="B337" i="150"/>
  <c r="B596" i="150"/>
  <c r="B26" i="150"/>
  <c r="B315" i="150"/>
  <c r="B284" i="150"/>
  <c r="B254" i="150"/>
  <c r="B222" i="150"/>
  <c r="B191" i="150"/>
  <c r="B157" i="150"/>
  <c r="B118" i="150"/>
  <c r="B85" i="150"/>
  <c r="B52" i="150"/>
  <c r="B536" i="150"/>
  <c r="B494" i="150"/>
  <c r="B444" i="150"/>
  <c r="B384" i="150"/>
  <c r="B335" i="150"/>
  <c r="B593" i="150"/>
  <c r="B306" i="151"/>
  <c r="B55" i="151"/>
  <c r="C20" i="151"/>
  <c r="C5" i="151"/>
  <c r="C308" i="151"/>
  <c r="C293" i="151"/>
  <c r="C278" i="151"/>
  <c r="C263" i="151"/>
  <c r="C248" i="151"/>
  <c r="C233" i="151"/>
  <c r="C218" i="151"/>
  <c r="C202" i="151"/>
  <c r="C186" i="151"/>
  <c r="C170" i="151"/>
  <c r="C153" i="151"/>
  <c r="C137" i="151"/>
  <c r="C121" i="151"/>
  <c r="C104" i="151"/>
  <c r="C88" i="151"/>
  <c r="C72" i="151"/>
  <c r="C54" i="151"/>
  <c r="C37" i="151"/>
  <c r="C550" i="151"/>
  <c r="C533" i="151"/>
  <c r="C515" i="151"/>
  <c r="C498" i="151"/>
  <c r="C481" i="151"/>
  <c r="C463" i="151"/>
  <c r="C445" i="151"/>
  <c r="C428" i="151"/>
  <c r="C410" i="151"/>
  <c r="C393" i="151"/>
  <c r="C375" i="151"/>
  <c r="C357" i="151"/>
  <c r="C338" i="151"/>
  <c r="C14" i="151"/>
  <c r="C318" i="151"/>
  <c r="C303" i="151"/>
  <c r="C288" i="151"/>
  <c r="C273" i="151"/>
  <c r="C258" i="151"/>
  <c r="C243" i="151"/>
  <c r="C228" i="151"/>
  <c r="C213" i="151"/>
  <c r="C197" i="151"/>
  <c r="C179" i="151"/>
  <c r="C163" i="151"/>
  <c r="C147" i="151"/>
  <c r="C131" i="151"/>
  <c r="C115" i="151"/>
  <c r="C99" i="151"/>
  <c r="C82" i="151"/>
  <c r="C66" i="151"/>
  <c r="C49" i="151"/>
  <c r="C562" i="151"/>
  <c r="C544" i="151"/>
  <c r="C527" i="151"/>
  <c r="C509" i="151"/>
  <c r="C491" i="151"/>
  <c r="C473" i="151"/>
  <c r="C456" i="151"/>
  <c r="C439" i="151"/>
  <c r="C422" i="151"/>
  <c r="C403" i="151"/>
  <c r="C386" i="151"/>
  <c r="C369" i="151"/>
  <c r="C351" i="151"/>
  <c r="C331" i="151"/>
  <c r="C3" i="151"/>
  <c r="C13" i="151"/>
  <c r="C317" i="151"/>
  <c r="C302" i="151"/>
  <c r="C287" i="151"/>
  <c r="C272" i="151"/>
  <c r="C257" i="151"/>
  <c r="C242" i="151"/>
  <c r="C227" i="151"/>
  <c r="C212" i="151"/>
  <c r="C194" i="151"/>
  <c r="C178" i="151"/>
  <c r="C162" i="151"/>
  <c r="C146" i="151"/>
  <c r="C130" i="151"/>
  <c r="C114" i="151"/>
  <c r="C97" i="151"/>
  <c r="C81" i="151"/>
  <c r="C65" i="151"/>
  <c r="C48" i="151"/>
  <c r="C561" i="151"/>
  <c r="C543" i="151"/>
  <c r="C526" i="151"/>
  <c r="C507" i="151"/>
  <c r="C489" i="151"/>
  <c r="C472" i="151"/>
  <c r="C455" i="151"/>
  <c r="C438" i="151"/>
  <c r="C421" i="151"/>
  <c r="C402" i="151"/>
  <c r="C385" i="151"/>
  <c r="C368" i="151"/>
  <c r="C349" i="151"/>
  <c r="C330" i="151"/>
  <c r="C161" i="151"/>
  <c r="C145" i="151"/>
  <c r="C129" i="151"/>
  <c r="C113" i="151"/>
  <c r="C96" i="151"/>
  <c r="C80" i="151"/>
  <c r="C64" i="151"/>
  <c r="C47" i="151"/>
  <c r="C559" i="151"/>
  <c r="C542" i="151"/>
  <c r="C523" i="151"/>
  <c r="C506" i="151"/>
  <c r="C488" i="151"/>
  <c r="C471" i="151"/>
  <c r="C454" i="151"/>
  <c r="C437" i="151"/>
  <c r="C418" i="151"/>
  <c r="C401" i="151"/>
  <c r="C384" i="151"/>
  <c r="C367" i="151"/>
  <c r="C348" i="151"/>
  <c r="C329" i="151"/>
  <c r="C160" i="151"/>
  <c r="C144" i="151"/>
  <c r="C128" i="151"/>
  <c r="C111" i="151"/>
  <c r="C95" i="151"/>
  <c r="C79" i="151"/>
  <c r="C63" i="151"/>
  <c r="C46" i="151"/>
  <c r="C558" i="151"/>
  <c r="C539" i="151"/>
  <c r="C522" i="151"/>
  <c r="C505" i="151"/>
  <c r="C487" i="151"/>
  <c r="C470" i="151"/>
  <c r="C453" i="151"/>
  <c r="C436" i="151"/>
  <c r="C417" i="151"/>
  <c r="C400" i="151"/>
  <c r="C383" i="151"/>
  <c r="C366" i="151"/>
  <c r="C347" i="151"/>
  <c r="C340" i="151"/>
  <c r="C355" i="151"/>
  <c r="C344" i="151"/>
  <c r="C359" i="151"/>
  <c r="C374" i="151"/>
  <c r="C389" i="151"/>
  <c r="C404" i="151"/>
  <c r="C419" i="151"/>
  <c r="C435" i="151"/>
  <c r="C450" i="151"/>
  <c r="C465" i="151"/>
  <c r="C480" i="151"/>
  <c r="C495" i="151"/>
  <c r="C510" i="151"/>
  <c r="C525" i="151"/>
  <c r="C540" i="151"/>
  <c r="C555" i="151"/>
  <c r="C40" i="151"/>
  <c r="C55" i="151"/>
  <c r="C70" i="151"/>
  <c r="C84" i="151"/>
  <c r="C98" i="151"/>
  <c r="C112" i="151"/>
  <c r="C126" i="151"/>
  <c r="C140" i="151"/>
  <c r="C154" i="151"/>
  <c r="C168" i="151"/>
  <c r="C182" i="151"/>
  <c r="C196" i="151"/>
  <c r="C210" i="151"/>
  <c r="C345" i="151"/>
  <c r="C362" i="151"/>
  <c r="C379" i="151"/>
  <c r="C395" i="151"/>
  <c r="C411" i="151"/>
  <c r="C427" i="151"/>
  <c r="C443" i="151"/>
  <c r="C459" i="151"/>
  <c r="C475" i="151"/>
  <c r="C492" i="151"/>
  <c r="C508" i="151"/>
  <c r="C524" i="151"/>
  <c r="C541" i="151"/>
  <c r="C557" i="151"/>
  <c r="C43" i="151"/>
  <c r="C60" i="151"/>
  <c r="C75" i="151"/>
  <c r="C90" i="151"/>
  <c r="C105" i="151"/>
  <c r="C120" i="151"/>
  <c r="C135" i="151"/>
  <c r="C150" i="151"/>
  <c r="C165" i="151"/>
  <c r="C180" i="151"/>
  <c r="C195" i="151"/>
  <c r="C211" i="151"/>
  <c r="C225" i="151"/>
  <c r="C239" i="151"/>
  <c r="C253" i="151"/>
  <c r="C267" i="151"/>
  <c r="C281" i="151"/>
  <c r="C295" i="151"/>
  <c r="C309" i="151"/>
  <c r="C4" i="151"/>
  <c r="C18" i="151"/>
  <c r="C58" i="151"/>
  <c r="C44" i="151"/>
  <c r="C560" i="151"/>
  <c r="C546" i="151"/>
  <c r="C532" i="151"/>
  <c r="C518" i="151"/>
  <c r="C504" i="151"/>
  <c r="C490" i="151"/>
  <c r="C476" i="151"/>
  <c r="C462" i="151"/>
  <c r="C448" i="151"/>
  <c r="C434" i="151"/>
  <c r="C420" i="151"/>
  <c r="C406" i="151"/>
  <c r="C392" i="151"/>
  <c r="C378" i="151"/>
  <c r="C364" i="151"/>
  <c r="C350" i="151"/>
  <c r="C336" i="151"/>
  <c r="C333" i="151"/>
  <c r="C307" i="150"/>
  <c r="C216" i="150"/>
  <c r="C133" i="150"/>
  <c r="C562" i="150"/>
  <c r="C435" i="150"/>
  <c r="C256" i="150"/>
  <c r="C132" i="150"/>
  <c r="C496" i="150"/>
  <c r="C571" i="150"/>
  <c r="C25" i="150"/>
  <c r="C251" i="150"/>
  <c r="C131" i="150"/>
  <c r="C556" i="150"/>
  <c r="C337" i="150"/>
  <c r="C250" i="150"/>
  <c r="C172" i="150"/>
  <c r="C494" i="150"/>
  <c r="C23" i="150"/>
  <c r="C208" i="150"/>
  <c r="C68" i="150"/>
  <c r="C330" i="150"/>
  <c r="C22" i="150"/>
  <c r="C248" i="150"/>
  <c r="C166" i="150"/>
  <c r="C468" i="150"/>
  <c r="C12" i="150"/>
  <c r="C247" i="150"/>
  <c r="C109" i="150"/>
  <c r="C397" i="150"/>
  <c r="C287" i="150"/>
  <c r="C108" i="150"/>
  <c r="C540" i="150"/>
  <c r="C613" i="150"/>
  <c r="C7" i="150"/>
  <c r="C286" i="150"/>
  <c r="C150" i="150"/>
  <c r="C96" i="150"/>
  <c r="C53" i="150"/>
  <c r="C524" i="150"/>
  <c r="C461" i="150"/>
  <c r="C379" i="150"/>
  <c r="C612" i="150"/>
  <c r="C542" i="150"/>
  <c r="C285" i="150"/>
  <c r="C190" i="150"/>
  <c r="C149" i="150"/>
  <c r="C95" i="150"/>
  <c r="C52" i="150"/>
  <c r="C522" i="150"/>
  <c r="C456" i="150"/>
  <c r="C378" i="150"/>
  <c r="C611" i="150"/>
  <c r="C591" i="150"/>
  <c r="C341" i="150"/>
  <c r="C410" i="150"/>
  <c r="C470" i="150"/>
  <c r="C525" i="150"/>
  <c r="C37" i="150"/>
  <c r="C77" i="150"/>
  <c r="C117" i="150"/>
  <c r="C153" i="150"/>
  <c r="C191" i="150"/>
  <c r="C229" i="150"/>
  <c r="C263" i="150"/>
  <c r="C291" i="150"/>
  <c r="C9" i="150"/>
  <c r="C609" i="150"/>
  <c r="C363" i="150"/>
  <c r="C427" i="150"/>
  <c r="C490" i="150"/>
  <c r="C538" i="150"/>
  <c r="C38" i="150"/>
  <c r="C78" i="150"/>
  <c r="C118" i="150"/>
  <c r="C158" i="150"/>
  <c r="C192" i="150"/>
  <c r="C230" i="150"/>
  <c r="C264" i="150"/>
  <c r="C292" i="150"/>
  <c r="C10" i="150"/>
  <c r="C610" i="150"/>
  <c r="C369" i="150"/>
  <c r="C428" i="150"/>
  <c r="C492" i="150"/>
  <c r="C539" i="150"/>
  <c r="C50" i="150"/>
  <c r="C90" i="150"/>
  <c r="C130" i="150"/>
  <c r="C165" i="150"/>
  <c r="C193" i="150"/>
  <c r="C231" i="150"/>
  <c r="C265" i="150"/>
  <c r="C303" i="150"/>
  <c r="C11" i="150"/>
  <c r="C26" i="150"/>
  <c r="C215" i="150"/>
  <c r="C75" i="150"/>
  <c r="C434" i="150"/>
  <c r="C214" i="150"/>
  <c r="C495" i="150"/>
  <c r="C24" i="150"/>
  <c r="C209" i="150"/>
  <c r="C69" i="150"/>
  <c r="C408" i="150"/>
  <c r="C290" i="150"/>
  <c r="C167" i="150"/>
  <c r="C111" i="150"/>
  <c r="C493" i="150"/>
  <c r="C399" i="150"/>
  <c r="C110" i="150"/>
  <c r="C624" i="150"/>
  <c r="C288" i="150"/>
  <c r="C152" i="150"/>
  <c r="C55" i="150"/>
  <c r="C467" i="150"/>
  <c r="C205" i="150"/>
  <c r="C466" i="150"/>
  <c r="C194" i="150"/>
  <c r="C34" i="150"/>
  <c r="C321" i="150"/>
  <c r="C274" i="150"/>
  <c r="C233" i="150"/>
  <c r="C189" i="150"/>
  <c r="C148" i="150"/>
  <c r="C94" i="150"/>
  <c r="C51" i="150"/>
  <c r="C521" i="150"/>
  <c r="C455" i="150"/>
  <c r="C377" i="150"/>
  <c r="C586" i="150"/>
  <c r="C27" i="150"/>
  <c r="C270" i="150"/>
  <c r="C175" i="150"/>
  <c r="C76" i="150"/>
  <c r="C497" i="150"/>
  <c r="C339" i="150"/>
  <c r="C572" i="150"/>
  <c r="C306" i="150"/>
  <c r="C174" i="150"/>
  <c r="C557" i="150"/>
  <c r="C338" i="150"/>
  <c r="C305" i="150"/>
  <c r="C173" i="150"/>
  <c r="C74" i="150"/>
  <c r="C409" i="150"/>
  <c r="C304" i="150"/>
  <c r="C116" i="150"/>
  <c r="C548" i="150"/>
  <c r="C336" i="150"/>
  <c r="C249" i="150"/>
  <c r="C543" i="150"/>
  <c r="C289" i="150"/>
  <c r="C207" i="150"/>
  <c r="C60" i="150"/>
  <c r="C398" i="150"/>
  <c r="C206" i="150"/>
  <c r="C541" i="150"/>
  <c r="C623" i="150"/>
  <c r="C8" i="150"/>
  <c r="C246" i="150"/>
  <c r="C151" i="150"/>
  <c r="C54" i="150"/>
  <c r="C396" i="150"/>
  <c r="C245" i="150"/>
  <c r="C234" i="150"/>
  <c r="C314" i="150"/>
  <c r="C273" i="150"/>
  <c r="C232" i="150"/>
  <c r="C188" i="150"/>
  <c r="C136" i="150"/>
  <c r="C93" i="150"/>
  <c r="C36" i="150"/>
  <c r="C520" i="150"/>
  <c r="C438" i="150"/>
  <c r="C372" i="150"/>
  <c r="C584" i="150"/>
  <c r="C573" i="150"/>
  <c r="C587" i="150"/>
  <c r="C601" i="150"/>
  <c r="C615" i="150"/>
  <c r="C629" i="150"/>
  <c r="C331" i="150"/>
  <c r="C345" i="150"/>
  <c r="C359" i="150"/>
  <c r="C373" i="150"/>
  <c r="C387" i="150"/>
  <c r="C401" i="150"/>
  <c r="C415" i="150"/>
  <c r="C429" i="150"/>
  <c r="C443" i="150"/>
  <c r="C457" i="150"/>
  <c r="C471" i="150"/>
  <c r="C485" i="150"/>
  <c r="C499" i="150"/>
  <c r="C574" i="150"/>
  <c r="C588" i="150"/>
  <c r="C602" i="150"/>
  <c r="C616" i="150"/>
  <c r="C630" i="150"/>
  <c r="C332" i="150"/>
  <c r="C346" i="150"/>
  <c r="C360" i="150"/>
  <c r="C374" i="150"/>
  <c r="C388" i="150"/>
  <c r="C402" i="150"/>
  <c r="C416" i="150"/>
  <c r="C430" i="150"/>
  <c r="C444" i="150"/>
  <c r="C458" i="150"/>
  <c r="C472" i="150"/>
  <c r="C486" i="150"/>
  <c r="C500" i="150"/>
  <c r="C575" i="150"/>
  <c r="C589" i="150"/>
  <c r="C603" i="150"/>
  <c r="C617" i="150"/>
  <c r="C631" i="150"/>
  <c r="C333" i="150"/>
  <c r="C347" i="150"/>
  <c r="C361" i="150"/>
  <c r="C375" i="150"/>
  <c r="C389" i="150"/>
  <c r="C403" i="150"/>
  <c r="C417" i="150"/>
  <c r="C431" i="150"/>
  <c r="C445" i="150"/>
  <c r="C459" i="150"/>
  <c r="C473" i="150"/>
  <c r="C487" i="150"/>
  <c r="C501" i="150"/>
  <c r="C576" i="150"/>
  <c r="C590" i="150"/>
  <c r="C604" i="150"/>
  <c r="C618" i="150"/>
  <c r="C632" i="150"/>
  <c r="C334" i="150"/>
  <c r="C348" i="150"/>
  <c r="C362" i="150"/>
  <c r="C376" i="150"/>
  <c r="C390" i="150"/>
  <c r="C404" i="150"/>
  <c r="C418" i="150"/>
  <c r="C432" i="150"/>
  <c r="C446" i="150"/>
  <c r="C460" i="150"/>
  <c r="C474" i="150"/>
  <c r="C488" i="150"/>
  <c r="C502" i="150"/>
  <c r="C578" i="150"/>
  <c r="C596" i="150"/>
  <c r="C614" i="150"/>
  <c r="C636" i="150"/>
  <c r="C342" i="150"/>
  <c r="C364" i="150"/>
  <c r="C382" i="150"/>
  <c r="C400" i="150"/>
  <c r="C422" i="150"/>
  <c r="C440" i="150"/>
  <c r="C462" i="150"/>
  <c r="C480" i="150"/>
  <c r="C498" i="150"/>
  <c r="C516" i="150"/>
  <c r="C530" i="150"/>
  <c r="C544" i="150"/>
  <c r="C558" i="150"/>
  <c r="C42" i="150"/>
  <c r="C56" i="150"/>
  <c r="C70" i="150"/>
  <c r="C84" i="150"/>
  <c r="C98" i="150"/>
  <c r="C112" i="150"/>
  <c r="C126" i="150"/>
  <c r="C140" i="150"/>
  <c r="C154" i="150"/>
  <c r="C168" i="150"/>
  <c r="C182" i="150"/>
  <c r="C196" i="150"/>
  <c r="C210" i="150"/>
  <c r="C224" i="150"/>
  <c r="C238" i="150"/>
  <c r="C252" i="150"/>
  <c r="C266" i="150"/>
  <c r="C280" i="150"/>
  <c r="C294" i="150"/>
  <c r="C308" i="150"/>
  <c r="C579" i="150"/>
  <c r="C597" i="150"/>
  <c r="C619" i="150"/>
  <c r="C637" i="150"/>
  <c r="C343" i="150"/>
  <c r="C365" i="150"/>
  <c r="C383" i="150"/>
  <c r="C405" i="150"/>
  <c r="C423" i="150"/>
  <c r="C441" i="150"/>
  <c r="C463" i="150"/>
  <c r="C481" i="150"/>
  <c r="C503" i="150"/>
  <c r="C517" i="150"/>
  <c r="C531" i="150"/>
  <c r="C545" i="150"/>
  <c r="C559" i="150"/>
  <c r="C43" i="150"/>
  <c r="C57" i="150"/>
  <c r="C71" i="150"/>
  <c r="C85" i="150"/>
  <c r="C99" i="150"/>
  <c r="C113" i="150"/>
  <c r="C127" i="150"/>
  <c r="C141" i="150"/>
  <c r="C155" i="150"/>
  <c r="C169" i="150"/>
  <c r="C183" i="150"/>
  <c r="C197" i="150"/>
  <c r="C211" i="150"/>
  <c r="C225" i="150"/>
  <c r="C239" i="150"/>
  <c r="C253" i="150"/>
  <c r="C267" i="150"/>
  <c r="C281" i="150"/>
  <c r="C295" i="150"/>
  <c r="C309" i="150"/>
  <c r="C4" i="150"/>
  <c r="C18" i="150"/>
  <c r="C582" i="150"/>
  <c r="C622" i="150"/>
  <c r="C350" i="150"/>
  <c r="C368" i="150"/>
  <c r="C580" i="150"/>
  <c r="C598" i="150"/>
  <c r="C620" i="150"/>
  <c r="C638" i="150"/>
  <c r="C344" i="150"/>
  <c r="C366" i="150"/>
  <c r="C384" i="150"/>
  <c r="C406" i="150"/>
  <c r="C424" i="150"/>
  <c r="C442" i="150"/>
  <c r="C464" i="150"/>
  <c r="C482" i="150"/>
  <c r="C504" i="150"/>
  <c r="C518" i="150"/>
  <c r="C532" i="150"/>
  <c r="C546" i="150"/>
  <c r="C560" i="150"/>
  <c r="C44" i="150"/>
  <c r="C58" i="150"/>
  <c r="C72" i="150"/>
  <c r="C86" i="150"/>
  <c r="C100" i="150"/>
  <c r="C114" i="150"/>
  <c r="C128" i="150"/>
  <c r="C142" i="150"/>
  <c r="C156" i="150"/>
  <c r="C170" i="150"/>
  <c r="C184" i="150"/>
  <c r="C198" i="150"/>
  <c r="C212" i="150"/>
  <c r="C226" i="150"/>
  <c r="C240" i="150"/>
  <c r="C254" i="150"/>
  <c r="C268" i="150"/>
  <c r="C282" i="150"/>
  <c r="C296" i="150"/>
  <c r="C310" i="150"/>
  <c r="C5" i="150"/>
  <c r="C19" i="150"/>
  <c r="C581" i="150"/>
  <c r="C599" i="150"/>
  <c r="C621" i="150"/>
  <c r="C639" i="150"/>
  <c r="C349" i="150"/>
  <c r="C367" i="150"/>
  <c r="C385" i="150"/>
  <c r="C407" i="150"/>
  <c r="C425" i="150"/>
  <c r="C447" i="150"/>
  <c r="C465" i="150"/>
  <c r="C483" i="150"/>
  <c r="C505" i="150"/>
  <c r="C519" i="150"/>
  <c r="C533" i="150"/>
  <c r="C547" i="150"/>
  <c r="C561" i="150"/>
  <c r="C45" i="150"/>
  <c r="C59" i="150"/>
  <c r="C73" i="150"/>
  <c r="C87" i="150"/>
  <c r="C101" i="150"/>
  <c r="C115" i="150"/>
  <c r="C129" i="150"/>
  <c r="C143" i="150"/>
  <c r="C157" i="150"/>
  <c r="C171" i="150"/>
  <c r="C185" i="150"/>
  <c r="C199" i="150"/>
  <c r="C213" i="150"/>
  <c r="C227" i="150"/>
  <c r="C241" i="150"/>
  <c r="C255" i="150"/>
  <c r="C269" i="150"/>
  <c r="C283" i="150"/>
  <c r="C297" i="150"/>
  <c r="C311" i="150"/>
  <c r="C6" i="150"/>
  <c r="C20" i="150"/>
  <c r="C600" i="150"/>
  <c r="C570" i="150"/>
  <c r="C585" i="150"/>
  <c r="C607" i="150"/>
  <c r="C625" i="150"/>
  <c r="C335" i="150"/>
  <c r="C353" i="150"/>
  <c r="C371" i="150"/>
  <c r="C393" i="150"/>
  <c r="C411" i="150"/>
  <c r="C433" i="150"/>
  <c r="C451" i="150"/>
  <c r="C469" i="150"/>
  <c r="C491" i="150"/>
  <c r="C509" i="150"/>
  <c r="C523" i="150"/>
  <c r="C537" i="150"/>
  <c r="C551" i="150"/>
  <c r="C35" i="150"/>
  <c r="C592" i="150"/>
  <c r="C626" i="150"/>
  <c r="C351" i="150"/>
  <c r="C380" i="150"/>
  <c r="C412" i="150"/>
  <c r="C439" i="150"/>
  <c r="C475" i="150"/>
  <c r="C506" i="150"/>
  <c r="C526" i="150"/>
  <c r="C549" i="150"/>
  <c r="C39" i="150"/>
  <c r="C61" i="150"/>
  <c r="C79" i="150"/>
  <c r="C97" i="150"/>
  <c r="C119" i="150"/>
  <c r="C137" i="150"/>
  <c r="C159" i="150"/>
  <c r="C177" i="150"/>
  <c r="C195" i="150"/>
  <c r="C217" i="150"/>
  <c r="C235" i="150"/>
  <c r="C257" i="150"/>
  <c r="C275" i="150"/>
  <c r="C293" i="150"/>
  <c r="C315" i="150"/>
  <c r="C13" i="150"/>
  <c r="C593" i="150"/>
  <c r="C627" i="150"/>
  <c r="C352" i="150"/>
  <c r="C381" i="150"/>
  <c r="C413" i="150"/>
  <c r="C448" i="150"/>
  <c r="C476" i="150"/>
  <c r="C507" i="150"/>
  <c r="C527" i="150"/>
  <c r="C550" i="150"/>
  <c r="C40" i="150"/>
  <c r="C62" i="150"/>
  <c r="C80" i="150"/>
  <c r="C102" i="150"/>
  <c r="C120" i="150"/>
  <c r="C138" i="150"/>
  <c r="C160" i="150"/>
  <c r="C178" i="150"/>
  <c r="C200" i="150"/>
  <c r="C218" i="150"/>
  <c r="C236" i="150"/>
  <c r="C258" i="150"/>
  <c r="C276" i="150"/>
  <c r="C298" i="150"/>
  <c r="C316" i="150"/>
  <c r="C14" i="150"/>
  <c r="C594" i="150"/>
  <c r="C628" i="150"/>
  <c r="C354" i="150"/>
  <c r="C386" i="150"/>
  <c r="C414" i="150"/>
  <c r="C449" i="150"/>
  <c r="C477" i="150"/>
  <c r="C508" i="150"/>
  <c r="C528" i="150"/>
  <c r="C552" i="150"/>
  <c r="C41" i="150"/>
  <c r="C63" i="150"/>
  <c r="C81" i="150"/>
  <c r="C103" i="150"/>
  <c r="C121" i="150"/>
  <c r="C139" i="150"/>
  <c r="C161" i="150"/>
  <c r="C179" i="150"/>
  <c r="C201" i="150"/>
  <c r="C219" i="150"/>
  <c r="C237" i="150"/>
  <c r="C259" i="150"/>
  <c r="C277" i="150"/>
  <c r="C299" i="150"/>
  <c r="C317" i="150"/>
  <c r="C595" i="150"/>
  <c r="C633" i="150"/>
  <c r="C355" i="150"/>
  <c r="C391" i="150"/>
  <c r="C419" i="150"/>
  <c r="C450" i="150"/>
  <c r="C478" i="150"/>
  <c r="C510" i="150"/>
  <c r="C553" i="150"/>
  <c r="C46" i="150"/>
  <c r="C64" i="150"/>
  <c r="C82" i="150"/>
  <c r="C104" i="150"/>
  <c r="C122" i="150"/>
  <c r="C144" i="150"/>
  <c r="C162" i="150"/>
  <c r="C180" i="150"/>
  <c r="C202" i="150"/>
  <c r="C220" i="150"/>
  <c r="C242" i="150"/>
  <c r="C260" i="150"/>
  <c r="C278" i="150"/>
  <c r="C300" i="150"/>
  <c r="C318" i="150"/>
  <c r="C16" i="150"/>
  <c r="C394" i="150"/>
  <c r="C453" i="150"/>
  <c r="C512" i="150"/>
  <c r="C535" i="150"/>
  <c r="C48" i="150"/>
  <c r="C88" i="150"/>
  <c r="C146" i="150"/>
  <c r="C186" i="150"/>
  <c r="C222" i="150"/>
  <c r="C262" i="150"/>
  <c r="C284" i="150"/>
  <c r="C320" i="150"/>
  <c r="C21" i="150"/>
  <c r="C608" i="150"/>
  <c r="C426" i="150"/>
  <c r="C513" i="150"/>
  <c r="C89" i="150"/>
  <c r="C15" i="150"/>
  <c r="C529" i="150"/>
  <c r="C635" i="150"/>
  <c r="C106" i="150"/>
  <c r="C358" i="150"/>
  <c r="C489" i="150"/>
  <c r="C67" i="150"/>
  <c r="C125" i="150"/>
  <c r="C605" i="150"/>
  <c r="C634" i="150"/>
  <c r="C356" i="150"/>
  <c r="C392" i="150"/>
  <c r="C420" i="150"/>
  <c r="C452" i="150"/>
  <c r="C479" i="150"/>
  <c r="C511" i="150"/>
  <c r="C534" i="150"/>
  <c r="C554" i="150"/>
  <c r="C47" i="150"/>
  <c r="C65" i="150"/>
  <c r="C83" i="150"/>
  <c r="C105" i="150"/>
  <c r="C123" i="150"/>
  <c r="C145" i="150"/>
  <c r="C163" i="150"/>
  <c r="C181" i="150"/>
  <c r="C203" i="150"/>
  <c r="C221" i="150"/>
  <c r="C243" i="150"/>
  <c r="C261" i="150"/>
  <c r="C279" i="150"/>
  <c r="C301" i="150"/>
  <c r="C319" i="150"/>
  <c r="C17" i="150"/>
  <c r="C606" i="150"/>
  <c r="C357" i="150"/>
  <c r="C421" i="150"/>
  <c r="C484" i="150"/>
  <c r="C555" i="150"/>
  <c r="C66" i="150"/>
  <c r="C124" i="150"/>
  <c r="C164" i="150"/>
  <c r="C204" i="150"/>
  <c r="C244" i="150"/>
  <c r="C302" i="150"/>
  <c r="C329" i="150"/>
  <c r="C395" i="150"/>
  <c r="C454" i="150"/>
  <c r="C536" i="150"/>
  <c r="C49" i="150"/>
  <c r="C107" i="150"/>
  <c r="C147" i="150"/>
  <c r="N10" i="53" l="1"/>
  <c r="N9" i="53"/>
  <c r="N8" i="53"/>
  <c r="N7" i="53"/>
  <c r="EM31" i="53"/>
  <c r="G4" i="150" l="1"/>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N563" i="151"/>
  <c r="M563" i="151"/>
  <c r="L563" i="151"/>
  <c r="K563" i="151"/>
  <c r="J563" i="151"/>
  <c r="I563" i="151"/>
  <c r="H563" i="151"/>
  <c r="G563" i="151"/>
  <c r="N562" i="151"/>
  <c r="M562" i="151"/>
  <c r="L562" i="151"/>
  <c r="K562" i="151"/>
  <c r="J562" i="151"/>
  <c r="I562" i="151"/>
  <c r="H562" i="151"/>
  <c r="G562" i="151"/>
  <c r="N561" i="151"/>
  <c r="M561" i="151"/>
  <c r="L561" i="151"/>
  <c r="K561" i="151"/>
  <c r="J561" i="151"/>
  <c r="I561" i="151"/>
  <c r="H561" i="151"/>
  <c r="G561" i="151"/>
  <c r="N560" i="151"/>
  <c r="M560" i="151"/>
  <c r="L560" i="151"/>
  <c r="K560" i="151"/>
  <c r="J560" i="151"/>
  <c r="I560" i="151"/>
  <c r="H560" i="151"/>
  <c r="G560" i="151"/>
  <c r="N559" i="151"/>
  <c r="M559" i="151"/>
  <c r="L559" i="151"/>
  <c r="K559" i="151"/>
  <c r="J559" i="151"/>
  <c r="I559" i="151"/>
  <c r="H559" i="151"/>
  <c r="G559" i="151"/>
  <c r="N558" i="151"/>
  <c r="M558" i="151"/>
  <c r="L558" i="151"/>
  <c r="K558" i="151"/>
  <c r="J558" i="151"/>
  <c r="I558" i="151"/>
  <c r="H558" i="151"/>
  <c r="G558" i="151"/>
  <c r="N557" i="151"/>
  <c r="M557" i="151"/>
  <c r="L557" i="151"/>
  <c r="K557" i="151"/>
  <c r="J557" i="151"/>
  <c r="I557" i="151"/>
  <c r="H557" i="151"/>
  <c r="G557" i="151"/>
  <c r="N556" i="151"/>
  <c r="M556" i="151"/>
  <c r="L556" i="151"/>
  <c r="K556" i="151"/>
  <c r="J556" i="151"/>
  <c r="I556" i="151"/>
  <c r="H556" i="151"/>
  <c r="G556" i="151"/>
  <c r="N555" i="151"/>
  <c r="M555" i="151"/>
  <c r="L555" i="151"/>
  <c r="K555" i="151"/>
  <c r="J555" i="151"/>
  <c r="I555" i="151"/>
  <c r="H555" i="151"/>
  <c r="G555" i="151"/>
  <c r="N554" i="151"/>
  <c r="M554" i="151"/>
  <c r="L554" i="151"/>
  <c r="K554" i="151"/>
  <c r="J554" i="151"/>
  <c r="I554" i="151"/>
  <c r="H554" i="151"/>
  <c r="G554" i="151"/>
  <c r="N553" i="151"/>
  <c r="M553" i="151"/>
  <c r="L553" i="151"/>
  <c r="K553" i="151"/>
  <c r="J553" i="151"/>
  <c r="I553" i="151"/>
  <c r="H553" i="151"/>
  <c r="G553" i="151"/>
  <c r="N552" i="151"/>
  <c r="M552" i="151"/>
  <c r="L552" i="151"/>
  <c r="K552" i="151"/>
  <c r="J552" i="151"/>
  <c r="I552" i="151"/>
  <c r="H552" i="151"/>
  <c r="G552" i="151"/>
  <c r="N551" i="151"/>
  <c r="M551" i="151"/>
  <c r="L551" i="151"/>
  <c r="K551" i="151"/>
  <c r="J551" i="151"/>
  <c r="I551" i="151"/>
  <c r="H551" i="151"/>
  <c r="G551" i="151"/>
  <c r="N550" i="151"/>
  <c r="M550" i="151"/>
  <c r="L550" i="151"/>
  <c r="K550" i="151"/>
  <c r="J550" i="151"/>
  <c r="I550" i="151"/>
  <c r="H550" i="151"/>
  <c r="G550" i="151"/>
  <c r="N549" i="151"/>
  <c r="M549" i="151"/>
  <c r="L549" i="151"/>
  <c r="K549" i="151"/>
  <c r="J549" i="151"/>
  <c r="I549" i="151"/>
  <c r="H549" i="151"/>
  <c r="G549" i="151"/>
  <c r="N548" i="151"/>
  <c r="M548" i="151"/>
  <c r="L548" i="151"/>
  <c r="K548" i="151"/>
  <c r="J548" i="151"/>
  <c r="I548" i="151"/>
  <c r="H548" i="151"/>
  <c r="G548" i="151"/>
  <c r="N547" i="151"/>
  <c r="M547" i="151"/>
  <c r="L547" i="151"/>
  <c r="K547" i="151"/>
  <c r="J547" i="151"/>
  <c r="I547" i="151"/>
  <c r="H547" i="151"/>
  <c r="G547" i="151"/>
  <c r="N546" i="151"/>
  <c r="M546" i="151"/>
  <c r="L546" i="151"/>
  <c r="K546" i="151"/>
  <c r="J546" i="151"/>
  <c r="I546" i="151"/>
  <c r="H546" i="151"/>
  <c r="G546" i="151"/>
  <c r="N545" i="151"/>
  <c r="M545" i="151"/>
  <c r="L545" i="151"/>
  <c r="K545" i="151"/>
  <c r="J545" i="151"/>
  <c r="I545" i="151"/>
  <c r="H545" i="151"/>
  <c r="G545" i="151"/>
  <c r="N544" i="151"/>
  <c r="M544" i="151"/>
  <c r="L544" i="151"/>
  <c r="K544" i="151"/>
  <c r="J544" i="151"/>
  <c r="I544" i="151"/>
  <c r="H544" i="151"/>
  <c r="G544" i="151"/>
  <c r="N543" i="151"/>
  <c r="M543" i="151"/>
  <c r="L543" i="151"/>
  <c r="K543" i="151"/>
  <c r="J543" i="151"/>
  <c r="I543" i="151"/>
  <c r="H543" i="151"/>
  <c r="G543" i="151"/>
  <c r="N542" i="151"/>
  <c r="M542" i="151"/>
  <c r="L542" i="151"/>
  <c r="K542" i="151"/>
  <c r="J542" i="151"/>
  <c r="I542" i="151"/>
  <c r="H542" i="151"/>
  <c r="G542" i="151"/>
  <c r="N541" i="151"/>
  <c r="M541" i="151"/>
  <c r="L541" i="151"/>
  <c r="K541" i="151"/>
  <c r="J541" i="151"/>
  <c r="I541" i="151"/>
  <c r="H541" i="151"/>
  <c r="G541" i="151"/>
  <c r="N540" i="151"/>
  <c r="M540" i="151"/>
  <c r="L540" i="151"/>
  <c r="K540" i="151"/>
  <c r="J540" i="151"/>
  <c r="I540" i="151"/>
  <c r="H540" i="151"/>
  <c r="G540" i="151"/>
  <c r="N539" i="151"/>
  <c r="M539" i="151"/>
  <c r="L539" i="151"/>
  <c r="K539" i="151"/>
  <c r="J539" i="151"/>
  <c r="I539" i="151"/>
  <c r="H539" i="151"/>
  <c r="G539" i="151"/>
  <c r="N538" i="151"/>
  <c r="M538" i="151"/>
  <c r="L538" i="151"/>
  <c r="K538" i="151"/>
  <c r="J538" i="151"/>
  <c r="I538" i="151"/>
  <c r="H538" i="151"/>
  <c r="G538" i="151"/>
  <c r="N537" i="151"/>
  <c r="M537" i="151"/>
  <c r="L537" i="151"/>
  <c r="K537" i="151"/>
  <c r="J537" i="151"/>
  <c r="I537" i="151"/>
  <c r="H537" i="151"/>
  <c r="G537" i="151"/>
  <c r="N536" i="151"/>
  <c r="M536" i="151"/>
  <c r="L536" i="151"/>
  <c r="K536" i="151"/>
  <c r="J536" i="151"/>
  <c r="I536" i="151"/>
  <c r="H536" i="151"/>
  <c r="G536" i="151"/>
  <c r="N535" i="151"/>
  <c r="M535" i="151"/>
  <c r="L535" i="151"/>
  <c r="K535" i="151"/>
  <c r="J535" i="151"/>
  <c r="I535" i="151"/>
  <c r="H535" i="151"/>
  <c r="G535" i="151"/>
  <c r="N534" i="151"/>
  <c r="M534" i="151"/>
  <c r="L534" i="151"/>
  <c r="K534" i="151"/>
  <c r="J534" i="151"/>
  <c r="I534" i="151"/>
  <c r="H534" i="151"/>
  <c r="G534" i="151"/>
  <c r="N533" i="151"/>
  <c r="M533" i="151"/>
  <c r="L533" i="151"/>
  <c r="K533" i="151"/>
  <c r="J533" i="151"/>
  <c r="I533" i="151"/>
  <c r="H533" i="151"/>
  <c r="G533" i="151"/>
  <c r="N532" i="151"/>
  <c r="M532" i="151"/>
  <c r="L532" i="151"/>
  <c r="K532" i="151"/>
  <c r="J532" i="151"/>
  <c r="I532" i="151"/>
  <c r="H532" i="151"/>
  <c r="G532" i="151"/>
  <c r="N531" i="151"/>
  <c r="M531" i="151"/>
  <c r="L531" i="151"/>
  <c r="K531" i="151"/>
  <c r="J531" i="151"/>
  <c r="I531" i="151"/>
  <c r="H531" i="151"/>
  <c r="G531" i="151"/>
  <c r="N530" i="151"/>
  <c r="M530" i="151"/>
  <c r="L530" i="151"/>
  <c r="K530" i="151"/>
  <c r="J530" i="151"/>
  <c r="I530" i="151"/>
  <c r="H530" i="151"/>
  <c r="G530" i="151"/>
  <c r="N529" i="151"/>
  <c r="M529" i="151"/>
  <c r="L529" i="151"/>
  <c r="K529" i="151"/>
  <c r="J529" i="151"/>
  <c r="I529" i="151"/>
  <c r="H529" i="151"/>
  <c r="G529" i="151"/>
  <c r="N528" i="151"/>
  <c r="M528" i="151"/>
  <c r="L528" i="151"/>
  <c r="K528" i="151"/>
  <c r="J528" i="151"/>
  <c r="I528" i="151"/>
  <c r="H528" i="151"/>
  <c r="G528" i="151"/>
  <c r="N527" i="151"/>
  <c r="M527" i="151"/>
  <c r="L527" i="151"/>
  <c r="K527" i="151"/>
  <c r="J527" i="151"/>
  <c r="I527" i="151"/>
  <c r="H527" i="151"/>
  <c r="G527" i="151"/>
  <c r="N526" i="151"/>
  <c r="M526" i="151"/>
  <c r="L526" i="151"/>
  <c r="K526" i="151"/>
  <c r="J526" i="151"/>
  <c r="I526" i="151"/>
  <c r="H526" i="151"/>
  <c r="G526" i="151"/>
  <c r="N525" i="151"/>
  <c r="M525" i="151"/>
  <c r="L525" i="151"/>
  <c r="K525" i="151"/>
  <c r="J525" i="151"/>
  <c r="I525" i="151"/>
  <c r="H525" i="151"/>
  <c r="G525" i="151"/>
  <c r="N524" i="151"/>
  <c r="M524" i="151"/>
  <c r="L524" i="151"/>
  <c r="K524" i="151"/>
  <c r="J524" i="151"/>
  <c r="I524" i="151"/>
  <c r="H524" i="151"/>
  <c r="G524" i="151"/>
  <c r="N523" i="151"/>
  <c r="M523" i="151"/>
  <c r="L523" i="151"/>
  <c r="K523" i="151"/>
  <c r="J523" i="151"/>
  <c r="I523" i="151"/>
  <c r="H523" i="151"/>
  <c r="G523" i="151"/>
  <c r="N522" i="151"/>
  <c r="M522" i="151"/>
  <c r="L522" i="151"/>
  <c r="K522" i="151"/>
  <c r="J522" i="151"/>
  <c r="I522" i="151"/>
  <c r="H522" i="151"/>
  <c r="G522" i="151"/>
  <c r="N521" i="151"/>
  <c r="M521" i="151"/>
  <c r="L521" i="151"/>
  <c r="K521" i="151"/>
  <c r="J521" i="151"/>
  <c r="I521" i="151"/>
  <c r="H521" i="151"/>
  <c r="G521" i="151"/>
  <c r="N520" i="151"/>
  <c r="M520" i="151"/>
  <c r="L520" i="151"/>
  <c r="K520" i="151"/>
  <c r="J520" i="151"/>
  <c r="I520" i="151"/>
  <c r="H520" i="151"/>
  <c r="G520" i="151"/>
  <c r="N519" i="151"/>
  <c r="M519" i="151"/>
  <c r="L519" i="151"/>
  <c r="K519" i="151"/>
  <c r="J519" i="151"/>
  <c r="I519" i="151"/>
  <c r="H519" i="151"/>
  <c r="G519" i="151"/>
  <c r="N518" i="151"/>
  <c r="M518" i="151"/>
  <c r="L518" i="151"/>
  <c r="K518" i="151"/>
  <c r="J518" i="151"/>
  <c r="I518" i="151"/>
  <c r="H518" i="151"/>
  <c r="G518" i="151"/>
  <c r="N517" i="151"/>
  <c r="M517" i="151"/>
  <c r="L517" i="151"/>
  <c r="K517" i="151"/>
  <c r="J517" i="151"/>
  <c r="I517" i="151"/>
  <c r="H517" i="151"/>
  <c r="G517" i="151"/>
  <c r="N516" i="151"/>
  <c r="M516" i="151"/>
  <c r="L516" i="151"/>
  <c r="K516" i="151"/>
  <c r="J516" i="151"/>
  <c r="I516" i="151"/>
  <c r="H516" i="151"/>
  <c r="G516" i="151"/>
  <c r="N515" i="151"/>
  <c r="M515" i="151"/>
  <c r="L515" i="151"/>
  <c r="K515" i="151"/>
  <c r="J515" i="151"/>
  <c r="I515" i="151"/>
  <c r="H515" i="151"/>
  <c r="G515" i="151"/>
  <c r="N514" i="151"/>
  <c r="M514" i="151"/>
  <c r="L514" i="151"/>
  <c r="K514" i="151"/>
  <c r="J514" i="151"/>
  <c r="I514" i="151"/>
  <c r="H514" i="151"/>
  <c r="G514" i="151"/>
  <c r="N513" i="151"/>
  <c r="M513" i="151"/>
  <c r="L513" i="151"/>
  <c r="K513" i="151"/>
  <c r="J513" i="151"/>
  <c r="I513" i="151"/>
  <c r="H513" i="151"/>
  <c r="G513" i="151"/>
  <c r="N512" i="151"/>
  <c r="M512" i="151"/>
  <c r="L512" i="151"/>
  <c r="K512" i="151"/>
  <c r="J512" i="151"/>
  <c r="I512" i="151"/>
  <c r="H512" i="151"/>
  <c r="G512" i="151"/>
  <c r="N511" i="151"/>
  <c r="M511" i="151"/>
  <c r="L511" i="151"/>
  <c r="K511" i="151"/>
  <c r="J511" i="151"/>
  <c r="I511" i="151"/>
  <c r="H511" i="151"/>
  <c r="G511" i="151"/>
  <c r="N510" i="151"/>
  <c r="M510" i="151"/>
  <c r="L510" i="151"/>
  <c r="K510" i="151"/>
  <c r="J510" i="151"/>
  <c r="I510" i="151"/>
  <c r="H510" i="151"/>
  <c r="G510" i="151"/>
  <c r="N509" i="151"/>
  <c r="M509" i="151"/>
  <c r="L509" i="151"/>
  <c r="K509" i="151"/>
  <c r="J509" i="151"/>
  <c r="I509" i="151"/>
  <c r="H509" i="151"/>
  <c r="G509" i="151"/>
  <c r="N508" i="151"/>
  <c r="M508" i="151"/>
  <c r="L508" i="151"/>
  <c r="K508" i="151"/>
  <c r="J508" i="151"/>
  <c r="I508" i="151"/>
  <c r="H508" i="151"/>
  <c r="G508" i="151"/>
  <c r="N507" i="151"/>
  <c r="M507" i="151"/>
  <c r="L507" i="151"/>
  <c r="K507" i="151"/>
  <c r="J507" i="151"/>
  <c r="I507" i="151"/>
  <c r="H507" i="151"/>
  <c r="G507" i="151"/>
  <c r="N506" i="151"/>
  <c r="M506" i="151"/>
  <c r="L506" i="151"/>
  <c r="K506" i="151"/>
  <c r="J506" i="151"/>
  <c r="I506" i="151"/>
  <c r="H506" i="151"/>
  <c r="G506" i="151"/>
  <c r="N505" i="151"/>
  <c r="M505" i="151"/>
  <c r="L505" i="151"/>
  <c r="K505" i="151"/>
  <c r="J505" i="151"/>
  <c r="I505" i="151"/>
  <c r="H505" i="151"/>
  <c r="G505" i="151"/>
  <c r="N504" i="151"/>
  <c r="M504" i="151"/>
  <c r="L504" i="151"/>
  <c r="K504" i="151"/>
  <c r="J504" i="151"/>
  <c r="I504" i="151"/>
  <c r="H504" i="151"/>
  <c r="G504" i="151"/>
  <c r="N503" i="151"/>
  <c r="M503" i="151"/>
  <c r="L503" i="151"/>
  <c r="K503" i="151"/>
  <c r="J503" i="151"/>
  <c r="I503" i="151"/>
  <c r="H503" i="151"/>
  <c r="G503" i="151"/>
  <c r="N502" i="151"/>
  <c r="M502" i="151"/>
  <c r="L502" i="151"/>
  <c r="K502" i="151"/>
  <c r="J502" i="151"/>
  <c r="I502" i="151"/>
  <c r="H502" i="151"/>
  <c r="G502" i="151"/>
  <c r="N501" i="151"/>
  <c r="M501" i="151"/>
  <c r="L501" i="151"/>
  <c r="K501" i="151"/>
  <c r="J501" i="151"/>
  <c r="I501" i="151"/>
  <c r="H501" i="151"/>
  <c r="G501" i="151"/>
  <c r="N500" i="151"/>
  <c r="M500" i="151"/>
  <c r="L500" i="151"/>
  <c r="K500" i="151"/>
  <c r="J500" i="151"/>
  <c r="I500" i="151"/>
  <c r="H500" i="151"/>
  <c r="G500" i="151"/>
  <c r="N499" i="151"/>
  <c r="M499" i="151"/>
  <c r="L499" i="151"/>
  <c r="K499" i="151"/>
  <c r="J499" i="151"/>
  <c r="I499" i="151"/>
  <c r="H499" i="151"/>
  <c r="G499" i="151"/>
  <c r="N498" i="151"/>
  <c r="M498" i="151"/>
  <c r="L498" i="151"/>
  <c r="K498" i="151"/>
  <c r="J498" i="151"/>
  <c r="I498" i="151"/>
  <c r="H498" i="151"/>
  <c r="G498" i="151"/>
  <c r="N497" i="151"/>
  <c r="M497" i="151"/>
  <c r="L497" i="151"/>
  <c r="K497" i="151"/>
  <c r="J497" i="151"/>
  <c r="I497" i="151"/>
  <c r="H497" i="151"/>
  <c r="G497" i="151"/>
  <c r="N496" i="151"/>
  <c r="M496" i="151"/>
  <c r="L496" i="151"/>
  <c r="K496" i="151"/>
  <c r="J496" i="151"/>
  <c r="I496" i="151"/>
  <c r="H496" i="151"/>
  <c r="G496" i="151"/>
  <c r="N495" i="151"/>
  <c r="M495" i="151"/>
  <c r="L495" i="151"/>
  <c r="K495" i="151"/>
  <c r="J495" i="151"/>
  <c r="I495" i="151"/>
  <c r="H495" i="151"/>
  <c r="G495" i="151"/>
  <c r="N494" i="151"/>
  <c r="M494" i="151"/>
  <c r="L494" i="151"/>
  <c r="K494" i="151"/>
  <c r="J494" i="151"/>
  <c r="I494" i="151"/>
  <c r="H494" i="151"/>
  <c r="G494" i="151"/>
  <c r="N493" i="151"/>
  <c r="M493" i="151"/>
  <c r="L493" i="151"/>
  <c r="K493" i="151"/>
  <c r="J493" i="151"/>
  <c r="I493" i="151"/>
  <c r="H493" i="151"/>
  <c r="G493" i="151"/>
  <c r="N492" i="151"/>
  <c r="M492" i="151"/>
  <c r="L492" i="151"/>
  <c r="K492" i="151"/>
  <c r="J492" i="151"/>
  <c r="I492" i="151"/>
  <c r="H492" i="151"/>
  <c r="G492" i="151"/>
  <c r="N491" i="151"/>
  <c r="M491" i="151"/>
  <c r="L491" i="151"/>
  <c r="K491" i="151"/>
  <c r="J491" i="151"/>
  <c r="I491" i="151"/>
  <c r="H491" i="151"/>
  <c r="G491" i="151"/>
  <c r="N490" i="151"/>
  <c r="M490" i="151"/>
  <c r="L490" i="151"/>
  <c r="K490" i="151"/>
  <c r="J490" i="151"/>
  <c r="I490" i="151"/>
  <c r="H490" i="151"/>
  <c r="G490" i="151"/>
  <c r="N489" i="151"/>
  <c r="M489" i="151"/>
  <c r="L489" i="151"/>
  <c r="K489" i="151"/>
  <c r="J489" i="151"/>
  <c r="I489" i="151"/>
  <c r="H489" i="151"/>
  <c r="G489" i="151"/>
  <c r="N488" i="151"/>
  <c r="M488" i="151"/>
  <c r="L488" i="151"/>
  <c r="K488" i="151"/>
  <c r="J488" i="151"/>
  <c r="I488" i="151"/>
  <c r="H488" i="151"/>
  <c r="G488" i="151"/>
  <c r="N487" i="151"/>
  <c r="M487" i="151"/>
  <c r="L487" i="151"/>
  <c r="K487" i="151"/>
  <c r="J487" i="151"/>
  <c r="I487" i="151"/>
  <c r="H487" i="151"/>
  <c r="G487" i="151"/>
  <c r="N486" i="151"/>
  <c r="M486" i="151"/>
  <c r="L486" i="151"/>
  <c r="K486" i="151"/>
  <c r="J486" i="151"/>
  <c r="I486" i="151"/>
  <c r="H486" i="151"/>
  <c r="G486" i="151"/>
  <c r="N485" i="151"/>
  <c r="M485" i="151"/>
  <c r="L485" i="151"/>
  <c r="K485" i="151"/>
  <c r="J485" i="151"/>
  <c r="I485" i="151"/>
  <c r="H485" i="151"/>
  <c r="G485" i="151"/>
  <c r="N484" i="151"/>
  <c r="M484" i="151"/>
  <c r="L484" i="151"/>
  <c r="K484" i="151"/>
  <c r="J484" i="151"/>
  <c r="I484" i="151"/>
  <c r="H484" i="151"/>
  <c r="G484" i="151"/>
  <c r="N483" i="151"/>
  <c r="M483" i="151"/>
  <c r="L483" i="151"/>
  <c r="K483" i="151"/>
  <c r="J483" i="151"/>
  <c r="I483" i="151"/>
  <c r="H483" i="151"/>
  <c r="G483" i="151"/>
  <c r="N482" i="151"/>
  <c r="M482" i="151"/>
  <c r="L482" i="151"/>
  <c r="K482" i="151"/>
  <c r="J482" i="151"/>
  <c r="I482" i="151"/>
  <c r="H482" i="151"/>
  <c r="G482" i="151"/>
  <c r="N481" i="151"/>
  <c r="M481" i="151"/>
  <c r="L481" i="151"/>
  <c r="K481" i="151"/>
  <c r="J481" i="151"/>
  <c r="I481" i="151"/>
  <c r="H481" i="151"/>
  <c r="G481" i="151"/>
  <c r="N480" i="151"/>
  <c r="M480" i="151"/>
  <c r="L480" i="151"/>
  <c r="K480" i="151"/>
  <c r="J480" i="151"/>
  <c r="I480" i="151"/>
  <c r="H480" i="151"/>
  <c r="G480" i="151"/>
  <c r="N479" i="151"/>
  <c r="M479" i="151"/>
  <c r="L479" i="151"/>
  <c r="K479" i="151"/>
  <c r="J479" i="151"/>
  <c r="I479" i="151"/>
  <c r="H479" i="151"/>
  <c r="G479" i="151"/>
  <c r="N478" i="151"/>
  <c r="M478" i="151"/>
  <c r="L478" i="151"/>
  <c r="K478" i="151"/>
  <c r="J478" i="151"/>
  <c r="I478" i="151"/>
  <c r="H478" i="151"/>
  <c r="G478" i="151"/>
  <c r="N477" i="151"/>
  <c r="M477" i="151"/>
  <c r="L477" i="151"/>
  <c r="K477" i="151"/>
  <c r="J477" i="151"/>
  <c r="I477" i="151"/>
  <c r="H477" i="151"/>
  <c r="G477" i="151"/>
  <c r="N476" i="151"/>
  <c r="M476" i="151"/>
  <c r="L476" i="151"/>
  <c r="K476" i="151"/>
  <c r="J476" i="151"/>
  <c r="I476" i="151"/>
  <c r="H476" i="151"/>
  <c r="G476" i="151"/>
  <c r="N475" i="151"/>
  <c r="M475" i="151"/>
  <c r="L475" i="151"/>
  <c r="K475" i="151"/>
  <c r="J475" i="151"/>
  <c r="I475" i="151"/>
  <c r="H475" i="151"/>
  <c r="G475" i="151"/>
  <c r="N474" i="151"/>
  <c r="M474" i="151"/>
  <c r="L474" i="151"/>
  <c r="K474" i="151"/>
  <c r="J474" i="151"/>
  <c r="I474" i="151"/>
  <c r="H474" i="151"/>
  <c r="G474" i="151"/>
  <c r="N473" i="151"/>
  <c r="M473" i="151"/>
  <c r="L473" i="151"/>
  <c r="K473" i="151"/>
  <c r="J473" i="151"/>
  <c r="I473" i="151"/>
  <c r="H473" i="151"/>
  <c r="G473" i="151"/>
  <c r="N472" i="151"/>
  <c r="M472" i="151"/>
  <c r="L472" i="151"/>
  <c r="K472" i="151"/>
  <c r="J472" i="151"/>
  <c r="I472" i="151"/>
  <c r="H472" i="151"/>
  <c r="G472" i="151"/>
  <c r="N471" i="151"/>
  <c r="M471" i="151"/>
  <c r="L471" i="151"/>
  <c r="K471" i="151"/>
  <c r="J471" i="151"/>
  <c r="I471" i="151"/>
  <c r="H471" i="151"/>
  <c r="G471" i="151"/>
  <c r="N470" i="151"/>
  <c r="M470" i="151"/>
  <c r="L470" i="151"/>
  <c r="K470" i="151"/>
  <c r="J470" i="151"/>
  <c r="I470" i="151"/>
  <c r="H470" i="151"/>
  <c r="G470" i="151"/>
  <c r="N469" i="151"/>
  <c r="M469" i="151"/>
  <c r="L469" i="151"/>
  <c r="K469" i="151"/>
  <c r="J469" i="151"/>
  <c r="I469" i="151"/>
  <c r="H469" i="151"/>
  <c r="G469" i="151"/>
  <c r="N468" i="151"/>
  <c r="M468" i="151"/>
  <c r="L468" i="151"/>
  <c r="K468" i="151"/>
  <c r="J468" i="151"/>
  <c r="I468" i="151"/>
  <c r="H468" i="151"/>
  <c r="G468" i="151"/>
  <c r="N467" i="151"/>
  <c r="M467" i="151"/>
  <c r="L467" i="151"/>
  <c r="K467" i="151"/>
  <c r="J467" i="151"/>
  <c r="I467" i="151"/>
  <c r="H467" i="151"/>
  <c r="G467" i="151"/>
  <c r="N466" i="151"/>
  <c r="M466" i="151"/>
  <c r="L466" i="151"/>
  <c r="K466" i="151"/>
  <c r="J466" i="151"/>
  <c r="I466" i="151"/>
  <c r="H466" i="151"/>
  <c r="G466" i="151"/>
  <c r="N465" i="151"/>
  <c r="M465" i="151"/>
  <c r="L465" i="151"/>
  <c r="K465" i="151"/>
  <c r="J465" i="151"/>
  <c r="I465" i="151"/>
  <c r="H465" i="151"/>
  <c r="G465" i="151"/>
  <c r="N464" i="151"/>
  <c r="M464" i="151"/>
  <c r="L464" i="151"/>
  <c r="K464" i="151"/>
  <c r="J464" i="151"/>
  <c r="I464" i="151"/>
  <c r="H464" i="151"/>
  <c r="G464" i="151"/>
  <c r="N463" i="151"/>
  <c r="M463" i="151"/>
  <c r="L463" i="151"/>
  <c r="K463" i="151"/>
  <c r="J463" i="151"/>
  <c r="I463" i="151"/>
  <c r="H463" i="151"/>
  <c r="G463" i="151"/>
  <c r="N462" i="151"/>
  <c r="M462" i="151"/>
  <c r="L462" i="151"/>
  <c r="K462" i="151"/>
  <c r="J462" i="151"/>
  <c r="I462" i="151"/>
  <c r="H462" i="151"/>
  <c r="G462" i="151"/>
  <c r="N461" i="151"/>
  <c r="M461" i="151"/>
  <c r="L461" i="151"/>
  <c r="K461" i="151"/>
  <c r="J461" i="151"/>
  <c r="I461" i="151"/>
  <c r="H461" i="151"/>
  <c r="G461" i="151"/>
  <c r="N460" i="151"/>
  <c r="M460" i="151"/>
  <c r="L460" i="151"/>
  <c r="K460" i="151"/>
  <c r="J460" i="151"/>
  <c r="I460" i="151"/>
  <c r="H460" i="151"/>
  <c r="G460" i="151"/>
  <c r="N459" i="151"/>
  <c r="M459" i="151"/>
  <c r="L459" i="151"/>
  <c r="K459" i="151"/>
  <c r="J459" i="151"/>
  <c r="I459" i="151"/>
  <c r="H459" i="151"/>
  <c r="G459" i="151"/>
  <c r="N458" i="151"/>
  <c r="M458" i="151"/>
  <c r="L458" i="151"/>
  <c r="K458" i="151"/>
  <c r="J458" i="151"/>
  <c r="I458" i="151"/>
  <c r="H458" i="151"/>
  <c r="G458" i="151"/>
  <c r="N457" i="151"/>
  <c r="M457" i="151"/>
  <c r="L457" i="151"/>
  <c r="K457" i="151"/>
  <c r="J457" i="151"/>
  <c r="I457" i="151"/>
  <c r="H457" i="151"/>
  <c r="G457" i="151"/>
  <c r="N456" i="151"/>
  <c r="M456" i="151"/>
  <c r="L456" i="151"/>
  <c r="K456" i="151"/>
  <c r="J456" i="151"/>
  <c r="I456" i="151"/>
  <c r="H456" i="151"/>
  <c r="G456" i="151"/>
  <c r="N455" i="151"/>
  <c r="M455" i="151"/>
  <c r="L455" i="151"/>
  <c r="K455" i="151"/>
  <c r="J455" i="151"/>
  <c r="I455" i="151"/>
  <c r="H455" i="151"/>
  <c r="G455" i="151"/>
  <c r="N454" i="151"/>
  <c r="M454" i="151"/>
  <c r="L454" i="151"/>
  <c r="K454" i="151"/>
  <c r="J454" i="151"/>
  <c r="I454" i="151"/>
  <c r="H454" i="151"/>
  <c r="G454" i="151"/>
  <c r="N453" i="151"/>
  <c r="M453" i="151"/>
  <c r="L453" i="151"/>
  <c r="K453" i="151"/>
  <c r="J453" i="151"/>
  <c r="I453" i="151"/>
  <c r="H453" i="151"/>
  <c r="G453" i="151"/>
  <c r="N452" i="151"/>
  <c r="M452" i="151"/>
  <c r="L452" i="151"/>
  <c r="K452" i="151"/>
  <c r="J452" i="151"/>
  <c r="I452" i="151"/>
  <c r="H452" i="151"/>
  <c r="G452" i="151"/>
  <c r="N451" i="151"/>
  <c r="M451" i="151"/>
  <c r="L451" i="151"/>
  <c r="K451" i="151"/>
  <c r="J451" i="151"/>
  <c r="I451" i="151"/>
  <c r="H451" i="151"/>
  <c r="G451" i="151"/>
  <c r="N450" i="151"/>
  <c r="M450" i="151"/>
  <c r="L450" i="151"/>
  <c r="K450" i="151"/>
  <c r="J450" i="151"/>
  <c r="I450" i="151"/>
  <c r="H450" i="151"/>
  <c r="G450" i="151"/>
  <c r="N449" i="151"/>
  <c r="M449" i="151"/>
  <c r="L449" i="151"/>
  <c r="K449" i="151"/>
  <c r="J449" i="151"/>
  <c r="I449" i="151"/>
  <c r="H449" i="151"/>
  <c r="G449" i="151"/>
  <c r="N448" i="151"/>
  <c r="M448" i="151"/>
  <c r="L448" i="151"/>
  <c r="K448" i="151"/>
  <c r="J448" i="151"/>
  <c r="I448" i="151"/>
  <c r="H448" i="151"/>
  <c r="G448" i="151"/>
  <c r="N447" i="151"/>
  <c r="M447" i="151"/>
  <c r="L447" i="151"/>
  <c r="K447" i="151"/>
  <c r="J447" i="151"/>
  <c r="I447" i="151"/>
  <c r="H447" i="151"/>
  <c r="G447" i="151"/>
  <c r="N446" i="151"/>
  <c r="M446" i="151"/>
  <c r="L446" i="151"/>
  <c r="K446" i="151"/>
  <c r="J446" i="151"/>
  <c r="I446" i="151"/>
  <c r="H446" i="151"/>
  <c r="G446" i="151"/>
  <c r="N445" i="151"/>
  <c r="M445" i="151"/>
  <c r="L445" i="151"/>
  <c r="K445" i="151"/>
  <c r="J445" i="151"/>
  <c r="I445" i="151"/>
  <c r="H445" i="151"/>
  <c r="G445" i="151"/>
  <c r="N444" i="151"/>
  <c r="M444" i="151"/>
  <c r="L444" i="151"/>
  <c r="K444" i="151"/>
  <c r="J444" i="151"/>
  <c r="I444" i="151"/>
  <c r="H444" i="151"/>
  <c r="G444" i="151"/>
  <c r="N443" i="151"/>
  <c r="M443" i="151"/>
  <c r="L443" i="151"/>
  <c r="K443" i="151"/>
  <c r="J443" i="151"/>
  <c r="I443" i="151"/>
  <c r="H443" i="151"/>
  <c r="G443" i="151"/>
  <c r="N442" i="151"/>
  <c r="M442" i="151"/>
  <c r="L442" i="151"/>
  <c r="K442" i="151"/>
  <c r="J442" i="151"/>
  <c r="I442" i="151"/>
  <c r="H442" i="151"/>
  <c r="G442" i="151"/>
  <c r="N441" i="151"/>
  <c r="M441" i="151"/>
  <c r="L441" i="151"/>
  <c r="K441" i="151"/>
  <c r="J441" i="151"/>
  <c r="I441" i="151"/>
  <c r="H441" i="151"/>
  <c r="G441" i="151"/>
  <c r="N440" i="151"/>
  <c r="M440" i="151"/>
  <c r="L440" i="151"/>
  <c r="K440" i="151"/>
  <c r="J440" i="151"/>
  <c r="I440" i="151"/>
  <c r="H440" i="151"/>
  <c r="G440" i="151"/>
  <c r="N439" i="151"/>
  <c r="M439" i="151"/>
  <c r="L439" i="151"/>
  <c r="K439" i="151"/>
  <c r="J439" i="151"/>
  <c r="I439" i="151"/>
  <c r="H439" i="151"/>
  <c r="G439" i="151"/>
  <c r="N438" i="151"/>
  <c r="M438" i="151"/>
  <c r="L438" i="151"/>
  <c r="K438" i="151"/>
  <c r="J438" i="151"/>
  <c r="I438" i="151"/>
  <c r="H438" i="151"/>
  <c r="G438" i="151"/>
  <c r="N437" i="151"/>
  <c r="M437" i="151"/>
  <c r="L437" i="151"/>
  <c r="K437" i="151"/>
  <c r="J437" i="151"/>
  <c r="I437" i="151"/>
  <c r="H437" i="151"/>
  <c r="G437" i="151"/>
  <c r="N436" i="151"/>
  <c r="M436" i="151"/>
  <c r="L436" i="151"/>
  <c r="K436" i="151"/>
  <c r="J436" i="151"/>
  <c r="I436" i="151"/>
  <c r="H436" i="151"/>
  <c r="G436" i="151"/>
  <c r="N435" i="151"/>
  <c r="M435" i="151"/>
  <c r="L435" i="151"/>
  <c r="K435" i="151"/>
  <c r="J435" i="151"/>
  <c r="I435" i="151"/>
  <c r="H435" i="151"/>
  <c r="G435" i="151"/>
  <c r="N434" i="151"/>
  <c r="M434" i="151"/>
  <c r="L434" i="151"/>
  <c r="K434" i="151"/>
  <c r="J434" i="151"/>
  <c r="I434" i="151"/>
  <c r="H434" i="151"/>
  <c r="G434" i="151"/>
  <c r="N433" i="151"/>
  <c r="M433" i="151"/>
  <c r="L433" i="151"/>
  <c r="K433" i="151"/>
  <c r="J433" i="151"/>
  <c r="I433" i="151"/>
  <c r="H433" i="151"/>
  <c r="G433" i="151"/>
  <c r="N432" i="151"/>
  <c r="M432" i="151"/>
  <c r="L432" i="151"/>
  <c r="K432" i="151"/>
  <c r="J432" i="151"/>
  <c r="I432" i="151"/>
  <c r="H432" i="151"/>
  <c r="G432" i="151"/>
  <c r="N431" i="151"/>
  <c r="M431" i="151"/>
  <c r="L431" i="151"/>
  <c r="K431" i="151"/>
  <c r="J431" i="151"/>
  <c r="I431" i="151"/>
  <c r="H431" i="151"/>
  <c r="G431" i="151"/>
  <c r="N430" i="151"/>
  <c r="M430" i="151"/>
  <c r="L430" i="151"/>
  <c r="K430" i="151"/>
  <c r="J430" i="151"/>
  <c r="I430" i="151"/>
  <c r="H430" i="151"/>
  <c r="G430" i="151"/>
  <c r="N429" i="151"/>
  <c r="M429" i="151"/>
  <c r="L429" i="151"/>
  <c r="K429" i="151"/>
  <c r="J429" i="151"/>
  <c r="I429" i="151"/>
  <c r="H429" i="151"/>
  <c r="G429" i="151"/>
  <c r="N428" i="151"/>
  <c r="M428" i="151"/>
  <c r="L428" i="151"/>
  <c r="K428" i="151"/>
  <c r="J428" i="151"/>
  <c r="I428" i="151"/>
  <c r="H428" i="151"/>
  <c r="G428" i="151"/>
  <c r="N427" i="151"/>
  <c r="M427" i="151"/>
  <c r="L427" i="151"/>
  <c r="K427" i="151"/>
  <c r="J427" i="151"/>
  <c r="I427" i="151"/>
  <c r="H427" i="151"/>
  <c r="G427" i="151"/>
  <c r="N426" i="151"/>
  <c r="M426" i="151"/>
  <c r="L426" i="151"/>
  <c r="K426" i="151"/>
  <c r="J426" i="151"/>
  <c r="I426" i="151"/>
  <c r="H426" i="151"/>
  <c r="G426" i="151"/>
  <c r="N425" i="151"/>
  <c r="M425" i="151"/>
  <c r="L425" i="151"/>
  <c r="K425" i="151"/>
  <c r="J425" i="151"/>
  <c r="I425" i="151"/>
  <c r="H425" i="151"/>
  <c r="G425" i="151"/>
  <c r="N424" i="151"/>
  <c r="M424" i="151"/>
  <c r="L424" i="151"/>
  <c r="K424" i="151"/>
  <c r="J424" i="151"/>
  <c r="I424" i="151"/>
  <c r="H424" i="151"/>
  <c r="G424" i="151"/>
  <c r="N423" i="151"/>
  <c r="M423" i="151"/>
  <c r="L423" i="151"/>
  <c r="K423" i="151"/>
  <c r="J423" i="151"/>
  <c r="I423" i="151"/>
  <c r="H423" i="151"/>
  <c r="G423" i="151"/>
  <c r="N422" i="151"/>
  <c r="M422" i="151"/>
  <c r="L422" i="151"/>
  <c r="K422" i="151"/>
  <c r="J422" i="151"/>
  <c r="I422" i="151"/>
  <c r="H422" i="151"/>
  <c r="G422" i="151"/>
  <c r="N421" i="151"/>
  <c r="M421" i="151"/>
  <c r="L421" i="151"/>
  <c r="K421" i="151"/>
  <c r="J421" i="151"/>
  <c r="I421" i="151"/>
  <c r="H421" i="151"/>
  <c r="G421" i="151"/>
  <c r="N420" i="151"/>
  <c r="M420" i="151"/>
  <c r="L420" i="151"/>
  <c r="K420" i="151"/>
  <c r="J420" i="151"/>
  <c r="I420" i="151"/>
  <c r="H420" i="151"/>
  <c r="G420" i="151"/>
  <c r="N419" i="151"/>
  <c r="M419" i="151"/>
  <c r="L419" i="151"/>
  <c r="K419" i="151"/>
  <c r="J419" i="151"/>
  <c r="I419" i="151"/>
  <c r="H419" i="151"/>
  <c r="G419" i="151"/>
  <c r="N418" i="151"/>
  <c r="M418" i="151"/>
  <c r="L418" i="151"/>
  <c r="K418" i="151"/>
  <c r="J418" i="151"/>
  <c r="I418" i="151"/>
  <c r="H418" i="151"/>
  <c r="G418" i="151"/>
  <c r="N417" i="151"/>
  <c r="M417" i="151"/>
  <c r="L417" i="151"/>
  <c r="K417" i="151"/>
  <c r="J417" i="151"/>
  <c r="I417" i="151"/>
  <c r="H417" i="151"/>
  <c r="G417" i="151"/>
  <c r="N416" i="151"/>
  <c r="M416" i="151"/>
  <c r="L416" i="151"/>
  <c r="K416" i="151"/>
  <c r="J416" i="151"/>
  <c r="I416" i="151"/>
  <c r="H416" i="151"/>
  <c r="G416" i="151"/>
  <c r="N415" i="151"/>
  <c r="M415" i="151"/>
  <c r="L415" i="151"/>
  <c r="K415" i="151"/>
  <c r="J415" i="151"/>
  <c r="I415" i="151"/>
  <c r="H415" i="151"/>
  <c r="G415" i="151"/>
  <c r="N414" i="151"/>
  <c r="M414" i="151"/>
  <c r="L414" i="151"/>
  <c r="K414" i="151"/>
  <c r="J414" i="151"/>
  <c r="I414" i="151"/>
  <c r="H414" i="151"/>
  <c r="G414" i="151"/>
  <c r="N413" i="151"/>
  <c r="M413" i="151"/>
  <c r="L413" i="151"/>
  <c r="K413" i="151"/>
  <c r="J413" i="151"/>
  <c r="I413" i="151"/>
  <c r="H413" i="151"/>
  <c r="G413" i="151"/>
  <c r="N412" i="151"/>
  <c r="M412" i="151"/>
  <c r="L412" i="151"/>
  <c r="K412" i="151"/>
  <c r="J412" i="151"/>
  <c r="I412" i="151"/>
  <c r="H412" i="151"/>
  <c r="G412" i="151"/>
  <c r="N411" i="151"/>
  <c r="M411" i="151"/>
  <c r="L411" i="151"/>
  <c r="K411" i="151"/>
  <c r="J411" i="151"/>
  <c r="I411" i="151"/>
  <c r="H411" i="151"/>
  <c r="G411" i="151"/>
  <c r="N410" i="151"/>
  <c r="M410" i="151"/>
  <c r="L410" i="151"/>
  <c r="K410" i="151"/>
  <c r="J410" i="151"/>
  <c r="I410" i="151"/>
  <c r="H410" i="151"/>
  <c r="G410" i="151"/>
  <c r="N409" i="151"/>
  <c r="M409" i="151"/>
  <c r="L409" i="151"/>
  <c r="K409" i="151"/>
  <c r="J409" i="151"/>
  <c r="I409" i="151"/>
  <c r="H409" i="151"/>
  <c r="G409" i="151"/>
  <c r="N408" i="151"/>
  <c r="M408" i="151"/>
  <c r="L408" i="151"/>
  <c r="K408" i="151"/>
  <c r="J408" i="151"/>
  <c r="I408" i="151"/>
  <c r="H408" i="151"/>
  <c r="G408" i="151"/>
  <c r="N407" i="151"/>
  <c r="M407" i="151"/>
  <c r="L407" i="151"/>
  <c r="K407" i="151"/>
  <c r="J407" i="151"/>
  <c r="I407" i="151"/>
  <c r="H407" i="151"/>
  <c r="G407" i="151"/>
  <c r="N406" i="151"/>
  <c r="M406" i="151"/>
  <c r="L406" i="151"/>
  <c r="K406" i="151"/>
  <c r="J406" i="151"/>
  <c r="I406" i="151"/>
  <c r="H406" i="151"/>
  <c r="G406" i="151"/>
  <c r="N405" i="151"/>
  <c r="M405" i="151"/>
  <c r="L405" i="151"/>
  <c r="K405" i="151"/>
  <c r="J405" i="151"/>
  <c r="I405" i="151"/>
  <c r="H405" i="151"/>
  <c r="G405" i="151"/>
  <c r="N404" i="151"/>
  <c r="M404" i="151"/>
  <c r="L404" i="151"/>
  <c r="K404" i="151"/>
  <c r="J404" i="151"/>
  <c r="I404" i="151"/>
  <c r="H404" i="151"/>
  <c r="G404" i="151"/>
  <c r="N403" i="151"/>
  <c r="M403" i="151"/>
  <c r="L403" i="151"/>
  <c r="K403" i="151"/>
  <c r="J403" i="151"/>
  <c r="I403" i="151"/>
  <c r="H403" i="151"/>
  <c r="G403" i="151"/>
  <c r="N402" i="151"/>
  <c r="M402" i="151"/>
  <c r="L402" i="151"/>
  <c r="K402" i="151"/>
  <c r="J402" i="151"/>
  <c r="I402" i="151"/>
  <c r="H402" i="151"/>
  <c r="G402" i="151"/>
  <c r="N401" i="151"/>
  <c r="M401" i="151"/>
  <c r="L401" i="151"/>
  <c r="K401" i="151"/>
  <c r="J401" i="151"/>
  <c r="I401" i="151"/>
  <c r="H401" i="151"/>
  <c r="G401" i="151"/>
  <c r="N400" i="151"/>
  <c r="M400" i="151"/>
  <c r="L400" i="151"/>
  <c r="K400" i="151"/>
  <c r="J400" i="151"/>
  <c r="I400" i="151"/>
  <c r="H400" i="151"/>
  <c r="G400" i="151"/>
  <c r="N399" i="151"/>
  <c r="M399" i="151"/>
  <c r="L399" i="151"/>
  <c r="K399" i="151"/>
  <c r="J399" i="151"/>
  <c r="I399" i="151"/>
  <c r="H399" i="151"/>
  <c r="G399" i="151"/>
  <c r="N398" i="151"/>
  <c r="M398" i="151"/>
  <c r="L398" i="151"/>
  <c r="K398" i="151"/>
  <c r="J398" i="151"/>
  <c r="I398" i="151"/>
  <c r="H398" i="151"/>
  <c r="G398" i="151"/>
  <c r="N397" i="151"/>
  <c r="M397" i="151"/>
  <c r="L397" i="151"/>
  <c r="K397" i="151"/>
  <c r="J397" i="151"/>
  <c r="I397" i="151"/>
  <c r="H397" i="151"/>
  <c r="G397" i="151"/>
  <c r="N396" i="151"/>
  <c r="M396" i="151"/>
  <c r="L396" i="151"/>
  <c r="K396" i="151"/>
  <c r="J396" i="151"/>
  <c r="I396" i="151"/>
  <c r="H396" i="151"/>
  <c r="G396" i="151"/>
  <c r="N395" i="151"/>
  <c r="M395" i="151"/>
  <c r="L395" i="151"/>
  <c r="K395" i="151"/>
  <c r="J395" i="151"/>
  <c r="I395" i="151"/>
  <c r="H395" i="151"/>
  <c r="G395" i="151"/>
  <c r="N394" i="151"/>
  <c r="M394" i="151"/>
  <c r="L394" i="151"/>
  <c r="K394" i="151"/>
  <c r="J394" i="151"/>
  <c r="I394" i="151"/>
  <c r="H394" i="151"/>
  <c r="G394" i="151"/>
  <c r="N393" i="151"/>
  <c r="M393" i="151"/>
  <c r="L393" i="151"/>
  <c r="K393" i="151"/>
  <c r="J393" i="151"/>
  <c r="I393" i="151"/>
  <c r="H393" i="151"/>
  <c r="G393" i="151"/>
  <c r="N392" i="151"/>
  <c r="M392" i="151"/>
  <c r="L392" i="151"/>
  <c r="K392" i="151"/>
  <c r="J392" i="151"/>
  <c r="I392" i="151"/>
  <c r="H392" i="151"/>
  <c r="G392" i="151"/>
  <c r="N391" i="151"/>
  <c r="M391" i="151"/>
  <c r="L391" i="151"/>
  <c r="K391" i="151"/>
  <c r="J391" i="151"/>
  <c r="I391" i="151"/>
  <c r="H391" i="151"/>
  <c r="G391" i="151"/>
  <c r="N390" i="151"/>
  <c r="M390" i="151"/>
  <c r="L390" i="151"/>
  <c r="K390" i="151"/>
  <c r="J390" i="151"/>
  <c r="I390" i="151"/>
  <c r="H390" i="151"/>
  <c r="G390" i="151"/>
  <c r="N389" i="151"/>
  <c r="M389" i="151"/>
  <c r="L389" i="151"/>
  <c r="K389" i="151"/>
  <c r="J389" i="151"/>
  <c r="I389" i="151"/>
  <c r="H389" i="151"/>
  <c r="G389" i="151"/>
  <c r="N388" i="151"/>
  <c r="M388" i="151"/>
  <c r="L388" i="151"/>
  <c r="K388" i="151"/>
  <c r="J388" i="151"/>
  <c r="I388" i="151"/>
  <c r="H388" i="151"/>
  <c r="G388" i="151"/>
  <c r="N387" i="151"/>
  <c r="M387" i="151"/>
  <c r="L387" i="151"/>
  <c r="K387" i="151"/>
  <c r="J387" i="151"/>
  <c r="I387" i="151"/>
  <c r="H387" i="151"/>
  <c r="G387" i="151"/>
  <c r="N386" i="151"/>
  <c r="M386" i="151"/>
  <c r="L386" i="151"/>
  <c r="K386" i="151"/>
  <c r="J386" i="151"/>
  <c r="I386" i="151"/>
  <c r="H386" i="151"/>
  <c r="G386" i="151"/>
  <c r="N385" i="151"/>
  <c r="M385" i="151"/>
  <c r="L385" i="151"/>
  <c r="K385" i="151"/>
  <c r="J385" i="151"/>
  <c r="I385" i="151"/>
  <c r="H385" i="151"/>
  <c r="G385" i="151"/>
  <c r="N384" i="151"/>
  <c r="M384" i="151"/>
  <c r="L384" i="151"/>
  <c r="K384" i="151"/>
  <c r="J384" i="151"/>
  <c r="I384" i="151"/>
  <c r="H384" i="151"/>
  <c r="G384" i="151"/>
  <c r="N383" i="151"/>
  <c r="M383" i="151"/>
  <c r="L383" i="151"/>
  <c r="K383" i="151"/>
  <c r="J383" i="151"/>
  <c r="I383" i="151"/>
  <c r="H383" i="151"/>
  <c r="G383" i="151"/>
  <c r="N382" i="151"/>
  <c r="M382" i="151"/>
  <c r="L382" i="151"/>
  <c r="K382" i="151"/>
  <c r="J382" i="151"/>
  <c r="I382" i="151"/>
  <c r="H382" i="151"/>
  <c r="G382" i="151"/>
  <c r="N381" i="151"/>
  <c r="M381" i="151"/>
  <c r="L381" i="151"/>
  <c r="K381" i="151"/>
  <c r="J381" i="151"/>
  <c r="I381" i="151"/>
  <c r="H381" i="151"/>
  <c r="G381" i="151"/>
  <c r="N380" i="151"/>
  <c r="M380" i="151"/>
  <c r="L380" i="151"/>
  <c r="K380" i="151"/>
  <c r="J380" i="151"/>
  <c r="I380" i="151"/>
  <c r="H380" i="151"/>
  <c r="G380" i="151"/>
  <c r="N379" i="151"/>
  <c r="M379" i="151"/>
  <c r="L379" i="151"/>
  <c r="K379" i="151"/>
  <c r="J379" i="151"/>
  <c r="I379" i="151"/>
  <c r="H379" i="151"/>
  <c r="G379" i="151"/>
  <c r="N378" i="151"/>
  <c r="M378" i="151"/>
  <c r="L378" i="151"/>
  <c r="K378" i="151"/>
  <c r="J378" i="151"/>
  <c r="I378" i="151"/>
  <c r="H378" i="151"/>
  <c r="G378" i="151"/>
  <c r="N377" i="151"/>
  <c r="M377" i="151"/>
  <c r="L377" i="151"/>
  <c r="K377" i="151"/>
  <c r="J377" i="151"/>
  <c r="I377" i="151"/>
  <c r="H377" i="151"/>
  <c r="G377" i="151"/>
  <c r="N376" i="151"/>
  <c r="M376" i="151"/>
  <c r="L376" i="151"/>
  <c r="K376" i="151"/>
  <c r="J376" i="151"/>
  <c r="I376" i="151"/>
  <c r="H376" i="151"/>
  <c r="G376" i="151"/>
  <c r="N375" i="151"/>
  <c r="M375" i="151"/>
  <c r="L375" i="151"/>
  <c r="K375" i="151"/>
  <c r="J375" i="151"/>
  <c r="I375" i="151"/>
  <c r="H375" i="151"/>
  <c r="G375" i="151"/>
  <c r="N374" i="151"/>
  <c r="M374" i="151"/>
  <c r="L374" i="151"/>
  <c r="K374" i="151"/>
  <c r="J374" i="151"/>
  <c r="I374" i="151"/>
  <c r="H374" i="151"/>
  <c r="G374" i="151"/>
  <c r="N373" i="151"/>
  <c r="M373" i="151"/>
  <c r="L373" i="151"/>
  <c r="K373" i="151"/>
  <c r="J373" i="151"/>
  <c r="I373" i="151"/>
  <c r="H373" i="151"/>
  <c r="G373" i="151"/>
  <c r="N372" i="151"/>
  <c r="M372" i="151"/>
  <c r="L372" i="151"/>
  <c r="K372" i="151"/>
  <c r="J372" i="151"/>
  <c r="I372" i="151"/>
  <c r="H372" i="151"/>
  <c r="G372" i="151"/>
  <c r="N371" i="151"/>
  <c r="M371" i="151"/>
  <c r="L371" i="151"/>
  <c r="K371" i="151"/>
  <c r="J371" i="151"/>
  <c r="I371" i="151"/>
  <c r="H371" i="151"/>
  <c r="G371" i="151"/>
  <c r="N370" i="151"/>
  <c r="M370" i="151"/>
  <c r="L370" i="151"/>
  <c r="K370" i="151"/>
  <c r="J370" i="151"/>
  <c r="I370" i="151"/>
  <c r="H370" i="151"/>
  <c r="G370" i="151"/>
  <c r="N369" i="151"/>
  <c r="M369" i="151"/>
  <c r="L369" i="151"/>
  <c r="K369" i="151"/>
  <c r="J369" i="151"/>
  <c r="I369" i="151"/>
  <c r="H369" i="151"/>
  <c r="G369" i="151"/>
  <c r="N368" i="151"/>
  <c r="M368" i="151"/>
  <c r="L368" i="151"/>
  <c r="K368" i="151"/>
  <c r="J368" i="151"/>
  <c r="I368" i="151"/>
  <c r="H368" i="151"/>
  <c r="G368" i="151"/>
  <c r="N367" i="151"/>
  <c r="M367" i="151"/>
  <c r="L367" i="151"/>
  <c r="K367" i="151"/>
  <c r="J367" i="151"/>
  <c r="I367" i="151"/>
  <c r="H367" i="151"/>
  <c r="G367" i="151"/>
  <c r="N366" i="151"/>
  <c r="M366" i="151"/>
  <c r="L366" i="151"/>
  <c r="K366" i="151"/>
  <c r="J366" i="151"/>
  <c r="I366" i="151"/>
  <c r="H366" i="151"/>
  <c r="G366" i="151"/>
  <c r="N365" i="151"/>
  <c r="M365" i="151"/>
  <c r="L365" i="151"/>
  <c r="K365" i="151"/>
  <c r="J365" i="151"/>
  <c r="I365" i="151"/>
  <c r="H365" i="151"/>
  <c r="G365" i="151"/>
  <c r="N364" i="151"/>
  <c r="M364" i="151"/>
  <c r="L364" i="151"/>
  <c r="K364" i="151"/>
  <c r="J364" i="151"/>
  <c r="I364" i="151"/>
  <c r="H364" i="151"/>
  <c r="G364" i="151"/>
  <c r="N363" i="151"/>
  <c r="M363" i="151"/>
  <c r="L363" i="151"/>
  <c r="K363" i="151"/>
  <c r="J363" i="151"/>
  <c r="I363" i="151"/>
  <c r="H363" i="151"/>
  <c r="G363" i="151"/>
  <c r="N362" i="151"/>
  <c r="M362" i="151"/>
  <c r="L362" i="151"/>
  <c r="K362" i="151"/>
  <c r="J362" i="151"/>
  <c r="I362" i="151"/>
  <c r="H362" i="151"/>
  <c r="G362" i="151"/>
  <c r="N361" i="151"/>
  <c r="M361" i="151"/>
  <c r="L361" i="151"/>
  <c r="K361" i="151"/>
  <c r="J361" i="151"/>
  <c r="I361" i="151"/>
  <c r="H361" i="151"/>
  <c r="G361" i="151"/>
  <c r="N360" i="151"/>
  <c r="M360" i="151"/>
  <c r="L360" i="151"/>
  <c r="K360" i="151"/>
  <c r="J360" i="151"/>
  <c r="I360" i="151"/>
  <c r="H360" i="151"/>
  <c r="G360" i="151"/>
  <c r="N359" i="151"/>
  <c r="M359" i="151"/>
  <c r="L359" i="151"/>
  <c r="K359" i="151"/>
  <c r="J359" i="151"/>
  <c r="I359" i="151"/>
  <c r="H359" i="151"/>
  <c r="G359" i="151"/>
  <c r="N358" i="151"/>
  <c r="M358" i="151"/>
  <c r="L358" i="151"/>
  <c r="K358" i="151"/>
  <c r="J358" i="151"/>
  <c r="I358" i="151"/>
  <c r="H358" i="151"/>
  <c r="G358" i="151"/>
  <c r="N357" i="151"/>
  <c r="M357" i="151"/>
  <c r="L357" i="151"/>
  <c r="K357" i="151"/>
  <c r="J357" i="151"/>
  <c r="I357" i="151"/>
  <c r="H357" i="151"/>
  <c r="G357" i="151"/>
  <c r="N356" i="151"/>
  <c r="M356" i="151"/>
  <c r="L356" i="151"/>
  <c r="K356" i="151"/>
  <c r="J356" i="151"/>
  <c r="I356" i="151"/>
  <c r="H356" i="151"/>
  <c r="G356" i="151"/>
  <c r="N355" i="151"/>
  <c r="M355" i="151"/>
  <c r="L355" i="151"/>
  <c r="K355" i="151"/>
  <c r="J355" i="151"/>
  <c r="I355" i="151"/>
  <c r="H355" i="151"/>
  <c r="G355" i="151"/>
  <c r="N354" i="151"/>
  <c r="M354" i="151"/>
  <c r="L354" i="151"/>
  <c r="K354" i="151"/>
  <c r="J354" i="151"/>
  <c r="I354" i="151"/>
  <c r="H354" i="151"/>
  <c r="G354" i="151"/>
  <c r="N353" i="151"/>
  <c r="M353" i="151"/>
  <c r="L353" i="151"/>
  <c r="K353" i="151"/>
  <c r="J353" i="151"/>
  <c r="I353" i="151"/>
  <c r="H353" i="151"/>
  <c r="G353" i="151"/>
  <c r="N352" i="151"/>
  <c r="M352" i="151"/>
  <c r="L352" i="151"/>
  <c r="K352" i="151"/>
  <c r="J352" i="151"/>
  <c r="I352" i="151"/>
  <c r="H352" i="151"/>
  <c r="G352" i="151"/>
  <c r="N351" i="151"/>
  <c r="M351" i="151"/>
  <c r="L351" i="151"/>
  <c r="K351" i="151"/>
  <c r="J351" i="151"/>
  <c r="I351" i="151"/>
  <c r="H351" i="151"/>
  <c r="G351" i="151"/>
  <c r="N350" i="151"/>
  <c r="M350" i="151"/>
  <c r="L350" i="151"/>
  <c r="K350" i="151"/>
  <c r="J350" i="151"/>
  <c r="I350" i="151"/>
  <c r="H350" i="151"/>
  <c r="G350" i="151"/>
  <c r="N349" i="151"/>
  <c r="M349" i="151"/>
  <c r="L349" i="151"/>
  <c r="K349" i="151"/>
  <c r="J349" i="151"/>
  <c r="I349" i="151"/>
  <c r="H349" i="151"/>
  <c r="G349" i="151"/>
  <c r="N348" i="151"/>
  <c r="M348" i="151"/>
  <c r="L348" i="151"/>
  <c r="K348" i="151"/>
  <c r="J348" i="151"/>
  <c r="I348" i="151"/>
  <c r="H348" i="151"/>
  <c r="G348" i="151"/>
  <c r="N347" i="151"/>
  <c r="M347" i="151"/>
  <c r="L347" i="151"/>
  <c r="K347" i="151"/>
  <c r="J347" i="151"/>
  <c r="I347" i="151"/>
  <c r="H347" i="151"/>
  <c r="G347" i="151"/>
  <c r="N346" i="151"/>
  <c r="M346" i="151"/>
  <c r="L346" i="151"/>
  <c r="K346" i="151"/>
  <c r="J346" i="151"/>
  <c r="I346" i="151"/>
  <c r="H346" i="151"/>
  <c r="G346" i="151"/>
  <c r="N345" i="151"/>
  <c r="M345" i="151"/>
  <c r="L345" i="151"/>
  <c r="K345" i="151"/>
  <c r="J345" i="151"/>
  <c r="I345" i="151"/>
  <c r="H345" i="151"/>
  <c r="G345" i="151"/>
  <c r="N344" i="151"/>
  <c r="M344" i="151"/>
  <c r="L344" i="151"/>
  <c r="K344" i="151"/>
  <c r="J344" i="151"/>
  <c r="I344" i="151"/>
  <c r="H344" i="151"/>
  <c r="G344" i="151"/>
  <c r="N343" i="151"/>
  <c r="M343" i="151"/>
  <c r="L343" i="151"/>
  <c r="K343" i="151"/>
  <c r="J343" i="151"/>
  <c r="I343" i="151"/>
  <c r="H343" i="151"/>
  <c r="G343" i="151"/>
  <c r="N342" i="151"/>
  <c r="M342" i="151"/>
  <c r="L342" i="151"/>
  <c r="K342" i="151"/>
  <c r="J342" i="151"/>
  <c r="I342" i="151"/>
  <c r="H342" i="151"/>
  <c r="G342" i="151"/>
  <c r="N341" i="151"/>
  <c r="M341" i="151"/>
  <c r="L341" i="151"/>
  <c r="K341" i="151"/>
  <c r="J341" i="151"/>
  <c r="I341" i="151"/>
  <c r="H341" i="151"/>
  <c r="G341" i="151"/>
  <c r="N340" i="151"/>
  <c r="M340" i="151"/>
  <c r="L340" i="151"/>
  <c r="K340" i="151"/>
  <c r="J340" i="151"/>
  <c r="I340" i="151"/>
  <c r="H340" i="151"/>
  <c r="G340" i="151"/>
  <c r="N339" i="151"/>
  <c r="M339" i="151"/>
  <c r="L339" i="151"/>
  <c r="K339" i="151"/>
  <c r="J339" i="151"/>
  <c r="I339" i="151"/>
  <c r="H339" i="151"/>
  <c r="G339" i="151"/>
  <c r="N338" i="151"/>
  <c r="M338" i="151"/>
  <c r="L338" i="151"/>
  <c r="K338" i="151"/>
  <c r="J338" i="151"/>
  <c r="I338" i="151"/>
  <c r="H338" i="151"/>
  <c r="G338" i="151"/>
  <c r="N337" i="151"/>
  <c r="M337" i="151"/>
  <c r="L337" i="151"/>
  <c r="K337" i="151"/>
  <c r="J337" i="151"/>
  <c r="I337" i="151"/>
  <c r="H337" i="151"/>
  <c r="G337" i="151"/>
  <c r="N336" i="151"/>
  <c r="M336" i="151"/>
  <c r="L336" i="151"/>
  <c r="K336" i="151"/>
  <c r="J336" i="151"/>
  <c r="I336" i="151"/>
  <c r="H336" i="151"/>
  <c r="G336" i="151"/>
  <c r="N335" i="151"/>
  <c r="M335" i="151"/>
  <c r="L335" i="151"/>
  <c r="K335" i="151"/>
  <c r="J335" i="151"/>
  <c r="I335" i="151"/>
  <c r="H335" i="151"/>
  <c r="G335" i="151"/>
  <c r="N334" i="151"/>
  <c r="M334" i="151"/>
  <c r="L334" i="151"/>
  <c r="K334" i="151"/>
  <c r="J334" i="151"/>
  <c r="I334" i="151"/>
  <c r="H334" i="151"/>
  <c r="G334" i="151"/>
  <c r="N333" i="151"/>
  <c r="M333" i="151"/>
  <c r="L333" i="151"/>
  <c r="K333" i="151"/>
  <c r="J333" i="151"/>
  <c r="I333" i="151"/>
  <c r="H333" i="151"/>
  <c r="G333" i="151"/>
  <c r="N332" i="151"/>
  <c r="M332" i="151"/>
  <c r="L332" i="151"/>
  <c r="K332" i="151"/>
  <c r="J332" i="151"/>
  <c r="I332" i="151"/>
  <c r="H332" i="151"/>
  <c r="G332" i="151"/>
  <c r="N331" i="151"/>
  <c r="M331" i="151"/>
  <c r="L331" i="151"/>
  <c r="K331" i="151"/>
  <c r="J331" i="151"/>
  <c r="I331" i="151"/>
  <c r="H331" i="151"/>
  <c r="G331" i="151"/>
  <c r="N330" i="151"/>
  <c r="M330" i="151"/>
  <c r="L330" i="151"/>
  <c r="K330" i="151"/>
  <c r="J330" i="151"/>
  <c r="I330" i="151"/>
  <c r="H330" i="151"/>
  <c r="G330" i="151"/>
  <c r="N329" i="151"/>
  <c r="M329" i="151"/>
  <c r="L329" i="151"/>
  <c r="K329" i="151"/>
  <c r="J329" i="151"/>
  <c r="I329" i="151"/>
  <c r="H329" i="151"/>
  <c r="G329" i="151"/>
  <c r="N328" i="151"/>
  <c r="M328" i="151"/>
  <c r="L328" i="151"/>
  <c r="K328" i="151"/>
  <c r="J328" i="151"/>
  <c r="I328" i="151"/>
  <c r="H328" i="151"/>
  <c r="G328" i="151"/>
  <c r="AB321" i="151"/>
  <c r="AA321" i="151"/>
  <c r="Z321" i="151"/>
  <c r="Y321" i="151"/>
  <c r="X321" i="151"/>
  <c r="W321" i="151"/>
  <c r="V321" i="151"/>
  <c r="U321" i="151"/>
  <c r="T321" i="151"/>
  <c r="S321" i="151"/>
  <c r="R321" i="151"/>
  <c r="Q321" i="151"/>
  <c r="P321" i="151"/>
  <c r="O321" i="151"/>
  <c r="N321" i="151"/>
  <c r="M321" i="151"/>
  <c r="L321" i="151"/>
  <c r="K321" i="151"/>
  <c r="J321" i="151"/>
  <c r="I321" i="151"/>
  <c r="H321" i="151"/>
  <c r="G321" i="151"/>
  <c r="AB320" i="151"/>
  <c r="AA320" i="151"/>
  <c r="Z320" i="151"/>
  <c r="Y320" i="151"/>
  <c r="X320" i="151"/>
  <c r="W320" i="151"/>
  <c r="V320" i="151"/>
  <c r="U320" i="151"/>
  <c r="T320" i="151"/>
  <c r="S320" i="151"/>
  <c r="R320" i="151"/>
  <c r="Q320" i="151"/>
  <c r="P320" i="151"/>
  <c r="O320" i="151"/>
  <c r="N320" i="151"/>
  <c r="M320" i="151"/>
  <c r="L320" i="151"/>
  <c r="K320" i="151"/>
  <c r="J320" i="151"/>
  <c r="I320" i="151"/>
  <c r="H320" i="151"/>
  <c r="G320" i="151"/>
  <c r="AB319" i="151"/>
  <c r="AA319" i="151"/>
  <c r="Z319" i="151"/>
  <c r="Y319" i="151"/>
  <c r="X319" i="151"/>
  <c r="W319" i="151"/>
  <c r="V319" i="151"/>
  <c r="U319" i="151"/>
  <c r="T319" i="151"/>
  <c r="S319" i="151"/>
  <c r="R319" i="151"/>
  <c r="Q319" i="151"/>
  <c r="P319" i="151"/>
  <c r="O319" i="151"/>
  <c r="N319" i="151"/>
  <c r="M319" i="151"/>
  <c r="L319" i="151"/>
  <c r="K319" i="151"/>
  <c r="J319" i="151"/>
  <c r="I319" i="151"/>
  <c r="H319" i="151"/>
  <c r="G319" i="151"/>
  <c r="AB318" i="151"/>
  <c r="AA318" i="151"/>
  <c r="Z318" i="151"/>
  <c r="Y318" i="151"/>
  <c r="X318" i="151"/>
  <c r="W318" i="151"/>
  <c r="V318" i="151"/>
  <c r="U318" i="151"/>
  <c r="T318" i="151"/>
  <c r="S318" i="151"/>
  <c r="R318" i="151"/>
  <c r="Q318" i="151"/>
  <c r="P318" i="151"/>
  <c r="O318" i="151"/>
  <c r="N318" i="151"/>
  <c r="M318" i="151"/>
  <c r="L318" i="151"/>
  <c r="K318" i="151"/>
  <c r="J318" i="151"/>
  <c r="I318" i="151"/>
  <c r="H318" i="151"/>
  <c r="G318" i="151"/>
  <c r="AB317" i="151"/>
  <c r="AA317" i="151"/>
  <c r="Z317" i="151"/>
  <c r="Y317" i="151"/>
  <c r="X317" i="151"/>
  <c r="W317" i="151"/>
  <c r="V317" i="151"/>
  <c r="U317" i="151"/>
  <c r="T317" i="151"/>
  <c r="S317" i="151"/>
  <c r="R317" i="151"/>
  <c r="Q317" i="151"/>
  <c r="P317" i="151"/>
  <c r="O317" i="151"/>
  <c r="N317" i="151"/>
  <c r="M317" i="151"/>
  <c r="L317" i="151"/>
  <c r="K317" i="151"/>
  <c r="J317" i="151"/>
  <c r="I317" i="151"/>
  <c r="H317" i="151"/>
  <c r="G317" i="151"/>
  <c r="AB316" i="151"/>
  <c r="AA316" i="151"/>
  <c r="Z316" i="151"/>
  <c r="Y316" i="151"/>
  <c r="X316" i="151"/>
  <c r="W316" i="151"/>
  <c r="V316" i="151"/>
  <c r="U316" i="151"/>
  <c r="T316" i="151"/>
  <c r="S316" i="151"/>
  <c r="R316" i="151"/>
  <c r="Q316" i="151"/>
  <c r="P316" i="151"/>
  <c r="O316" i="151"/>
  <c r="N316" i="151"/>
  <c r="M316" i="151"/>
  <c r="L316" i="151"/>
  <c r="K316" i="151"/>
  <c r="J316" i="151"/>
  <c r="I316" i="151"/>
  <c r="H316" i="151"/>
  <c r="G316" i="151"/>
  <c r="AB315" i="151"/>
  <c r="AA315" i="151"/>
  <c r="Z315" i="151"/>
  <c r="Y315" i="151"/>
  <c r="X315" i="151"/>
  <c r="W315" i="151"/>
  <c r="V315" i="151"/>
  <c r="U315" i="151"/>
  <c r="T315" i="151"/>
  <c r="S315" i="151"/>
  <c r="R315" i="151"/>
  <c r="Q315" i="151"/>
  <c r="P315" i="151"/>
  <c r="O315" i="151"/>
  <c r="N315" i="151"/>
  <c r="M315" i="151"/>
  <c r="L315" i="151"/>
  <c r="K315" i="151"/>
  <c r="J315" i="151"/>
  <c r="I315" i="151"/>
  <c r="H315" i="151"/>
  <c r="G315" i="151"/>
  <c r="AB314" i="151"/>
  <c r="AA314" i="151"/>
  <c r="Z314" i="151"/>
  <c r="Y314" i="151"/>
  <c r="X314" i="151"/>
  <c r="W314" i="151"/>
  <c r="V314" i="151"/>
  <c r="U314" i="151"/>
  <c r="T314" i="151"/>
  <c r="S314" i="151"/>
  <c r="R314" i="151"/>
  <c r="Q314" i="151"/>
  <c r="P314" i="151"/>
  <c r="O314" i="151"/>
  <c r="N314" i="151"/>
  <c r="M314" i="151"/>
  <c r="L314" i="151"/>
  <c r="K314" i="151"/>
  <c r="J314" i="151"/>
  <c r="I314" i="151"/>
  <c r="H314" i="151"/>
  <c r="G314" i="151"/>
  <c r="AB313" i="151"/>
  <c r="AA313" i="151"/>
  <c r="Z313" i="151"/>
  <c r="Y313" i="151"/>
  <c r="X313" i="151"/>
  <c r="W313" i="151"/>
  <c r="V313" i="151"/>
  <c r="U313" i="151"/>
  <c r="T313" i="151"/>
  <c r="S313" i="151"/>
  <c r="R313" i="151"/>
  <c r="Q313" i="151"/>
  <c r="P313" i="151"/>
  <c r="O313" i="151"/>
  <c r="N313" i="151"/>
  <c r="M313" i="151"/>
  <c r="L313" i="151"/>
  <c r="K313" i="151"/>
  <c r="J313" i="151"/>
  <c r="I313" i="151"/>
  <c r="H313" i="151"/>
  <c r="G313" i="151"/>
  <c r="AB312" i="151"/>
  <c r="AA312" i="151"/>
  <c r="Z312" i="151"/>
  <c r="Y312" i="151"/>
  <c r="X312" i="151"/>
  <c r="W312" i="151"/>
  <c r="V312" i="151"/>
  <c r="U312" i="151"/>
  <c r="T312" i="151"/>
  <c r="S312" i="151"/>
  <c r="R312" i="151"/>
  <c r="Q312" i="151"/>
  <c r="P312" i="151"/>
  <c r="O312" i="151"/>
  <c r="N312" i="151"/>
  <c r="M312" i="151"/>
  <c r="L312" i="151"/>
  <c r="K312" i="151"/>
  <c r="J312" i="151"/>
  <c r="I312" i="151"/>
  <c r="H312" i="151"/>
  <c r="G312" i="151"/>
  <c r="AB311" i="151"/>
  <c r="AA311" i="151"/>
  <c r="Z311" i="151"/>
  <c r="Y311" i="151"/>
  <c r="X311" i="151"/>
  <c r="W311" i="151"/>
  <c r="V311" i="151"/>
  <c r="U311" i="151"/>
  <c r="T311" i="151"/>
  <c r="S311" i="151"/>
  <c r="R311" i="151"/>
  <c r="Q311" i="151"/>
  <c r="P311" i="151"/>
  <c r="O311" i="151"/>
  <c r="N311" i="151"/>
  <c r="M311" i="151"/>
  <c r="L311" i="151"/>
  <c r="K311" i="151"/>
  <c r="J311" i="151"/>
  <c r="I311" i="151"/>
  <c r="H311" i="151"/>
  <c r="G311" i="151"/>
  <c r="AB310" i="151"/>
  <c r="AA310" i="151"/>
  <c r="Z310" i="151"/>
  <c r="Y310" i="151"/>
  <c r="X310" i="151"/>
  <c r="W310" i="151"/>
  <c r="V310" i="151"/>
  <c r="U310" i="151"/>
  <c r="T310" i="151"/>
  <c r="S310" i="151"/>
  <c r="R310" i="151"/>
  <c r="Q310" i="151"/>
  <c r="P310" i="151"/>
  <c r="O310" i="151"/>
  <c r="N310" i="151"/>
  <c r="M310" i="151"/>
  <c r="L310" i="151"/>
  <c r="K310" i="151"/>
  <c r="J310" i="151"/>
  <c r="I310" i="151"/>
  <c r="H310" i="151"/>
  <c r="G310" i="151"/>
  <c r="AB309" i="151"/>
  <c r="AA309" i="151"/>
  <c r="Z309" i="151"/>
  <c r="Y309" i="151"/>
  <c r="X309" i="151"/>
  <c r="W309" i="151"/>
  <c r="V309" i="151"/>
  <c r="U309" i="151"/>
  <c r="T309" i="151"/>
  <c r="S309" i="151"/>
  <c r="R309" i="151"/>
  <c r="Q309" i="151"/>
  <c r="P309" i="151"/>
  <c r="O309" i="151"/>
  <c r="N309" i="151"/>
  <c r="M309" i="151"/>
  <c r="L309" i="151"/>
  <c r="K309" i="151"/>
  <c r="J309" i="151"/>
  <c r="I309" i="151"/>
  <c r="H309" i="151"/>
  <c r="G309" i="151"/>
  <c r="AB308" i="151"/>
  <c r="AA308" i="151"/>
  <c r="Z308" i="151"/>
  <c r="Y308" i="151"/>
  <c r="X308" i="151"/>
  <c r="W308" i="151"/>
  <c r="V308" i="151"/>
  <c r="U308" i="151"/>
  <c r="T308" i="151"/>
  <c r="S308" i="151"/>
  <c r="R308" i="151"/>
  <c r="Q308" i="151"/>
  <c r="P308" i="151"/>
  <c r="O308" i="151"/>
  <c r="N308" i="151"/>
  <c r="M308" i="151"/>
  <c r="L308" i="151"/>
  <c r="K308" i="151"/>
  <c r="J308" i="151"/>
  <c r="I308" i="151"/>
  <c r="H308" i="151"/>
  <c r="G308" i="151"/>
  <c r="AB307" i="151"/>
  <c r="AA307" i="151"/>
  <c r="Z307" i="151"/>
  <c r="Y307" i="151"/>
  <c r="X307" i="151"/>
  <c r="W307" i="151"/>
  <c r="V307" i="151"/>
  <c r="U307" i="151"/>
  <c r="T307" i="151"/>
  <c r="S307" i="151"/>
  <c r="R307" i="151"/>
  <c r="Q307" i="151"/>
  <c r="P307" i="151"/>
  <c r="O307" i="151"/>
  <c r="N307" i="151"/>
  <c r="M307" i="151"/>
  <c r="L307" i="151"/>
  <c r="K307" i="151"/>
  <c r="J307" i="151"/>
  <c r="I307" i="151"/>
  <c r="H307" i="151"/>
  <c r="G307" i="151"/>
  <c r="AB306" i="151"/>
  <c r="AA306" i="151"/>
  <c r="Z306" i="151"/>
  <c r="Y306" i="151"/>
  <c r="X306" i="151"/>
  <c r="W306" i="151"/>
  <c r="V306" i="151"/>
  <c r="U306" i="151"/>
  <c r="T306" i="151"/>
  <c r="S306" i="151"/>
  <c r="R306" i="151"/>
  <c r="Q306" i="151"/>
  <c r="P306" i="151"/>
  <c r="O306" i="151"/>
  <c r="N306" i="151"/>
  <c r="M306" i="151"/>
  <c r="L306" i="151"/>
  <c r="K306" i="151"/>
  <c r="J306" i="151"/>
  <c r="I306" i="151"/>
  <c r="H306" i="151"/>
  <c r="G306" i="151"/>
  <c r="AB305" i="151"/>
  <c r="AA305" i="151"/>
  <c r="Z305" i="151"/>
  <c r="Y305" i="151"/>
  <c r="X305" i="151"/>
  <c r="W305" i="151"/>
  <c r="V305" i="151"/>
  <c r="U305" i="151"/>
  <c r="T305" i="151"/>
  <c r="S305" i="151"/>
  <c r="R305" i="151"/>
  <c r="Q305" i="151"/>
  <c r="P305" i="151"/>
  <c r="O305" i="151"/>
  <c r="N305" i="151"/>
  <c r="M305" i="151"/>
  <c r="L305" i="151"/>
  <c r="K305" i="151"/>
  <c r="J305" i="151"/>
  <c r="I305" i="151"/>
  <c r="H305" i="151"/>
  <c r="G305" i="151"/>
  <c r="AB304" i="151"/>
  <c r="AA304" i="151"/>
  <c r="Z304" i="151"/>
  <c r="Y304" i="151"/>
  <c r="X304" i="151"/>
  <c r="W304" i="151"/>
  <c r="V304" i="151"/>
  <c r="U304" i="151"/>
  <c r="T304" i="151"/>
  <c r="S304" i="151"/>
  <c r="R304" i="151"/>
  <c r="Q304" i="151"/>
  <c r="P304" i="151"/>
  <c r="O304" i="151"/>
  <c r="N304" i="151"/>
  <c r="M304" i="151"/>
  <c r="L304" i="151"/>
  <c r="K304" i="151"/>
  <c r="J304" i="151"/>
  <c r="I304" i="151"/>
  <c r="H304" i="151"/>
  <c r="G304" i="151"/>
  <c r="AB303" i="151"/>
  <c r="AA303" i="151"/>
  <c r="Z303" i="151"/>
  <c r="Y303" i="151"/>
  <c r="X303" i="151"/>
  <c r="W303" i="151"/>
  <c r="V303" i="151"/>
  <c r="U303" i="151"/>
  <c r="T303" i="151"/>
  <c r="S303" i="151"/>
  <c r="R303" i="151"/>
  <c r="Q303" i="151"/>
  <c r="P303" i="151"/>
  <c r="O303" i="151"/>
  <c r="N303" i="151"/>
  <c r="M303" i="151"/>
  <c r="L303" i="151"/>
  <c r="K303" i="151"/>
  <c r="J303" i="151"/>
  <c r="I303" i="151"/>
  <c r="H303" i="151"/>
  <c r="G303" i="151"/>
  <c r="AB302" i="151"/>
  <c r="AA302" i="151"/>
  <c r="Z302" i="151"/>
  <c r="Y302" i="151"/>
  <c r="X302" i="151"/>
  <c r="W302" i="151"/>
  <c r="V302" i="151"/>
  <c r="U302" i="151"/>
  <c r="T302" i="151"/>
  <c r="S302" i="151"/>
  <c r="R302" i="151"/>
  <c r="Q302" i="151"/>
  <c r="P302" i="151"/>
  <c r="O302" i="151"/>
  <c r="N302" i="151"/>
  <c r="M302" i="151"/>
  <c r="L302" i="151"/>
  <c r="K302" i="151"/>
  <c r="J302" i="151"/>
  <c r="I302" i="151"/>
  <c r="H302" i="151"/>
  <c r="G302" i="151"/>
  <c r="AB301" i="151"/>
  <c r="AA301" i="151"/>
  <c r="Z301" i="151"/>
  <c r="Y301" i="151"/>
  <c r="X301" i="151"/>
  <c r="W301" i="151"/>
  <c r="V301" i="151"/>
  <c r="U301" i="151"/>
  <c r="T301" i="151"/>
  <c r="S301" i="151"/>
  <c r="R301" i="151"/>
  <c r="Q301" i="151"/>
  <c r="P301" i="151"/>
  <c r="O301" i="151"/>
  <c r="N301" i="151"/>
  <c r="M301" i="151"/>
  <c r="L301" i="151"/>
  <c r="K301" i="151"/>
  <c r="J301" i="151"/>
  <c r="I301" i="151"/>
  <c r="H301" i="151"/>
  <c r="G301" i="151"/>
  <c r="AB300" i="151"/>
  <c r="AA300" i="151"/>
  <c r="Z300" i="151"/>
  <c r="Y300" i="151"/>
  <c r="X300" i="151"/>
  <c r="W300" i="151"/>
  <c r="V300" i="151"/>
  <c r="U300" i="151"/>
  <c r="T300" i="151"/>
  <c r="S300" i="151"/>
  <c r="R300" i="151"/>
  <c r="Q300" i="151"/>
  <c r="P300" i="151"/>
  <c r="O300" i="151"/>
  <c r="N300" i="151"/>
  <c r="M300" i="151"/>
  <c r="L300" i="151"/>
  <c r="K300" i="151"/>
  <c r="J300" i="151"/>
  <c r="I300" i="151"/>
  <c r="H300" i="151"/>
  <c r="G300" i="151"/>
  <c r="AB299" i="151"/>
  <c r="AA299" i="151"/>
  <c r="Z299" i="151"/>
  <c r="Y299" i="151"/>
  <c r="X299" i="151"/>
  <c r="W299" i="151"/>
  <c r="V299" i="151"/>
  <c r="U299" i="151"/>
  <c r="T299" i="151"/>
  <c r="S299" i="151"/>
  <c r="R299" i="151"/>
  <c r="Q299" i="151"/>
  <c r="P299" i="151"/>
  <c r="O299" i="151"/>
  <c r="N299" i="151"/>
  <c r="M299" i="151"/>
  <c r="L299" i="151"/>
  <c r="K299" i="151"/>
  <c r="J299" i="151"/>
  <c r="I299" i="151"/>
  <c r="H299" i="151"/>
  <c r="G299" i="151"/>
  <c r="AB298" i="151"/>
  <c r="AA298" i="151"/>
  <c r="Z298" i="151"/>
  <c r="Y298" i="151"/>
  <c r="X298" i="151"/>
  <c r="W298" i="151"/>
  <c r="V298" i="151"/>
  <c r="U298" i="151"/>
  <c r="T298" i="151"/>
  <c r="S298" i="151"/>
  <c r="R298" i="151"/>
  <c r="Q298" i="151"/>
  <c r="P298" i="151"/>
  <c r="O298" i="151"/>
  <c r="N298" i="151"/>
  <c r="M298" i="151"/>
  <c r="L298" i="151"/>
  <c r="K298" i="151"/>
  <c r="J298" i="151"/>
  <c r="I298" i="151"/>
  <c r="H298" i="151"/>
  <c r="G298" i="151"/>
  <c r="AB297" i="151"/>
  <c r="AA297" i="151"/>
  <c r="Z297" i="151"/>
  <c r="Y297" i="151"/>
  <c r="X297" i="151"/>
  <c r="W297" i="151"/>
  <c r="V297" i="151"/>
  <c r="U297" i="151"/>
  <c r="T297" i="151"/>
  <c r="S297" i="151"/>
  <c r="R297" i="151"/>
  <c r="Q297" i="151"/>
  <c r="P297" i="151"/>
  <c r="O297" i="151"/>
  <c r="N297" i="151"/>
  <c r="M297" i="151"/>
  <c r="L297" i="151"/>
  <c r="K297" i="151"/>
  <c r="J297" i="151"/>
  <c r="I297" i="151"/>
  <c r="H297" i="151"/>
  <c r="G297" i="151"/>
  <c r="AB296" i="151"/>
  <c r="AA296" i="151"/>
  <c r="Z296" i="151"/>
  <c r="Y296" i="151"/>
  <c r="X296" i="151"/>
  <c r="W296" i="151"/>
  <c r="V296" i="151"/>
  <c r="U296" i="151"/>
  <c r="T296" i="151"/>
  <c r="S296" i="151"/>
  <c r="R296" i="151"/>
  <c r="Q296" i="151"/>
  <c r="P296" i="151"/>
  <c r="O296" i="151"/>
  <c r="N296" i="151"/>
  <c r="M296" i="151"/>
  <c r="L296" i="151"/>
  <c r="K296" i="151"/>
  <c r="J296" i="151"/>
  <c r="I296" i="151"/>
  <c r="H296" i="151"/>
  <c r="G296" i="151"/>
  <c r="AB295" i="151"/>
  <c r="AA295" i="151"/>
  <c r="Z295" i="151"/>
  <c r="Y295" i="151"/>
  <c r="X295" i="151"/>
  <c r="W295" i="151"/>
  <c r="V295" i="151"/>
  <c r="U295" i="151"/>
  <c r="T295" i="151"/>
  <c r="S295" i="151"/>
  <c r="R295" i="151"/>
  <c r="Q295" i="151"/>
  <c r="P295" i="151"/>
  <c r="O295" i="151"/>
  <c r="N295" i="151"/>
  <c r="M295" i="151"/>
  <c r="L295" i="151"/>
  <c r="K295" i="151"/>
  <c r="J295" i="151"/>
  <c r="I295" i="151"/>
  <c r="H295" i="151"/>
  <c r="G295" i="151"/>
  <c r="AB294" i="151"/>
  <c r="AA294" i="151"/>
  <c r="Z294" i="151"/>
  <c r="Y294" i="151"/>
  <c r="X294" i="151"/>
  <c r="W294" i="151"/>
  <c r="V294" i="151"/>
  <c r="U294" i="151"/>
  <c r="T294" i="151"/>
  <c r="S294" i="151"/>
  <c r="R294" i="151"/>
  <c r="Q294" i="151"/>
  <c r="P294" i="151"/>
  <c r="O294" i="151"/>
  <c r="N294" i="151"/>
  <c r="M294" i="151"/>
  <c r="L294" i="151"/>
  <c r="K294" i="151"/>
  <c r="J294" i="151"/>
  <c r="I294" i="151"/>
  <c r="H294" i="151"/>
  <c r="G294" i="151"/>
  <c r="AB293" i="151"/>
  <c r="AA293" i="151"/>
  <c r="Z293" i="151"/>
  <c r="Y293" i="151"/>
  <c r="X293" i="151"/>
  <c r="W293" i="151"/>
  <c r="V293" i="151"/>
  <c r="U293" i="151"/>
  <c r="T293" i="151"/>
  <c r="S293" i="151"/>
  <c r="R293" i="151"/>
  <c r="Q293" i="151"/>
  <c r="P293" i="151"/>
  <c r="O293" i="151"/>
  <c r="N293" i="151"/>
  <c r="M293" i="151"/>
  <c r="L293" i="151"/>
  <c r="K293" i="151"/>
  <c r="J293" i="151"/>
  <c r="I293" i="151"/>
  <c r="H293" i="151"/>
  <c r="G293" i="151"/>
  <c r="AB292" i="151"/>
  <c r="AA292" i="151"/>
  <c r="Z292" i="151"/>
  <c r="Y292" i="151"/>
  <c r="X292" i="151"/>
  <c r="W292" i="151"/>
  <c r="V292" i="151"/>
  <c r="U292" i="151"/>
  <c r="T292" i="151"/>
  <c r="S292" i="151"/>
  <c r="R292" i="151"/>
  <c r="Q292" i="151"/>
  <c r="P292" i="151"/>
  <c r="O292" i="151"/>
  <c r="N292" i="151"/>
  <c r="M292" i="151"/>
  <c r="L292" i="151"/>
  <c r="K292" i="151"/>
  <c r="J292" i="151"/>
  <c r="I292" i="151"/>
  <c r="H292" i="151"/>
  <c r="G292" i="151"/>
  <c r="AB291" i="151"/>
  <c r="AA291" i="151"/>
  <c r="Z291" i="151"/>
  <c r="Y291" i="151"/>
  <c r="X291" i="151"/>
  <c r="W291" i="151"/>
  <c r="V291" i="151"/>
  <c r="U291" i="151"/>
  <c r="T291" i="151"/>
  <c r="S291" i="151"/>
  <c r="R291" i="151"/>
  <c r="Q291" i="151"/>
  <c r="P291" i="151"/>
  <c r="O291" i="151"/>
  <c r="N291" i="151"/>
  <c r="M291" i="151"/>
  <c r="L291" i="151"/>
  <c r="K291" i="151"/>
  <c r="J291" i="151"/>
  <c r="I291" i="151"/>
  <c r="H291" i="151"/>
  <c r="G291" i="151"/>
  <c r="AB290" i="151"/>
  <c r="AA290" i="151"/>
  <c r="Z290" i="151"/>
  <c r="Y290" i="151"/>
  <c r="X290" i="151"/>
  <c r="W290" i="151"/>
  <c r="V290" i="151"/>
  <c r="U290" i="151"/>
  <c r="T290" i="151"/>
  <c r="S290" i="151"/>
  <c r="R290" i="151"/>
  <c r="Q290" i="151"/>
  <c r="P290" i="151"/>
  <c r="O290" i="151"/>
  <c r="N290" i="151"/>
  <c r="M290" i="151"/>
  <c r="L290" i="151"/>
  <c r="K290" i="151"/>
  <c r="J290" i="151"/>
  <c r="I290" i="151"/>
  <c r="H290" i="151"/>
  <c r="G290" i="151"/>
  <c r="AB289" i="151"/>
  <c r="AA289" i="151"/>
  <c r="Z289" i="151"/>
  <c r="Y289" i="151"/>
  <c r="X289" i="151"/>
  <c r="W289" i="151"/>
  <c r="V289" i="151"/>
  <c r="U289" i="151"/>
  <c r="T289" i="151"/>
  <c r="S289" i="151"/>
  <c r="R289" i="151"/>
  <c r="Q289" i="151"/>
  <c r="P289" i="151"/>
  <c r="O289" i="151"/>
  <c r="N289" i="151"/>
  <c r="M289" i="151"/>
  <c r="L289" i="151"/>
  <c r="K289" i="151"/>
  <c r="J289" i="151"/>
  <c r="I289" i="151"/>
  <c r="H289" i="151"/>
  <c r="G289" i="151"/>
  <c r="AB288" i="151"/>
  <c r="AA288" i="151"/>
  <c r="Z288" i="151"/>
  <c r="Y288" i="151"/>
  <c r="X288" i="151"/>
  <c r="W288" i="151"/>
  <c r="V288" i="151"/>
  <c r="U288" i="151"/>
  <c r="T288" i="151"/>
  <c r="S288" i="151"/>
  <c r="R288" i="151"/>
  <c r="Q288" i="151"/>
  <c r="P288" i="151"/>
  <c r="O288" i="151"/>
  <c r="N288" i="151"/>
  <c r="M288" i="151"/>
  <c r="L288" i="151"/>
  <c r="K288" i="151"/>
  <c r="J288" i="151"/>
  <c r="I288" i="151"/>
  <c r="H288" i="151"/>
  <c r="G288" i="151"/>
  <c r="AB287" i="151"/>
  <c r="AA287" i="151"/>
  <c r="Z287" i="151"/>
  <c r="Y287" i="151"/>
  <c r="X287" i="151"/>
  <c r="W287" i="151"/>
  <c r="V287" i="151"/>
  <c r="U287" i="151"/>
  <c r="T287" i="151"/>
  <c r="S287" i="151"/>
  <c r="R287" i="151"/>
  <c r="Q287" i="151"/>
  <c r="P287" i="151"/>
  <c r="O287" i="151"/>
  <c r="N287" i="151"/>
  <c r="M287" i="151"/>
  <c r="L287" i="151"/>
  <c r="K287" i="151"/>
  <c r="J287" i="151"/>
  <c r="I287" i="151"/>
  <c r="H287" i="151"/>
  <c r="G287" i="151"/>
  <c r="AB286" i="151"/>
  <c r="AA286" i="151"/>
  <c r="Z286" i="151"/>
  <c r="Y286" i="151"/>
  <c r="X286" i="151"/>
  <c r="W286" i="151"/>
  <c r="V286" i="151"/>
  <c r="U286" i="151"/>
  <c r="T286" i="151"/>
  <c r="S286" i="151"/>
  <c r="R286" i="151"/>
  <c r="Q286" i="151"/>
  <c r="P286" i="151"/>
  <c r="O286" i="151"/>
  <c r="N286" i="151"/>
  <c r="M286" i="151"/>
  <c r="L286" i="151"/>
  <c r="K286" i="151"/>
  <c r="J286" i="151"/>
  <c r="I286" i="151"/>
  <c r="H286" i="151"/>
  <c r="G286" i="151"/>
  <c r="AB285" i="151"/>
  <c r="AA285" i="151"/>
  <c r="Z285" i="151"/>
  <c r="Y285" i="151"/>
  <c r="X285" i="151"/>
  <c r="W285" i="151"/>
  <c r="V285" i="151"/>
  <c r="U285" i="151"/>
  <c r="T285" i="151"/>
  <c r="S285" i="151"/>
  <c r="R285" i="151"/>
  <c r="Q285" i="151"/>
  <c r="P285" i="151"/>
  <c r="O285" i="151"/>
  <c r="N285" i="151"/>
  <c r="M285" i="151"/>
  <c r="L285" i="151"/>
  <c r="K285" i="151"/>
  <c r="J285" i="151"/>
  <c r="I285" i="151"/>
  <c r="H285" i="151"/>
  <c r="G285" i="151"/>
  <c r="AB284" i="151"/>
  <c r="AA284" i="151"/>
  <c r="Z284" i="151"/>
  <c r="Y284" i="151"/>
  <c r="X284" i="151"/>
  <c r="W284" i="151"/>
  <c r="V284" i="151"/>
  <c r="U284" i="151"/>
  <c r="T284" i="151"/>
  <c r="S284" i="151"/>
  <c r="R284" i="151"/>
  <c r="Q284" i="151"/>
  <c r="P284" i="151"/>
  <c r="O284" i="151"/>
  <c r="N284" i="151"/>
  <c r="M284" i="151"/>
  <c r="L284" i="151"/>
  <c r="K284" i="151"/>
  <c r="J284" i="151"/>
  <c r="I284" i="151"/>
  <c r="H284" i="151"/>
  <c r="G284" i="151"/>
  <c r="AB283" i="151"/>
  <c r="AA283" i="151"/>
  <c r="Z283" i="151"/>
  <c r="Y283" i="151"/>
  <c r="X283" i="151"/>
  <c r="W283" i="151"/>
  <c r="V283" i="151"/>
  <c r="U283" i="151"/>
  <c r="T283" i="151"/>
  <c r="S283" i="151"/>
  <c r="R283" i="151"/>
  <c r="Q283" i="151"/>
  <c r="P283" i="151"/>
  <c r="O283" i="151"/>
  <c r="N283" i="151"/>
  <c r="M283" i="151"/>
  <c r="L283" i="151"/>
  <c r="K283" i="151"/>
  <c r="J283" i="151"/>
  <c r="I283" i="151"/>
  <c r="H283" i="151"/>
  <c r="G283" i="151"/>
  <c r="AB282" i="151"/>
  <c r="AA282" i="151"/>
  <c r="Z282" i="151"/>
  <c r="Y282" i="151"/>
  <c r="X282" i="151"/>
  <c r="W282" i="151"/>
  <c r="V282" i="151"/>
  <c r="U282" i="151"/>
  <c r="T282" i="151"/>
  <c r="S282" i="151"/>
  <c r="R282" i="151"/>
  <c r="Q282" i="151"/>
  <c r="P282" i="151"/>
  <c r="O282" i="151"/>
  <c r="N282" i="151"/>
  <c r="M282" i="151"/>
  <c r="L282" i="151"/>
  <c r="K282" i="151"/>
  <c r="J282" i="151"/>
  <c r="I282" i="151"/>
  <c r="H282" i="151"/>
  <c r="G282" i="151"/>
  <c r="AB281" i="151"/>
  <c r="AA281" i="151"/>
  <c r="Z281" i="151"/>
  <c r="Y281" i="151"/>
  <c r="X281" i="151"/>
  <c r="W281" i="151"/>
  <c r="V281" i="151"/>
  <c r="U281" i="151"/>
  <c r="T281" i="151"/>
  <c r="S281" i="151"/>
  <c r="R281" i="151"/>
  <c r="Q281" i="151"/>
  <c r="P281" i="151"/>
  <c r="O281" i="151"/>
  <c r="N281" i="151"/>
  <c r="M281" i="151"/>
  <c r="L281" i="151"/>
  <c r="K281" i="151"/>
  <c r="J281" i="151"/>
  <c r="I281" i="151"/>
  <c r="H281" i="151"/>
  <c r="G281" i="151"/>
  <c r="AB280" i="151"/>
  <c r="AA280" i="151"/>
  <c r="Z280" i="151"/>
  <c r="Y280" i="151"/>
  <c r="X280" i="151"/>
  <c r="W280" i="151"/>
  <c r="V280" i="151"/>
  <c r="U280" i="151"/>
  <c r="T280" i="151"/>
  <c r="S280" i="151"/>
  <c r="R280" i="151"/>
  <c r="Q280" i="151"/>
  <c r="P280" i="151"/>
  <c r="O280" i="151"/>
  <c r="N280" i="151"/>
  <c r="M280" i="151"/>
  <c r="L280" i="151"/>
  <c r="K280" i="151"/>
  <c r="J280" i="151"/>
  <c r="I280" i="151"/>
  <c r="H280" i="151"/>
  <c r="G280" i="151"/>
  <c r="AB279" i="151"/>
  <c r="AA279" i="151"/>
  <c r="Z279" i="151"/>
  <c r="Y279" i="151"/>
  <c r="X279" i="151"/>
  <c r="W279" i="151"/>
  <c r="V279" i="151"/>
  <c r="U279" i="151"/>
  <c r="T279" i="151"/>
  <c r="S279" i="151"/>
  <c r="R279" i="151"/>
  <c r="Q279" i="151"/>
  <c r="P279" i="151"/>
  <c r="O279" i="151"/>
  <c r="N279" i="151"/>
  <c r="M279" i="151"/>
  <c r="L279" i="151"/>
  <c r="K279" i="151"/>
  <c r="J279" i="151"/>
  <c r="I279" i="151"/>
  <c r="H279" i="151"/>
  <c r="G279" i="151"/>
  <c r="AB278" i="151"/>
  <c r="AA278" i="151"/>
  <c r="Z278" i="151"/>
  <c r="Y278" i="151"/>
  <c r="X278" i="151"/>
  <c r="W278" i="151"/>
  <c r="V278" i="151"/>
  <c r="U278" i="151"/>
  <c r="T278" i="151"/>
  <c r="S278" i="151"/>
  <c r="R278" i="151"/>
  <c r="Q278" i="151"/>
  <c r="P278" i="151"/>
  <c r="O278" i="151"/>
  <c r="N278" i="151"/>
  <c r="M278" i="151"/>
  <c r="L278" i="151"/>
  <c r="K278" i="151"/>
  <c r="J278" i="151"/>
  <c r="I278" i="151"/>
  <c r="H278" i="151"/>
  <c r="G278" i="151"/>
  <c r="AB277" i="151"/>
  <c r="AA277" i="151"/>
  <c r="Z277" i="151"/>
  <c r="Y277" i="151"/>
  <c r="X277" i="151"/>
  <c r="W277" i="151"/>
  <c r="V277" i="151"/>
  <c r="U277" i="151"/>
  <c r="T277" i="151"/>
  <c r="S277" i="151"/>
  <c r="R277" i="151"/>
  <c r="Q277" i="151"/>
  <c r="P277" i="151"/>
  <c r="O277" i="151"/>
  <c r="N277" i="151"/>
  <c r="M277" i="151"/>
  <c r="L277" i="151"/>
  <c r="K277" i="151"/>
  <c r="J277" i="151"/>
  <c r="I277" i="151"/>
  <c r="H277" i="151"/>
  <c r="G277" i="151"/>
  <c r="AB276" i="151"/>
  <c r="AA276" i="151"/>
  <c r="Z276" i="151"/>
  <c r="Y276" i="151"/>
  <c r="X276" i="151"/>
  <c r="W276" i="151"/>
  <c r="V276" i="151"/>
  <c r="U276" i="151"/>
  <c r="T276" i="151"/>
  <c r="S276" i="151"/>
  <c r="R276" i="151"/>
  <c r="Q276" i="151"/>
  <c r="P276" i="151"/>
  <c r="O276" i="151"/>
  <c r="N276" i="151"/>
  <c r="M276" i="151"/>
  <c r="L276" i="151"/>
  <c r="K276" i="151"/>
  <c r="J276" i="151"/>
  <c r="I276" i="151"/>
  <c r="H276" i="151"/>
  <c r="G276" i="151"/>
  <c r="AB275" i="151"/>
  <c r="AA275" i="151"/>
  <c r="Z275" i="151"/>
  <c r="Y275" i="151"/>
  <c r="X275" i="151"/>
  <c r="W275" i="151"/>
  <c r="V275" i="151"/>
  <c r="U275" i="151"/>
  <c r="T275" i="151"/>
  <c r="S275" i="151"/>
  <c r="R275" i="151"/>
  <c r="Q275" i="151"/>
  <c r="P275" i="151"/>
  <c r="O275" i="151"/>
  <c r="N275" i="151"/>
  <c r="M275" i="151"/>
  <c r="L275" i="151"/>
  <c r="K275" i="151"/>
  <c r="J275" i="151"/>
  <c r="I275" i="151"/>
  <c r="H275" i="151"/>
  <c r="G275" i="151"/>
  <c r="AB274" i="151"/>
  <c r="AA274" i="151"/>
  <c r="Z274" i="151"/>
  <c r="Y274" i="151"/>
  <c r="X274" i="151"/>
  <c r="W274" i="151"/>
  <c r="V274" i="151"/>
  <c r="U274" i="151"/>
  <c r="T274" i="151"/>
  <c r="S274" i="151"/>
  <c r="R274" i="151"/>
  <c r="Q274" i="151"/>
  <c r="P274" i="151"/>
  <c r="O274" i="151"/>
  <c r="N274" i="151"/>
  <c r="M274" i="151"/>
  <c r="L274" i="151"/>
  <c r="K274" i="151"/>
  <c r="J274" i="151"/>
  <c r="I274" i="151"/>
  <c r="H274" i="151"/>
  <c r="G274" i="151"/>
  <c r="AB273" i="151"/>
  <c r="AA273" i="151"/>
  <c r="Z273" i="151"/>
  <c r="Y273" i="151"/>
  <c r="X273" i="151"/>
  <c r="W273" i="151"/>
  <c r="V273" i="151"/>
  <c r="U273" i="151"/>
  <c r="T273" i="151"/>
  <c r="S273" i="151"/>
  <c r="R273" i="151"/>
  <c r="Q273" i="151"/>
  <c r="P273" i="151"/>
  <c r="O273" i="151"/>
  <c r="N273" i="151"/>
  <c r="M273" i="151"/>
  <c r="L273" i="151"/>
  <c r="K273" i="151"/>
  <c r="J273" i="151"/>
  <c r="I273" i="151"/>
  <c r="H273" i="151"/>
  <c r="G273" i="151"/>
  <c r="AB272" i="151"/>
  <c r="AA272" i="151"/>
  <c r="Z272" i="151"/>
  <c r="Y272" i="151"/>
  <c r="X272" i="151"/>
  <c r="W272" i="151"/>
  <c r="V272" i="151"/>
  <c r="U272" i="151"/>
  <c r="T272" i="151"/>
  <c r="S272" i="151"/>
  <c r="R272" i="151"/>
  <c r="Q272" i="151"/>
  <c r="P272" i="151"/>
  <c r="O272" i="151"/>
  <c r="N272" i="151"/>
  <c r="M272" i="151"/>
  <c r="L272" i="151"/>
  <c r="K272" i="151"/>
  <c r="J272" i="151"/>
  <c r="I272" i="151"/>
  <c r="H272" i="151"/>
  <c r="G272" i="151"/>
  <c r="AB271" i="151"/>
  <c r="AA271" i="151"/>
  <c r="Z271" i="151"/>
  <c r="Y271" i="151"/>
  <c r="X271" i="151"/>
  <c r="W271" i="151"/>
  <c r="V271" i="151"/>
  <c r="U271" i="151"/>
  <c r="T271" i="151"/>
  <c r="S271" i="151"/>
  <c r="R271" i="151"/>
  <c r="Q271" i="151"/>
  <c r="P271" i="151"/>
  <c r="O271" i="151"/>
  <c r="N271" i="151"/>
  <c r="M271" i="151"/>
  <c r="L271" i="151"/>
  <c r="K271" i="151"/>
  <c r="J271" i="151"/>
  <c r="I271" i="151"/>
  <c r="H271" i="151"/>
  <c r="G271" i="151"/>
  <c r="AB270" i="151"/>
  <c r="AA270" i="151"/>
  <c r="Z270" i="151"/>
  <c r="Y270" i="151"/>
  <c r="X270" i="151"/>
  <c r="W270" i="151"/>
  <c r="V270" i="151"/>
  <c r="U270" i="151"/>
  <c r="T270" i="151"/>
  <c r="S270" i="151"/>
  <c r="R270" i="151"/>
  <c r="Q270" i="151"/>
  <c r="P270" i="151"/>
  <c r="O270" i="151"/>
  <c r="N270" i="151"/>
  <c r="M270" i="151"/>
  <c r="L270" i="151"/>
  <c r="K270" i="151"/>
  <c r="J270" i="151"/>
  <c r="I270" i="151"/>
  <c r="H270" i="151"/>
  <c r="G270" i="151"/>
  <c r="AB269" i="151"/>
  <c r="AA269" i="151"/>
  <c r="Z269" i="151"/>
  <c r="Y269" i="151"/>
  <c r="X269" i="151"/>
  <c r="W269" i="151"/>
  <c r="V269" i="151"/>
  <c r="U269" i="151"/>
  <c r="T269" i="151"/>
  <c r="S269" i="151"/>
  <c r="R269" i="151"/>
  <c r="Q269" i="151"/>
  <c r="P269" i="151"/>
  <c r="O269" i="151"/>
  <c r="N269" i="151"/>
  <c r="M269" i="151"/>
  <c r="L269" i="151"/>
  <c r="K269" i="151"/>
  <c r="J269" i="151"/>
  <c r="I269" i="151"/>
  <c r="H269" i="151"/>
  <c r="G269" i="151"/>
  <c r="AB268" i="151"/>
  <c r="AA268" i="151"/>
  <c r="Z268" i="151"/>
  <c r="Y268" i="151"/>
  <c r="X268" i="151"/>
  <c r="W268" i="151"/>
  <c r="V268" i="151"/>
  <c r="U268" i="151"/>
  <c r="T268" i="151"/>
  <c r="S268" i="151"/>
  <c r="R268" i="151"/>
  <c r="Q268" i="151"/>
  <c r="P268" i="151"/>
  <c r="O268" i="151"/>
  <c r="N268" i="151"/>
  <c r="M268" i="151"/>
  <c r="L268" i="151"/>
  <c r="K268" i="151"/>
  <c r="J268" i="151"/>
  <c r="I268" i="151"/>
  <c r="H268" i="151"/>
  <c r="G268" i="151"/>
  <c r="AB267" i="151"/>
  <c r="AA267" i="151"/>
  <c r="Z267" i="151"/>
  <c r="Y267" i="151"/>
  <c r="X267" i="151"/>
  <c r="W267" i="151"/>
  <c r="V267" i="151"/>
  <c r="U267" i="151"/>
  <c r="T267" i="151"/>
  <c r="S267" i="151"/>
  <c r="R267" i="151"/>
  <c r="Q267" i="151"/>
  <c r="P267" i="151"/>
  <c r="O267" i="151"/>
  <c r="N267" i="151"/>
  <c r="M267" i="151"/>
  <c r="L267" i="151"/>
  <c r="K267" i="151"/>
  <c r="J267" i="151"/>
  <c r="I267" i="151"/>
  <c r="H267" i="151"/>
  <c r="G267" i="151"/>
  <c r="AB266" i="151"/>
  <c r="AA266" i="151"/>
  <c r="Z266" i="151"/>
  <c r="Y266" i="151"/>
  <c r="X266" i="151"/>
  <c r="W266" i="151"/>
  <c r="V266" i="151"/>
  <c r="U266" i="151"/>
  <c r="T266" i="151"/>
  <c r="S266" i="151"/>
  <c r="R266" i="151"/>
  <c r="Q266" i="151"/>
  <c r="P266" i="151"/>
  <c r="O266" i="151"/>
  <c r="N266" i="151"/>
  <c r="M266" i="151"/>
  <c r="L266" i="151"/>
  <c r="K266" i="151"/>
  <c r="J266" i="151"/>
  <c r="I266" i="151"/>
  <c r="H266" i="151"/>
  <c r="G266" i="151"/>
  <c r="AB265" i="151"/>
  <c r="AA265" i="151"/>
  <c r="Z265" i="151"/>
  <c r="Y265" i="151"/>
  <c r="X265" i="151"/>
  <c r="W265" i="151"/>
  <c r="V265" i="151"/>
  <c r="U265" i="151"/>
  <c r="T265" i="151"/>
  <c r="S265" i="151"/>
  <c r="R265" i="151"/>
  <c r="Q265" i="151"/>
  <c r="P265" i="151"/>
  <c r="O265" i="151"/>
  <c r="N265" i="151"/>
  <c r="M265" i="151"/>
  <c r="L265" i="151"/>
  <c r="K265" i="151"/>
  <c r="J265" i="151"/>
  <c r="I265" i="151"/>
  <c r="H265" i="151"/>
  <c r="G265" i="151"/>
  <c r="AB264" i="151"/>
  <c r="AA264" i="151"/>
  <c r="Z264" i="151"/>
  <c r="Y264" i="151"/>
  <c r="X264" i="151"/>
  <c r="W264" i="151"/>
  <c r="V264" i="151"/>
  <c r="U264" i="151"/>
  <c r="T264" i="151"/>
  <c r="S264" i="151"/>
  <c r="R264" i="151"/>
  <c r="Q264" i="151"/>
  <c r="P264" i="151"/>
  <c r="O264" i="151"/>
  <c r="N264" i="151"/>
  <c r="M264" i="151"/>
  <c r="L264" i="151"/>
  <c r="K264" i="151"/>
  <c r="J264" i="151"/>
  <c r="I264" i="151"/>
  <c r="H264" i="151"/>
  <c r="G264" i="151"/>
  <c r="AB263" i="151"/>
  <c r="AA263" i="151"/>
  <c r="Z263" i="151"/>
  <c r="Y263" i="151"/>
  <c r="X263" i="151"/>
  <c r="W263" i="151"/>
  <c r="V263" i="151"/>
  <c r="U263" i="151"/>
  <c r="T263" i="151"/>
  <c r="S263" i="151"/>
  <c r="R263" i="151"/>
  <c r="Q263" i="151"/>
  <c r="P263" i="151"/>
  <c r="O263" i="151"/>
  <c r="N263" i="151"/>
  <c r="M263" i="151"/>
  <c r="L263" i="151"/>
  <c r="K263" i="151"/>
  <c r="J263" i="151"/>
  <c r="I263" i="151"/>
  <c r="H263" i="151"/>
  <c r="G263" i="151"/>
  <c r="AB262" i="151"/>
  <c r="AA262" i="151"/>
  <c r="Z262" i="151"/>
  <c r="Y262" i="151"/>
  <c r="X262" i="151"/>
  <c r="W262" i="151"/>
  <c r="V262" i="151"/>
  <c r="U262" i="151"/>
  <c r="T262" i="151"/>
  <c r="S262" i="151"/>
  <c r="R262" i="151"/>
  <c r="Q262" i="151"/>
  <c r="P262" i="151"/>
  <c r="O262" i="151"/>
  <c r="N262" i="151"/>
  <c r="M262" i="151"/>
  <c r="L262" i="151"/>
  <c r="K262" i="151"/>
  <c r="J262" i="151"/>
  <c r="I262" i="151"/>
  <c r="H262" i="151"/>
  <c r="G262" i="151"/>
  <c r="AB261" i="151"/>
  <c r="AA261" i="151"/>
  <c r="Z261" i="151"/>
  <c r="Y261" i="151"/>
  <c r="X261" i="151"/>
  <c r="W261" i="151"/>
  <c r="V261" i="151"/>
  <c r="U261" i="151"/>
  <c r="T261" i="151"/>
  <c r="S261" i="151"/>
  <c r="R261" i="151"/>
  <c r="Q261" i="151"/>
  <c r="P261" i="151"/>
  <c r="O261" i="151"/>
  <c r="N261" i="151"/>
  <c r="M261" i="151"/>
  <c r="L261" i="151"/>
  <c r="K261" i="151"/>
  <c r="J261" i="151"/>
  <c r="I261" i="151"/>
  <c r="H261" i="151"/>
  <c r="G261" i="151"/>
  <c r="AB260" i="151"/>
  <c r="AA260" i="151"/>
  <c r="Z260" i="151"/>
  <c r="Y260" i="151"/>
  <c r="X260" i="151"/>
  <c r="W260" i="151"/>
  <c r="V260" i="151"/>
  <c r="U260" i="151"/>
  <c r="T260" i="151"/>
  <c r="S260" i="151"/>
  <c r="R260" i="151"/>
  <c r="Q260" i="151"/>
  <c r="P260" i="151"/>
  <c r="O260" i="151"/>
  <c r="N260" i="151"/>
  <c r="M260" i="151"/>
  <c r="L260" i="151"/>
  <c r="K260" i="151"/>
  <c r="J260" i="151"/>
  <c r="I260" i="151"/>
  <c r="H260" i="151"/>
  <c r="G260" i="151"/>
  <c r="AB259" i="151"/>
  <c r="AA259" i="151"/>
  <c r="Z259" i="151"/>
  <c r="Y259" i="151"/>
  <c r="X259" i="151"/>
  <c r="W259" i="151"/>
  <c r="V259" i="151"/>
  <c r="U259" i="151"/>
  <c r="T259" i="151"/>
  <c r="S259" i="151"/>
  <c r="R259" i="151"/>
  <c r="Q259" i="151"/>
  <c r="P259" i="151"/>
  <c r="O259" i="151"/>
  <c r="N259" i="151"/>
  <c r="M259" i="151"/>
  <c r="L259" i="151"/>
  <c r="K259" i="151"/>
  <c r="J259" i="151"/>
  <c r="I259" i="151"/>
  <c r="H259" i="151"/>
  <c r="G259" i="151"/>
  <c r="AB258" i="151"/>
  <c r="AA258" i="151"/>
  <c r="Z258" i="151"/>
  <c r="Y258" i="151"/>
  <c r="X258" i="151"/>
  <c r="W258" i="151"/>
  <c r="V258" i="151"/>
  <c r="U258" i="151"/>
  <c r="T258" i="151"/>
  <c r="S258" i="151"/>
  <c r="R258" i="151"/>
  <c r="Q258" i="151"/>
  <c r="P258" i="151"/>
  <c r="O258" i="151"/>
  <c r="N258" i="151"/>
  <c r="M258" i="151"/>
  <c r="L258" i="151"/>
  <c r="K258" i="151"/>
  <c r="J258" i="151"/>
  <c r="I258" i="151"/>
  <c r="H258" i="151"/>
  <c r="G258" i="151"/>
  <c r="AB257" i="151"/>
  <c r="AA257" i="151"/>
  <c r="Z257" i="151"/>
  <c r="Y257" i="151"/>
  <c r="X257" i="151"/>
  <c r="W257" i="151"/>
  <c r="V257" i="151"/>
  <c r="U257" i="151"/>
  <c r="T257" i="151"/>
  <c r="S257" i="151"/>
  <c r="R257" i="151"/>
  <c r="Q257" i="151"/>
  <c r="P257" i="151"/>
  <c r="O257" i="151"/>
  <c r="N257" i="151"/>
  <c r="M257" i="151"/>
  <c r="L257" i="151"/>
  <c r="K257" i="151"/>
  <c r="J257" i="151"/>
  <c r="I257" i="151"/>
  <c r="H257" i="151"/>
  <c r="G257" i="151"/>
  <c r="AB256" i="151"/>
  <c r="AA256" i="151"/>
  <c r="Z256" i="151"/>
  <c r="Y256" i="151"/>
  <c r="X256" i="151"/>
  <c r="W256" i="151"/>
  <c r="V256" i="151"/>
  <c r="U256" i="151"/>
  <c r="T256" i="151"/>
  <c r="S256" i="151"/>
  <c r="R256" i="151"/>
  <c r="Q256" i="151"/>
  <c r="P256" i="151"/>
  <c r="O256" i="151"/>
  <c r="N256" i="151"/>
  <c r="M256" i="151"/>
  <c r="L256" i="151"/>
  <c r="K256" i="151"/>
  <c r="J256" i="151"/>
  <c r="I256" i="151"/>
  <c r="H256" i="151"/>
  <c r="G256" i="151"/>
  <c r="AB255" i="151"/>
  <c r="AA255" i="151"/>
  <c r="Z255" i="151"/>
  <c r="Y255" i="151"/>
  <c r="X255" i="151"/>
  <c r="W255" i="151"/>
  <c r="V255" i="151"/>
  <c r="U255" i="151"/>
  <c r="T255" i="151"/>
  <c r="S255" i="151"/>
  <c r="R255" i="151"/>
  <c r="Q255" i="151"/>
  <c r="P255" i="151"/>
  <c r="O255" i="151"/>
  <c r="N255" i="151"/>
  <c r="M255" i="151"/>
  <c r="L255" i="151"/>
  <c r="K255" i="151"/>
  <c r="J255" i="151"/>
  <c r="I255" i="151"/>
  <c r="H255" i="151"/>
  <c r="G255" i="151"/>
  <c r="AB254" i="151"/>
  <c r="AA254" i="151"/>
  <c r="Z254" i="151"/>
  <c r="Y254" i="151"/>
  <c r="X254" i="151"/>
  <c r="W254" i="151"/>
  <c r="V254" i="151"/>
  <c r="U254" i="151"/>
  <c r="T254" i="151"/>
  <c r="S254" i="151"/>
  <c r="R254" i="151"/>
  <c r="Q254" i="151"/>
  <c r="P254" i="151"/>
  <c r="O254" i="151"/>
  <c r="N254" i="151"/>
  <c r="M254" i="151"/>
  <c r="L254" i="151"/>
  <c r="K254" i="151"/>
  <c r="J254" i="151"/>
  <c r="I254" i="151"/>
  <c r="H254" i="151"/>
  <c r="G254" i="151"/>
  <c r="AB253" i="151"/>
  <c r="AA253" i="151"/>
  <c r="Z253" i="151"/>
  <c r="Y253" i="151"/>
  <c r="X253" i="151"/>
  <c r="W253" i="151"/>
  <c r="V253" i="151"/>
  <c r="U253" i="151"/>
  <c r="T253" i="151"/>
  <c r="S253" i="151"/>
  <c r="R253" i="151"/>
  <c r="Q253" i="151"/>
  <c r="P253" i="151"/>
  <c r="O253" i="151"/>
  <c r="N253" i="151"/>
  <c r="M253" i="151"/>
  <c r="L253" i="151"/>
  <c r="K253" i="151"/>
  <c r="J253" i="151"/>
  <c r="I253" i="151"/>
  <c r="H253" i="151"/>
  <c r="G253" i="151"/>
  <c r="AB252" i="151"/>
  <c r="AA252" i="151"/>
  <c r="Z252" i="151"/>
  <c r="Y252" i="151"/>
  <c r="X252" i="151"/>
  <c r="W252" i="151"/>
  <c r="V252" i="151"/>
  <c r="U252" i="151"/>
  <c r="T252" i="151"/>
  <c r="S252" i="151"/>
  <c r="R252" i="151"/>
  <c r="Q252" i="151"/>
  <c r="P252" i="151"/>
  <c r="O252" i="151"/>
  <c r="N252" i="151"/>
  <c r="M252" i="151"/>
  <c r="L252" i="151"/>
  <c r="K252" i="151"/>
  <c r="J252" i="151"/>
  <c r="I252" i="151"/>
  <c r="H252" i="151"/>
  <c r="G252" i="151"/>
  <c r="AB251" i="151"/>
  <c r="AA251" i="151"/>
  <c r="Z251" i="151"/>
  <c r="Y251" i="151"/>
  <c r="X251" i="151"/>
  <c r="W251" i="151"/>
  <c r="V251" i="151"/>
  <c r="U251" i="151"/>
  <c r="T251" i="151"/>
  <c r="S251" i="151"/>
  <c r="R251" i="151"/>
  <c r="Q251" i="151"/>
  <c r="P251" i="151"/>
  <c r="O251" i="151"/>
  <c r="N251" i="151"/>
  <c r="M251" i="151"/>
  <c r="L251" i="151"/>
  <c r="K251" i="151"/>
  <c r="J251" i="151"/>
  <c r="I251" i="151"/>
  <c r="H251" i="151"/>
  <c r="G251" i="151"/>
  <c r="AB250" i="151"/>
  <c r="AA250" i="151"/>
  <c r="Z250" i="151"/>
  <c r="Y250" i="151"/>
  <c r="X250" i="151"/>
  <c r="W250" i="151"/>
  <c r="V250" i="151"/>
  <c r="U250" i="151"/>
  <c r="T250" i="151"/>
  <c r="S250" i="151"/>
  <c r="R250" i="151"/>
  <c r="Q250" i="151"/>
  <c r="P250" i="151"/>
  <c r="O250" i="151"/>
  <c r="N250" i="151"/>
  <c r="M250" i="151"/>
  <c r="L250" i="151"/>
  <c r="K250" i="151"/>
  <c r="J250" i="151"/>
  <c r="I250" i="151"/>
  <c r="H250" i="151"/>
  <c r="G250" i="151"/>
  <c r="AB249" i="151"/>
  <c r="AA249" i="151"/>
  <c r="Z249" i="151"/>
  <c r="Y249" i="151"/>
  <c r="X249" i="151"/>
  <c r="W249" i="151"/>
  <c r="V249" i="151"/>
  <c r="U249" i="151"/>
  <c r="T249" i="151"/>
  <c r="S249" i="151"/>
  <c r="R249" i="151"/>
  <c r="Q249" i="151"/>
  <c r="P249" i="151"/>
  <c r="O249" i="151"/>
  <c r="N249" i="151"/>
  <c r="M249" i="151"/>
  <c r="L249" i="151"/>
  <c r="K249" i="151"/>
  <c r="J249" i="151"/>
  <c r="I249" i="151"/>
  <c r="H249" i="151"/>
  <c r="G249" i="151"/>
  <c r="AB248" i="151"/>
  <c r="AA248" i="151"/>
  <c r="Z248" i="151"/>
  <c r="Y248" i="151"/>
  <c r="X248" i="151"/>
  <c r="W248" i="151"/>
  <c r="V248" i="151"/>
  <c r="U248" i="151"/>
  <c r="T248" i="151"/>
  <c r="S248" i="151"/>
  <c r="R248" i="151"/>
  <c r="Q248" i="151"/>
  <c r="P248" i="151"/>
  <c r="O248" i="151"/>
  <c r="N248" i="151"/>
  <c r="M248" i="151"/>
  <c r="L248" i="151"/>
  <c r="K248" i="151"/>
  <c r="J248" i="151"/>
  <c r="I248" i="151"/>
  <c r="H248" i="151"/>
  <c r="G248" i="151"/>
  <c r="AB247" i="151"/>
  <c r="AA247" i="151"/>
  <c r="Z247" i="151"/>
  <c r="Y247" i="151"/>
  <c r="X247" i="151"/>
  <c r="W247" i="151"/>
  <c r="V247" i="151"/>
  <c r="U247" i="151"/>
  <c r="T247" i="151"/>
  <c r="S247" i="151"/>
  <c r="R247" i="151"/>
  <c r="Q247" i="151"/>
  <c r="P247" i="151"/>
  <c r="O247" i="151"/>
  <c r="N247" i="151"/>
  <c r="M247" i="151"/>
  <c r="L247" i="151"/>
  <c r="K247" i="151"/>
  <c r="J247" i="151"/>
  <c r="I247" i="151"/>
  <c r="H247" i="151"/>
  <c r="G247" i="151"/>
  <c r="AB246" i="151"/>
  <c r="AA246" i="151"/>
  <c r="Z246" i="151"/>
  <c r="Y246" i="151"/>
  <c r="X246" i="151"/>
  <c r="W246" i="151"/>
  <c r="V246" i="151"/>
  <c r="U246" i="151"/>
  <c r="T246" i="151"/>
  <c r="S246" i="151"/>
  <c r="R246" i="151"/>
  <c r="Q246" i="151"/>
  <c r="P246" i="151"/>
  <c r="O246" i="151"/>
  <c r="N246" i="151"/>
  <c r="M246" i="151"/>
  <c r="L246" i="151"/>
  <c r="K246" i="151"/>
  <c r="J246" i="151"/>
  <c r="I246" i="151"/>
  <c r="H246" i="151"/>
  <c r="G246" i="151"/>
  <c r="AB245" i="151"/>
  <c r="AA245" i="151"/>
  <c r="Z245" i="151"/>
  <c r="Y245" i="151"/>
  <c r="X245" i="151"/>
  <c r="W245" i="151"/>
  <c r="V245" i="151"/>
  <c r="U245" i="151"/>
  <c r="T245" i="151"/>
  <c r="S245" i="151"/>
  <c r="R245" i="151"/>
  <c r="Q245" i="151"/>
  <c r="P245" i="151"/>
  <c r="O245" i="151"/>
  <c r="N245" i="151"/>
  <c r="M245" i="151"/>
  <c r="L245" i="151"/>
  <c r="K245" i="151"/>
  <c r="J245" i="151"/>
  <c r="I245" i="151"/>
  <c r="H245" i="151"/>
  <c r="G245" i="151"/>
  <c r="AB244" i="151"/>
  <c r="AA244" i="151"/>
  <c r="Z244" i="151"/>
  <c r="Y244" i="151"/>
  <c r="X244" i="151"/>
  <c r="W244" i="151"/>
  <c r="V244" i="151"/>
  <c r="U244" i="151"/>
  <c r="T244" i="151"/>
  <c r="S244" i="151"/>
  <c r="R244" i="151"/>
  <c r="Q244" i="151"/>
  <c r="P244" i="151"/>
  <c r="O244" i="151"/>
  <c r="N244" i="151"/>
  <c r="M244" i="151"/>
  <c r="L244" i="151"/>
  <c r="K244" i="151"/>
  <c r="J244" i="151"/>
  <c r="I244" i="151"/>
  <c r="H244" i="151"/>
  <c r="G244" i="151"/>
  <c r="AB243" i="151"/>
  <c r="AA243" i="151"/>
  <c r="Z243" i="151"/>
  <c r="Y243" i="151"/>
  <c r="X243" i="151"/>
  <c r="W243" i="151"/>
  <c r="V243" i="151"/>
  <c r="U243" i="151"/>
  <c r="T243" i="151"/>
  <c r="S243" i="151"/>
  <c r="R243" i="151"/>
  <c r="Q243" i="151"/>
  <c r="P243" i="151"/>
  <c r="O243" i="151"/>
  <c r="N243" i="151"/>
  <c r="M243" i="151"/>
  <c r="L243" i="151"/>
  <c r="K243" i="151"/>
  <c r="J243" i="151"/>
  <c r="I243" i="151"/>
  <c r="H243" i="151"/>
  <c r="G243" i="151"/>
  <c r="AB242" i="151"/>
  <c r="AA242" i="151"/>
  <c r="Z242" i="151"/>
  <c r="Y242" i="151"/>
  <c r="X242" i="151"/>
  <c r="W242" i="151"/>
  <c r="V242" i="151"/>
  <c r="U242" i="151"/>
  <c r="T242" i="151"/>
  <c r="S242" i="151"/>
  <c r="R242" i="151"/>
  <c r="Q242" i="151"/>
  <c r="P242" i="151"/>
  <c r="O242" i="151"/>
  <c r="N242" i="151"/>
  <c r="M242" i="151"/>
  <c r="L242" i="151"/>
  <c r="K242" i="151"/>
  <c r="J242" i="151"/>
  <c r="I242" i="151"/>
  <c r="H242" i="151"/>
  <c r="G242" i="151"/>
  <c r="AB241" i="151"/>
  <c r="AA241" i="151"/>
  <c r="Z241" i="151"/>
  <c r="Y241" i="151"/>
  <c r="X241" i="151"/>
  <c r="W241" i="151"/>
  <c r="V241" i="151"/>
  <c r="U241" i="151"/>
  <c r="T241" i="151"/>
  <c r="S241" i="151"/>
  <c r="R241" i="151"/>
  <c r="Q241" i="151"/>
  <c r="P241" i="151"/>
  <c r="O241" i="151"/>
  <c r="N241" i="151"/>
  <c r="M241" i="151"/>
  <c r="L241" i="151"/>
  <c r="K241" i="151"/>
  <c r="J241" i="151"/>
  <c r="I241" i="151"/>
  <c r="H241" i="151"/>
  <c r="G241" i="151"/>
  <c r="AB240" i="151"/>
  <c r="AA240" i="151"/>
  <c r="Z240" i="151"/>
  <c r="Y240" i="151"/>
  <c r="X240" i="151"/>
  <c r="W240" i="151"/>
  <c r="V240" i="151"/>
  <c r="U240" i="151"/>
  <c r="T240" i="151"/>
  <c r="S240" i="151"/>
  <c r="R240" i="151"/>
  <c r="Q240" i="151"/>
  <c r="P240" i="151"/>
  <c r="O240" i="151"/>
  <c r="N240" i="151"/>
  <c r="M240" i="151"/>
  <c r="L240" i="151"/>
  <c r="K240" i="151"/>
  <c r="J240" i="151"/>
  <c r="I240" i="151"/>
  <c r="H240" i="151"/>
  <c r="G240" i="151"/>
  <c r="AB239" i="151"/>
  <c r="AA239" i="151"/>
  <c r="Z239" i="151"/>
  <c r="Y239" i="151"/>
  <c r="X239" i="151"/>
  <c r="W239" i="151"/>
  <c r="V239" i="151"/>
  <c r="U239" i="151"/>
  <c r="T239" i="151"/>
  <c r="S239" i="151"/>
  <c r="R239" i="151"/>
  <c r="Q239" i="151"/>
  <c r="P239" i="151"/>
  <c r="O239" i="151"/>
  <c r="N239" i="151"/>
  <c r="M239" i="151"/>
  <c r="L239" i="151"/>
  <c r="K239" i="151"/>
  <c r="J239" i="151"/>
  <c r="I239" i="151"/>
  <c r="H239" i="151"/>
  <c r="G239" i="151"/>
  <c r="AB238" i="151"/>
  <c r="AA238" i="151"/>
  <c r="Z238" i="151"/>
  <c r="Y238" i="151"/>
  <c r="X238" i="151"/>
  <c r="W238" i="151"/>
  <c r="V238" i="151"/>
  <c r="U238" i="151"/>
  <c r="T238" i="151"/>
  <c r="S238" i="151"/>
  <c r="R238" i="151"/>
  <c r="Q238" i="151"/>
  <c r="P238" i="151"/>
  <c r="O238" i="151"/>
  <c r="N238" i="151"/>
  <c r="M238" i="151"/>
  <c r="L238" i="151"/>
  <c r="K238" i="151"/>
  <c r="J238" i="151"/>
  <c r="I238" i="151"/>
  <c r="H238" i="151"/>
  <c r="G238" i="151"/>
  <c r="AB237" i="151"/>
  <c r="AA237" i="151"/>
  <c r="Z237" i="151"/>
  <c r="Y237" i="151"/>
  <c r="X237" i="151"/>
  <c r="W237" i="151"/>
  <c r="V237" i="151"/>
  <c r="U237" i="151"/>
  <c r="T237" i="151"/>
  <c r="S237" i="151"/>
  <c r="R237" i="151"/>
  <c r="Q237" i="151"/>
  <c r="P237" i="151"/>
  <c r="O237" i="151"/>
  <c r="N237" i="151"/>
  <c r="M237" i="151"/>
  <c r="L237" i="151"/>
  <c r="K237" i="151"/>
  <c r="J237" i="151"/>
  <c r="I237" i="151"/>
  <c r="H237" i="151"/>
  <c r="G237" i="151"/>
  <c r="AB236" i="151"/>
  <c r="AA236" i="151"/>
  <c r="Z236" i="151"/>
  <c r="Y236" i="151"/>
  <c r="X236" i="151"/>
  <c r="W236" i="151"/>
  <c r="V236" i="151"/>
  <c r="U236" i="151"/>
  <c r="T236" i="151"/>
  <c r="S236" i="151"/>
  <c r="R236" i="151"/>
  <c r="Q236" i="151"/>
  <c r="P236" i="151"/>
  <c r="O236" i="151"/>
  <c r="N236" i="151"/>
  <c r="M236" i="151"/>
  <c r="L236" i="151"/>
  <c r="K236" i="151"/>
  <c r="J236" i="151"/>
  <c r="I236" i="151"/>
  <c r="H236" i="151"/>
  <c r="G236" i="151"/>
  <c r="AB235" i="151"/>
  <c r="AA235" i="151"/>
  <c r="Z235" i="151"/>
  <c r="Y235" i="151"/>
  <c r="X235" i="151"/>
  <c r="W235" i="151"/>
  <c r="V235" i="151"/>
  <c r="U235" i="151"/>
  <c r="T235" i="151"/>
  <c r="S235" i="151"/>
  <c r="R235" i="151"/>
  <c r="Q235" i="151"/>
  <c r="P235" i="151"/>
  <c r="O235" i="151"/>
  <c r="N235" i="151"/>
  <c r="M235" i="151"/>
  <c r="L235" i="151"/>
  <c r="K235" i="151"/>
  <c r="J235" i="151"/>
  <c r="I235" i="151"/>
  <c r="H235" i="151"/>
  <c r="G235" i="151"/>
  <c r="AB234" i="151"/>
  <c r="AA234" i="151"/>
  <c r="Z234" i="151"/>
  <c r="Y234" i="151"/>
  <c r="X234" i="151"/>
  <c r="W234" i="151"/>
  <c r="V234" i="151"/>
  <c r="U234" i="151"/>
  <c r="T234" i="151"/>
  <c r="S234" i="151"/>
  <c r="R234" i="151"/>
  <c r="Q234" i="151"/>
  <c r="P234" i="151"/>
  <c r="O234" i="151"/>
  <c r="N234" i="151"/>
  <c r="M234" i="151"/>
  <c r="L234" i="151"/>
  <c r="K234" i="151"/>
  <c r="J234" i="151"/>
  <c r="I234" i="151"/>
  <c r="H234" i="151"/>
  <c r="G234" i="151"/>
  <c r="AB233" i="151"/>
  <c r="AA233" i="151"/>
  <c r="Z233" i="151"/>
  <c r="Y233" i="151"/>
  <c r="X233" i="151"/>
  <c r="W233" i="151"/>
  <c r="V233" i="151"/>
  <c r="U233" i="151"/>
  <c r="T233" i="151"/>
  <c r="S233" i="151"/>
  <c r="R233" i="151"/>
  <c r="Q233" i="151"/>
  <c r="P233" i="151"/>
  <c r="O233" i="151"/>
  <c r="N233" i="151"/>
  <c r="M233" i="151"/>
  <c r="L233" i="151"/>
  <c r="K233" i="151"/>
  <c r="J233" i="151"/>
  <c r="I233" i="151"/>
  <c r="H233" i="151"/>
  <c r="G233" i="151"/>
  <c r="AB232" i="151"/>
  <c r="AA232" i="151"/>
  <c r="Z232" i="151"/>
  <c r="Y232" i="151"/>
  <c r="X232" i="151"/>
  <c r="W232" i="151"/>
  <c r="V232" i="151"/>
  <c r="U232" i="151"/>
  <c r="T232" i="151"/>
  <c r="S232" i="151"/>
  <c r="R232" i="151"/>
  <c r="Q232" i="151"/>
  <c r="P232" i="151"/>
  <c r="O232" i="151"/>
  <c r="N232" i="151"/>
  <c r="M232" i="151"/>
  <c r="L232" i="151"/>
  <c r="K232" i="151"/>
  <c r="J232" i="151"/>
  <c r="I232" i="151"/>
  <c r="H232" i="151"/>
  <c r="G232" i="151"/>
  <c r="AB231" i="151"/>
  <c r="AA231" i="151"/>
  <c r="Z231" i="151"/>
  <c r="Y231" i="151"/>
  <c r="X231" i="151"/>
  <c r="W231" i="151"/>
  <c r="V231" i="151"/>
  <c r="U231" i="151"/>
  <c r="T231" i="151"/>
  <c r="S231" i="151"/>
  <c r="R231" i="151"/>
  <c r="Q231" i="151"/>
  <c r="P231" i="151"/>
  <c r="O231" i="151"/>
  <c r="N231" i="151"/>
  <c r="M231" i="151"/>
  <c r="L231" i="151"/>
  <c r="K231" i="151"/>
  <c r="J231" i="151"/>
  <c r="I231" i="151"/>
  <c r="H231" i="151"/>
  <c r="G231" i="151"/>
  <c r="AB230" i="151"/>
  <c r="AA230" i="151"/>
  <c r="Z230" i="151"/>
  <c r="Y230" i="151"/>
  <c r="X230" i="151"/>
  <c r="W230" i="151"/>
  <c r="V230" i="151"/>
  <c r="U230" i="151"/>
  <c r="T230" i="151"/>
  <c r="S230" i="151"/>
  <c r="R230" i="151"/>
  <c r="Q230" i="151"/>
  <c r="P230" i="151"/>
  <c r="O230" i="151"/>
  <c r="N230" i="151"/>
  <c r="M230" i="151"/>
  <c r="L230" i="151"/>
  <c r="K230" i="151"/>
  <c r="J230" i="151"/>
  <c r="I230" i="151"/>
  <c r="H230" i="151"/>
  <c r="G230" i="151"/>
  <c r="AB229" i="151"/>
  <c r="AA229" i="151"/>
  <c r="Z229" i="151"/>
  <c r="Y229" i="151"/>
  <c r="X229" i="151"/>
  <c r="W229" i="151"/>
  <c r="V229" i="151"/>
  <c r="U229" i="151"/>
  <c r="T229" i="151"/>
  <c r="S229" i="151"/>
  <c r="R229" i="151"/>
  <c r="Q229" i="151"/>
  <c r="P229" i="151"/>
  <c r="O229" i="151"/>
  <c r="N229" i="151"/>
  <c r="M229" i="151"/>
  <c r="L229" i="151"/>
  <c r="K229" i="151"/>
  <c r="J229" i="151"/>
  <c r="I229" i="151"/>
  <c r="H229" i="151"/>
  <c r="G229" i="151"/>
  <c r="AB228" i="151"/>
  <c r="AA228" i="151"/>
  <c r="Z228" i="151"/>
  <c r="Y228" i="151"/>
  <c r="X228" i="151"/>
  <c r="W228" i="151"/>
  <c r="V228" i="151"/>
  <c r="U228" i="151"/>
  <c r="T228" i="151"/>
  <c r="S228" i="151"/>
  <c r="R228" i="151"/>
  <c r="Q228" i="151"/>
  <c r="P228" i="151"/>
  <c r="O228" i="151"/>
  <c r="N228" i="151"/>
  <c r="M228" i="151"/>
  <c r="L228" i="151"/>
  <c r="K228" i="151"/>
  <c r="J228" i="151"/>
  <c r="I228" i="151"/>
  <c r="H228" i="151"/>
  <c r="G228" i="151"/>
  <c r="AB227" i="151"/>
  <c r="AA227" i="151"/>
  <c r="Z227" i="151"/>
  <c r="Y227" i="151"/>
  <c r="X227" i="151"/>
  <c r="W227" i="151"/>
  <c r="V227" i="151"/>
  <c r="U227" i="151"/>
  <c r="T227" i="151"/>
  <c r="S227" i="151"/>
  <c r="R227" i="151"/>
  <c r="Q227" i="151"/>
  <c r="P227" i="151"/>
  <c r="O227" i="151"/>
  <c r="N227" i="151"/>
  <c r="M227" i="151"/>
  <c r="L227" i="151"/>
  <c r="K227" i="151"/>
  <c r="J227" i="151"/>
  <c r="I227" i="151"/>
  <c r="H227" i="151"/>
  <c r="G227" i="151"/>
  <c r="AB226" i="151"/>
  <c r="AA226" i="151"/>
  <c r="Z226" i="151"/>
  <c r="Y226" i="151"/>
  <c r="X226" i="151"/>
  <c r="W226" i="151"/>
  <c r="V226" i="151"/>
  <c r="U226" i="151"/>
  <c r="T226" i="151"/>
  <c r="S226" i="151"/>
  <c r="R226" i="151"/>
  <c r="Q226" i="151"/>
  <c r="P226" i="151"/>
  <c r="O226" i="151"/>
  <c r="N226" i="151"/>
  <c r="M226" i="151"/>
  <c r="L226" i="151"/>
  <c r="K226" i="151"/>
  <c r="J226" i="151"/>
  <c r="I226" i="151"/>
  <c r="H226" i="151"/>
  <c r="G226" i="151"/>
  <c r="AB225" i="151"/>
  <c r="AA225" i="151"/>
  <c r="Z225" i="151"/>
  <c r="Y225" i="151"/>
  <c r="X225" i="151"/>
  <c r="W225" i="151"/>
  <c r="V225" i="151"/>
  <c r="U225" i="151"/>
  <c r="T225" i="151"/>
  <c r="S225" i="151"/>
  <c r="R225" i="151"/>
  <c r="Q225" i="151"/>
  <c r="P225" i="151"/>
  <c r="O225" i="151"/>
  <c r="N225" i="151"/>
  <c r="M225" i="151"/>
  <c r="L225" i="151"/>
  <c r="K225" i="151"/>
  <c r="J225" i="151"/>
  <c r="I225" i="151"/>
  <c r="H225" i="151"/>
  <c r="G225" i="151"/>
  <c r="AB224" i="151"/>
  <c r="AA224" i="151"/>
  <c r="Z224" i="151"/>
  <c r="Y224" i="151"/>
  <c r="X224" i="151"/>
  <c r="W224" i="151"/>
  <c r="V224" i="151"/>
  <c r="U224" i="151"/>
  <c r="T224" i="151"/>
  <c r="S224" i="151"/>
  <c r="R224" i="151"/>
  <c r="Q224" i="151"/>
  <c r="P224" i="151"/>
  <c r="O224" i="151"/>
  <c r="N224" i="151"/>
  <c r="M224" i="151"/>
  <c r="L224" i="151"/>
  <c r="K224" i="151"/>
  <c r="J224" i="151"/>
  <c r="I224" i="151"/>
  <c r="H224" i="151"/>
  <c r="G224" i="151"/>
  <c r="AB223" i="151"/>
  <c r="AA223" i="151"/>
  <c r="Z223" i="151"/>
  <c r="Y223" i="151"/>
  <c r="X223" i="151"/>
  <c r="W223" i="151"/>
  <c r="V223" i="151"/>
  <c r="U223" i="151"/>
  <c r="T223" i="151"/>
  <c r="S223" i="151"/>
  <c r="R223" i="151"/>
  <c r="Q223" i="151"/>
  <c r="P223" i="151"/>
  <c r="O223" i="151"/>
  <c r="N223" i="151"/>
  <c r="M223" i="151"/>
  <c r="L223" i="151"/>
  <c r="K223" i="151"/>
  <c r="J223" i="151"/>
  <c r="I223" i="151"/>
  <c r="H223" i="151"/>
  <c r="G223" i="151"/>
  <c r="AB222" i="151"/>
  <c r="AA222" i="151"/>
  <c r="Z222" i="151"/>
  <c r="Y222" i="151"/>
  <c r="X222" i="151"/>
  <c r="W222" i="151"/>
  <c r="V222" i="151"/>
  <c r="U222" i="151"/>
  <c r="T222" i="151"/>
  <c r="S222" i="151"/>
  <c r="R222" i="151"/>
  <c r="Q222" i="151"/>
  <c r="P222" i="151"/>
  <c r="O222" i="151"/>
  <c r="N222" i="151"/>
  <c r="M222" i="151"/>
  <c r="L222" i="151"/>
  <c r="K222" i="151"/>
  <c r="J222" i="151"/>
  <c r="I222" i="151"/>
  <c r="H222" i="151"/>
  <c r="G222" i="151"/>
  <c r="AB221" i="151"/>
  <c r="AA221" i="151"/>
  <c r="Z221" i="151"/>
  <c r="Y221" i="151"/>
  <c r="X221" i="151"/>
  <c r="W221" i="151"/>
  <c r="V221" i="151"/>
  <c r="U221" i="151"/>
  <c r="T221" i="151"/>
  <c r="S221" i="151"/>
  <c r="R221" i="151"/>
  <c r="Q221" i="151"/>
  <c r="P221" i="151"/>
  <c r="O221" i="151"/>
  <c r="N221" i="151"/>
  <c r="M221" i="151"/>
  <c r="L221" i="151"/>
  <c r="K221" i="151"/>
  <c r="J221" i="151"/>
  <c r="I221" i="151"/>
  <c r="H221" i="151"/>
  <c r="G221" i="151"/>
  <c r="AB220" i="151"/>
  <c r="AA220" i="151"/>
  <c r="Z220" i="151"/>
  <c r="Y220" i="151"/>
  <c r="X220" i="151"/>
  <c r="W220" i="151"/>
  <c r="V220" i="151"/>
  <c r="U220" i="151"/>
  <c r="T220" i="151"/>
  <c r="S220" i="151"/>
  <c r="R220" i="151"/>
  <c r="Q220" i="151"/>
  <c r="P220" i="151"/>
  <c r="O220" i="151"/>
  <c r="N220" i="151"/>
  <c r="M220" i="151"/>
  <c r="L220" i="151"/>
  <c r="K220" i="151"/>
  <c r="J220" i="151"/>
  <c r="I220" i="151"/>
  <c r="H220" i="151"/>
  <c r="G220" i="151"/>
  <c r="AB219" i="151"/>
  <c r="AA219" i="151"/>
  <c r="Z219" i="151"/>
  <c r="Y219" i="151"/>
  <c r="X219" i="151"/>
  <c r="W219" i="151"/>
  <c r="V219" i="151"/>
  <c r="U219" i="151"/>
  <c r="T219" i="151"/>
  <c r="S219" i="151"/>
  <c r="R219" i="151"/>
  <c r="Q219" i="151"/>
  <c r="P219" i="151"/>
  <c r="O219" i="151"/>
  <c r="N219" i="151"/>
  <c r="M219" i="151"/>
  <c r="L219" i="151"/>
  <c r="K219" i="151"/>
  <c r="J219" i="151"/>
  <c r="I219" i="151"/>
  <c r="H219" i="151"/>
  <c r="G219" i="151"/>
  <c r="AB218" i="151"/>
  <c r="AA218" i="151"/>
  <c r="Z218" i="151"/>
  <c r="Y218" i="151"/>
  <c r="X218" i="151"/>
  <c r="W218" i="151"/>
  <c r="V218" i="151"/>
  <c r="U218" i="151"/>
  <c r="T218" i="151"/>
  <c r="S218" i="151"/>
  <c r="R218" i="151"/>
  <c r="Q218" i="151"/>
  <c r="P218" i="151"/>
  <c r="O218" i="151"/>
  <c r="N218" i="151"/>
  <c r="M218" i="151"/>
  <c r="L218" i="151"/>
  <c r="K218" i="151"/>
  <c r="J218" i="151"/>
  <c r="I218" i="151"/>
  <c r="H218" i="151"/>
  <c r="G218" i="151"/>
  <c r="AB217" i="151"/>
  <c r="AA217" i="151"/>
  <c r="Z217" i="151"/>
  <c r="Y217" i="151"/>
  <c r="X217" i="151"/>
  <c r="W217" i="151"/>
  <c r="V217" i="151"/>
  <c r="U217" i="151"/>
  <c r="T217" i="151"/>
  <c r="S217" i="151"/>
  <c r="R217" i="151"/>
  <c r="Q217" i="151"/>
  <c r="P217" i="151"/>
  <c r="O217" i="151"/>
  <c r="N217" i="151"/>
  <c r="M217" i="151"/>
  <c r="L217" i="151"/>
  <c r="K217" i="151"/>
  <c r="J217" i="151"/>
  <c r="I217" i="151"/>
  <c r="H217" i="151"/>
  <c r="G217" i="151"/>
  <c r="AB216" i="151"/>
  <c r="AA216" i="151"/>
  <c r="Z216" i="151"/>
  <c r="Y216" i="151"/>
  <c r="X216" i="151"/>
  <c r="W216" i="151"/>
  <c r="V216" i="151"/>
  <c r="U216" i="151"/>
  <c r="T216" i="151"/>
  <c r="S216" i="151"/>
  <c r="R216" i="151"/>
  <c r="Q216" i="151"/>
  <c r="P216" i="151"/>
  <c r="O216" i="151"/>
  <c r="N216" i="151"/>
  <c r="M216" i="151"/>
  <c r="L216" i="151"/>
  <c r="K216" i="151"/>
  <c r="J216" i="151"/>
  <c r="I216" i="151"/>
  <c r="H216" i="151"/>
  <c r="G216" i="151"/>
  <c r="AB215" i="151"/>
  <c r="AA215" i="151"/>
  <c r="Z215" i="151"/>
  <c r="Y215" i="151"/>
  <c r="X215" i="151"/>
  <c r="W215" i="151"/>
  <c r="V215" i="151"/>
  <c r="U215" i="151"/>
  <c r="T215" i="151"/>
  <c r="S215" i="151"/>
  <c r="R215" i="151"/>
  <c r="Q215" i="151"/>
  <c r="P215" i="151"/>
  <c r="O215" i="151"/>
  <c r="N215" i="151"/>
  <c r="M215" i="151"/>
  <c r="L215" i="151"/>
  <c r="K215" i="151"/>
  <c r="J215" i="151"/>
  <c r="I215" i="151"/>
  <c r="H215" i="151"/>
  <c r="G215" i="151"/>
  <c r="AB214" i="151"/>
  <c r="AA214" i="151"/>
  <c r="Z214" i="151"/>
  <c r="Y214" i="151"/>
  <c r="X214" i="151"/>
  <c r="W214" i="151"/>
  <c r="V214" i="151"/>
  <c r="U214" i="151"/>
  <c r="T214" i="151"/>
  <c r="S214" i="151"/>
  <c r="R214" i="151"/>
  <c r="Q214" i="151"/>
  <c r="P214" i="151"/>
  <c r="O214" i="151"/>
  <c r="N214" i="151"/>
  <c r="M214" i="151"/>
  <c r="L214" i="151"/>
  <c r="K214" i="151"/>
  <c r="J214" i="151"/>
  <c r="I214" i="151"/>
  <c r="H214" i="151"/>
  <c r="G214" i="151"/>
  <c r="AB213" i="151"/>
  <c r="AA213" i="151"/>
  <c r="Z213" i="151"/>
  <c r="Y213" i="151"/>
  <c r="X213" i="151"/>
  <c r="W213" i="151"/>
  <c r="V213" i="151"/>
  <c r="U213" i="151"/>
  <c r="T213" i="151"/>
  <c r="S213" i="151"/>
  <c r="R213" i="151"/>
  <c r="Q213" i="151"/>
  <c r="P213" i="151"/>
  <c r="O213" i="151"/>
  <c r="N213" i="151"/>
  <c r="M213" i="151"/>
  <c r="L213" i="151"/>
  <c r="K213" i="151"/>
  <c r="J213" i="151"/>
  <c r="I213" i="151"/>
  <c r="H213" i="151"/>
  <c r="G213" i="151"/>
  <c r="AB212" i="151"/>
  <c r="AA212" i="151"/>
  <c r="Z212" i="151"/>
  <c r="Y212" i="151"/>
  <c r="X212" i="151"/>
  <c r="W212" i="151"/>
  <c r="V212" i="151"/>
  <c r="U212" i="151"/>
  <c r="T212" i="151"/>
  <c r="S212" i="151"/>
  <c r="R212" i="151"/>
  <c r="Q212" i="151"/>
  <c r="P212" i="151"/>
  <c r="O212" i="151"/>
  <c r="N212" i="151"/>
  <c r="M212" i="151"/>
  <c r="L212" i="151"/>
  <c r="K212" i="151"/>
  <c r="J212" i="151"/>
  <c r="I212" i="151"/>
  <c r="H212" i="151"/>
  <c r="G212" i="151"/>
  <c r="AB211" i="151"/>
  <c r="AA211" i="151"/>
  <c r="Z211" i="151"/>
  <c r="Y211" i="151"/>
  <c r="X211" i="151"/>
  <c r="W211" i="151"/>
  <c r="V211" i="151"/>
  <c r="U211" i="151"/>
  <c r="T211" i="151"/>
  <c r="S211" i="151"/>
  <c r="R211" i="151"/>
  <c r="Q211" i="151"/>
  <c r="P211" i="151"/>
  <c r="O211" i="151"/>
  <c r="N211" i="151"/>
  <c r="M211" i="151"/>
  <c r="L211" i="151"/>
  <c r="K211" i="151"/>
  <c r="J211" i="151"/>
  <c r="I211" i="151"/>
  <c r="H211" i="151"/>
  <c r="G211" i="151"/>
  <c r="AB210" i="151"/>
  <c r="AA210" i="151"/>
  <c r="Z210" i="151"/>
  <c r="Y210" i="151"/>
  <c r="X210" i="151"/>
  <c r="W210" i="151"/>
  <c r="V210" i="151"/>
  <c r="U210" i="151"/>
  <c r="T210" i="151"/>
  <c r="S210" i="151"/>
  <c r="R210" i="151"/>
  <c r="Q210" i="151"/>
  <c r="P210" i="151"/>
  <c r="O210" i="151"/>
  <c r="N210" i="151"/>
  <c r="M210" i="151"/>
  <c r="L210" i="151"/>
  <c r="K210" i="151"/>
  <c r="J210" i="151"/>
  <c r="I210" i="151"/>
  <c r="H210" i="151"/>
  <c r="G210" i="151"/>
  <c r="AB209" i="151"/>
  <c r="AA209" i="151"/>
  <c r="Z209" i="151"/>
  <c r="Y209" i="151"/>
  <c r="X209" i="151"/>
  <c r="W209" i="151"/>
  <c r="V209" i="151"/>
  <c r="U209" i="151"/>
  <c r="T209" i="151"/>
  <c r="S209" i="151"/>
  <c r="R209" i="151"/>
  <c r="Q209" i="151"/>
  <c r="P209" i="151"/>
  <c r="O209" i="151"/>
  <c r="N209" i="151"/>
  <c r="M209" i="151"/>
  <c r="L209" i="151"/>
  <c r="K209" i="151"/>
  <c r="J209" i="151"/>
  <c r="I209" i="151"/>
  <c r="H209" i="151"/>
  <c r="G209" i="151"/>
  <c r="AB208" i="151"/>
  <c r="AA208" i="151"/>
  <c r="Z208" i="151"/>
  <c r="Y208" i="151"/>
  <c r="X208" i="151"/>
  <c r="W208" i="151"/>
  <c r="V208" i="151"/>
  <c r="U208" i="151"/>
  <c r="T208" i="151"/>
  <c r="S208" i="151"/>
  <c r="R208" i="151"/>
  <c r="Q208" i="151"/>
  <c r="P208" i="151"/>
  <c r="O208" i="151"/>
  <c r="N208" i="151"/>
  <c r="M208" i="151"/>
  <c r="L208" i="151"/>
  <c r="K208" i="151"/>
  <c r="J208" i="151"/>
  <c r="I208" i="151"/>
  <c r="H208" i="151"/>
  <c r="G208" i="151"/>
  <c r="AB207" i="151"/>
  <c r="AA207" i="151"/>
  <c r="Z207" i="151"/>
  <c r="Y207" i="151"/>
  <c r="X207" i="151"/>
  <c r="W207" i="151"/>
  <c r="V207" i="151"/>
  <c r="U207" i="151"/>
  <c r="T207" i="151"/>
  <c r="S207" i="151"/>
  <c r="R207" i="151"/>
  <c r="Q207" i="151"/>
  <c r="P207" i="151"/>
  <c r="O207" i="151"/>
  <c r="N207" i="151"/>
  <c r="M207" i="151"/>
  <c r="L207" i="151"/>
  <c r="K207" i="151"/>
  <c r="J207" i="151"/>
  <c r="I207" i="151"/>
  <c r="H207" i="151"/>
  <c r="G207" i="151"/>
  <c r="AB206" i="151"/>
  <c r="AA206" i="151"/>
  <c r="Z206" i="151"/>
  <c r="Y206" i="151"/>
  <c r="X206" i="151"/>
  <c r="W206" i="151"/>
  <c r="V206" i="151"/>
  <c r="U206" i="151"/>
  <c r="T206" i="151"/>
  <c r="S206" i="151"/>
  <c r="R206" i="151"/>
  <c r="Q206" i="151"/>
  <c r="P206" i="151"/>
  <c r="O206" i="151"/>
  <c r="N206" i="151"/>
  <c r="M206" i="151"/>
  <c r="L206" i="151"/>
  <c r="K206" i="151"/>
  <c r="J206" i="151"/>
  <c r="I206" i="151"/>
  <c r="H206" i="151"/>
  <c r="G206" i="151"/>
  <c r="AB205" i="151"/>
  <c r="AA205" i="151"/>
  <c r="Z205" i="151"/>
  <c r="Y205" i="151"/>
  <c r="X205" i="151"/>
  <c r="W205" i="151"/>
  <c r="V205" i="151"/>
  <c r="U205" i="151"/>
  <c r="T205" i="151"/>
  <c r="S205" i="151"/>
  <c r="R205" i="151"/>
  <c r="Q205" i="151"/>
  <c r="P205" i="151"/>
  <c r="O205" i="151"/>
  <c r="N205" i="151"/>
  <c r="M205" i="151"/>
  <c r="L205" i="151"/>
  <c r="K205" i="151"/>
  <c r="J205" i="151"/>
  <c r="I205" i="151"/>
  <c r="H205" i="151"/>
  <c r="G205" i="151"/>
  <c r="AB204" i="151"/>
  <c r="AA204" i="151"/>
  <c r="Z204" i="151"/>
  <c r="Y204" i="151"/>
  <c r="X204" i="151"/>
  <c r="W204" i="151"/>
  <c r="V204" i="151"/>
  <c r="U204" i="151"/>
  <c r="T204" i="151"/>
  <c r="S204" i="151"/>
  <c r="R204" i="151"/>
  <c r="Q204" i="151"/>
  <c r="P204" i="151"/>
  <c r="O204" i="151"/>
  <c r="N204" i="151"/>
  <c r="M204" i="151"/>
  <c r="L204" i="151"/>
  <c r="K204" i="151"/>
  <c r="J204" i="151"/>
  <c r="I204" i="151"/>
  <c r="H204" i="151"/>
  <c r="G204" i="151"/>
  <c r="AB203" i="151"/>
  <c r="AA203" i="151"/>
  <c r="Z203" i="151"/>
  <c r="Y203" i="151"/>
  <c r="X203" i="151"/>
  <c r="W203" i="151"/>
  <c r="V203" i="151"/>
  <c r="U203" i="151"/>
  <c r="T203" i="151"/>
  <c r="S203" i="151"/>
  <c r="R203" i="151"/>
  <c r="Q203" i="151"/>
  <c r="P203" i="151"/>
  <c r="O203" i="151"/>
  <c r="N203" i="151"/>
  <c r="M203" i="151"/>
  <c r="L203" i="151"/>
  <c r="K203" i="151"/>
  <c r="J203" i="151"/>
  <c r="I203" i="151"/>
  <c r="H203" i="151"/>
  <c r="G203" i="151"/>
  <c r="AB202" i="151"/>
  <c r="AA202" i="151"/>
  <c r="Z202" i="151"/>
  <c r="Y202" i="151"/>
  <c r="X202" i="151"/>
  <c r="W202" i="151"/>
  <c r="V202" i="151"/>
  <c r="U202" i="151"/>
  <c r="T202" i="151"/>
  <c r="S202" i="151"/>
  <c r="R202" i="151"/>
  <c r="Q202" i="151"/>
  <c r="P202" i="151"/>
  <c r="O202" i="151"/>
  <c r="N202" i="151"/>
  <c r="M202" i="151"/>
  <c r="L202" i="151"/>
  <c r="K202" i="151"/>
  <c r="J202" i="151"/>
  <c r="I202" i="151"/>
  <c r="H202" i="151"/>
  <c r="G202" i="151"/>
  <c r="AB201" i="151"/>
  <c r="AA201" i="151"/>
  <c r="Z201" i="151"/>
  <c r="Y201" i="151"/>
  <c r="X201" i="151"/>
  <c r="W201" i="151"/>
  <c r="V201" i="151"/>
  <c r="U201" i="151"/>
  <c r="T201" i="151"/>
  <c r="S201" i="151"/>
  <c r="R201" i="151"/>
  <c r="Q201" i="151"/>
  <c r="P201" i="151"/>
  <c r="O201" i="151"/>
  <c r="N201" i="151"/>
  <c r="M201" i="151"/>
  <c r="L201" i="151"/>
  <c r="K201" i="151"/>
  <c r="J201" i="151"/>
  <c r="I201" i="151"/>
  <c r="H201" i="151"/>
  <c r="G201" i="151"/>
  <c r="AB200" i="151"/>
  <c r="AA200" i="151"/>
  <c r="Z200" i="151"/>
  <c r="Y200" i="151"/>
  <c r="X200" i="151"/>
  <c r="W200" i="151"/>
  <c r="V200" i="151"/>
  <c r="U200" i="151"/>
  <c r="T200" i="151"/>
  <c r="S200" i="151"/>
  <c r="R200" i="151"/>
  <c r="Q200" i="151"/>
  <c r="P200" i="151"/>
  <c r="O200" i="151"/>
  <c r="N200" i="151"/>
  <c r="M200" i="151"/>
  <c r="L200" i="151"/>
  <c r="K200" i="151"/>
  <c r="J200" i="151"/>
  <c r="I200" i="151"/>
  <c r="H200" i="151"/>
  <c r="G200" i="151"/>
  <c r="AB199" i="151"/>
  <c r="AA199" i="151"/>
  <c r="Z199" i="151"/>
  <c r="Y199" i="151"/>
  <c r="X199" i="151"/>
  <c r="W199" i="151"/>
  <c r="V199" i="151"/>
  <c r="U199" i="151"/>
  <c r="T199" i="151"/>
  <c r="S199" i="151"/>
  <c r="R199" i="151"/>
  <c r="Q199" i="151"/>
  <c r="P199" i="151"/>
  <c r="O199" i="151"/>
  <c r="N199" i="151"/>
  <c r="M199" i="151"/>
  <c r="L199" i="151"/>
  <c r="K199" i="151"/>
  <c r="J199" i="151"/>
  <c r="I199" i="151"/>
  <c r="H199" i="151"/>
  <c r="G199" i="151"/>
  <c r="AB198" i="151"/>
  <c r="AA198" i="151"/>
  <c r="Z198" i="151"/>
  <c r="Y198" i="151"/>
  <c r="X198" i="151"/>
  <c r="W198" i="151"/>
  <c r="V198" i="151"/>
  <c r="U198" i="151"/>
  <c r="T198" i="151"/>
  <c r="S198" i="151"/>
  <c r="R198" i="151"/>
  <c r="Q198" i="151"/>
  <c r="P198" i="151"/>
  <c r="O198" i="151"/>
  <c r="N198" i="151"/>
  <c r="M198" i="151"/>
  <c r="L198" i="151"/>
  <c r="K198" i="151"/>
  <c r="J198" i="151"/>
  <c r="I198" i="151"/>
  <c r="H198" i="151"/>
  <c r="G198" i="151"/>
  <c r="AB197" i="151"/>
  <c r="AA197" i="151"/>
  <c r="Z197" i="151"/>
  <c r="Y197" i="151"/>
  <c r="X197" i="151"/>
  <c r="W197" i="151"/>
  <c r="V197" i="151"/>
  <c r="U197" i="151"/>
  <c r="T197" i="151"/>
  <c r="S197" i="151"/>
  <c r="R197" i="151"/>
  <c r="Q197" i="151"/>
  <c r="P197" i="151"/>
  <c r="O197" i="151"/>
  <c r="N197" i="151"/>
  <c r="M197" i="151"/>
  <c r="L197" i="151"/>
  <c r="K197" i="151"/>
  <c r="J197" i="151"/>
  <c r="I197" i="151"/>
  <c r="H197" i="151"/>
  <c r="G197" i="151"/>
  <c r="AB196" i="151"/>
  <c r="AA196" i="151"/>
  <c r="Z196" i="151"/>
  <c r="Y196" i="151"/>
  <c r="X196" i="151"/>
  <c r="W196" i="151"/>
  <c r="V196" i="151"/>
  <c r="U196" i="151"/>
  <c r="T196" i="151"/>
  <c r="S196" i="151"/>
  <c r="R196" i="151"/>
  <c r="Q196" i="151"/>
  <c r="P196" i="151"/>
  <c r="O196" i="151"/>
  <c r="N196" i="151"/>
  <c r="M196" i="151"/>
  <c r="L196" i="151"/>
  <c r="K196" i="151"/>
  <c r="J196" i="151"/>
  <c r="I196" i="151"/>
  <c r="H196" i="151"/>
  <c r="G196" i="151"/>
  <c r="AB195" i="151"/>
  <c r="AA195" i="151"/>
  <c r="Z195" i="151"/>
  <c r="Y195" i="151"/>
  <c r="X195" i="151"/>
  <c r="W195" i="151"/>
  <c r="V195" i="151"/>
  <c r="U195" i="151"/>
  <c r="T195" i="151"/>
  <c r="S195" i="151"/>
  <c r="R195" i="151"/>
  <c r="Q195" i="151"/>
  <c r="P195" i="151"/>
  <c r="O195" i="151"/>
  <c r="N195" i="151"/>
  <c r="M195" i="151"/>
  <c r="L195" i="151"/>
  <c r="K195" i="151"/>
  <c r="J195" i="151"/>
  <c r="I195" i="151"/>
  <c r="H195" i="151"/>
  <c r="G195" i="151"/>
  <c r="AB194" i="151"/>
  <c r="AA194" i="151"/>
  <c r="Z194" i="151"/>
  <c r="Y194" i="151"/>
  <c r="X194" i="151"/>
  <c r="W194" i="151"/>
  <c r="V194" i="151"/>
  <c r="U194" i="151"/>
  <c r="T194" i="151"/>
  <c r="S194" i="151"/>
  <c r="R194" i="151"/>
  <c r="Q194" i="151"/>
  <c r="P194" i="151"/>
  <c r="O194" i="151"/>
  <c r="N194" i="151"/>
  <c r="M194" i="151"/>
  <c r="L194" i="151"/>
  <c r="K194" i="151"/>
  <c r="J194" i="151"/>
  <c r="I194" i="151"/>
  <c r="H194" i="151"/>
  <c r="G194" i="151"/>
  <c r="AB193" i="151"/>
  <c r="AA193" i="151"/>
  <c r="Z193" i="151"/>
  <c r="Y193" i="151"/>
  <c r="X193" i="151"/>
  <c r="W193" i="151"/>
  <c r="V193" i="151"/>
  <c r="U193" i="151"/>
  <c r="T193" i="151"/>
  <c r="S193" i="151"/>
  <c r="R193" i="151"/>
  <c r="Q193" i="151"/>
  <c r="P193" i="151"/>
  <c r="O193" i="151"/>
  <c r="N193" i="151"/>
  <c r="M193" i="151"/>
  <c r="L193" i="151"/>
  <c r="K193" i="151"/>
  <c r="J193" i="151"/>
  <c r="I193" i="151"/>
  <c r="H193" i="151"/>
  <c r="G193" i="151"/>
  <c r="AB192" i="151"/>
  <c r="AA192" i="151"/>
  <c r="Z192" i="151"/>
  <c r="Y192" i="151"/>
  <c r="X192" i="151"/>
  <c r="W192" i="151"/>
  <c r="V192" i="151"/>
  <c r="U192" i="151"/>
  <c r="T192" i="151"/>
  <c r="S192" i="151"/>
  <c r="R192" i="151"/>
  <c r="Q192" i="151"/>
  <c r="P192" i="151"/>
  <c r="O192" i="151"/>
  <c r="N192" i="151"/>
  <c r="M192" i="151"/>
  <c r="L192" i="151"/>
  <c r="K192" i="151"/>
  <c r="J192" i="151"/>
  <c r="I192" i="151"/>
  <c r="H192" i="151"/>
  <c r="G192" i="151"/>
  <c r="AB191" i="151"/>
  <c r="AA191" i="151"/>
  <c r="Z191" i="151"/>
  <c r="Y191" i="151"/>
  <c r="X191" i="151"/>
  <c r="W191" i="151"/>
  <c r="V191" i="151"/>
  <c r="U191" i="151"/>
  <c r="T191" i="151"/>
  <c r="S191" i="151"/>
  <c r="R191" i="151"/>
  <c r="Q191" i="151"/>
  <c r="P191" i="151"/>
  <c r="O191" i="151"/>
  <c r="N191" i="151"/>
  <c r="M191" i="151"/>
  <c r="L191" i="151"/>
  <c r="K191" i="151"/>
  <c r="J191" i="151"/>
  <c r="I191" i="151"/>
  <c r="H191" i="151"/>
  <c r="G191" i="151"/>
  <c r="AB190" i="151"/>
  <c r="AA190" i="151"/>
  <c r="Z190" i="151"/>
  <c r="Y190" i="151"/>
  <c r="X190" i="151"/>
  <c r="W190" i="151"/>
  <c r="V190" i="151"/>
  <c r="U190" i="151"/>
  <c r="T190" i="151"/>
  <c r="S190" i="151"/>
  <c r="R190" i="151"/>
  <c r="Q190" i="151"/>
  <c r="P190" i="151"/>
  <c r="O190" i="151"/>
  <c r="N190" i="151"/>
  <c r="M190" i="151"/>
  <c r="L190" i="151"/>
  <c r="K190" i="151"/>
  <c r="J190" i="151"/>
  <c r="I190" i="151"/>
  <c r="H190" i="151"/>
  <c r="G190" i="151"/>
  <c r="AB189" i="151"/>
  <c r="AA189" i="151"/>
  <c r="Z189" i="151"/>
  <c r="Y189" i="151"/>
  <c r="X189" i="151"/>
  <c r="W189" i="151"/>
  <c r="V189" i="151"/>
  <c r="U189" i="151"/>
  <c r="T189" i="151"/>
  <c r="S189" i="151"/>
  <c r="R189" i="151"/>
  <c r="Q189" i="151"/>
  <c r="P189" i="151"/>
  <c r="O189" i="151"/>
  <c r="N189" i="151"/>
  <c r="M189" i="151"/>
  <c r="L189" i="151"/>
  <c r="K189" i="151"/>
  <c r="J189" i="151"/>
  <c r="I189" i="151"/>
  <c r="H189" i="151"/>
  <c r="G189" i="151"/>
  <c r="AB188" i="151"/>
  <c r="AA188" i="151"/>
  <c r="Z188" i="151"/>
  <c r="Y188" i="151"/>
  <c r="X188" i="151"/>
  <c r="W188" i="151"/>
  <c r="V188" i="151"/>
  <c r="U188" i="151"/>
  <c r="T188" i="151"/>
  <c r="S188" i="151"/>
  <c r="R188" i="151"/>
  <c r="Q188" i="151"/>
  <c r="P188" i="151"/>
  <c r="O188" i="151"/>
  <c r="N188" i="151"/>
  <c r="M188" i="151"/>
  <c r="L188" i="151"/>
  <c r="K188" i="151"/>
  <c r="J188" i="151"/>
  <c r="I188" i="151"/>
  <c r="H188" i="151"/>
  <c r="G188" i="151"/>
  <c r="AB187" i="151"/>
  <c r="AA187" i="151"/>
  <c r="Z187" i="151"/>
  <c r="Y187" i="151"/>
  <c r="X187" i="151"/>
  <c r="W187" i="151"/>
  <c r="V187" i="151"/>
  <c r="U187" i="151"/>
  <c r="T187" i="151"/>
  <c r="S187" i="151"/>
  <c r="R187" i="151"/>
  <c r="Q187" i="151"/>
  <c r="P187" i="151"/>
  <c r="O187" i="151"/>
  <c r="N187" i="151"/>
  <c r="M187" i="151"/>
  <c r="L187" i="151"/>
  <c r="K187" i="151"/>
  <c r="J187" i="151"/>
  <c r="I187" i="151"/>
  <c r="H187" i="151"/>
  <c r="G187" i="151"/>
  <c r="AB186" i="151"/>
  <c r="AA186" i="151"/>
  <c r="Z186" i="151"/>
  <c r="Y186" i="151"/>
  <c r="X186" i="151"/>
  <c r="W186" i="151"/>
  <c r="V186" i="151"/>
  <c r="U186" i="151"/>
  <c r="T186" i="151"/>
  <c r="S186" i="151"/>
  <c r="R186" i="151"/>
  <c r="Q186" i="151"/>
  <c r="P186" i="151"/>
  <c r="O186" i="151"/>
  <c r="N186" i="151"/>
  <c r="M186" i="151"/>
  <c r="L186" i="151"/>
  <c r="K186" i="151"/>
  <c r="J186" i="151"/>
  <c r="I186" i="151"/>
  <c r="H186" i="151"/>
  <c r="G186" i="151"/>
  <c r="AB185" i="151"/>
  <c r="AA185" i="151"/>
  <c r="Z185" i="151"/>
  <c r="Y185" i="151"/>
  <c r="X185" i="151"/>
  <c r="W185" i="151"/>
  <c r="V185" i="151"/>
  <c r="U185" i="151"/>
  <c r="T185" i="151"/>
  <c r="S185" i="151"/>
  <c r="R185" i="151"/>
  <c r="Q185" i="151"/>
  <c r="P185" i="151"/>
  <c r="O185" i="151"/>
  <c r="N185" i="151"/>
  <c r="M185" i="151"/>
  <c r="L185" i="151"/>
  <c r="K185" i="151"/>
  <c r="J185" i="151"/>
  <c r="I185" i="151"/>
  <c r="H185" i="151"/>
  <c r="G185" i="151"/>
  <c r="AB184" i="151"/>
  <c r="AA184" i="151"/>
  <c r="Z184" i="151"/>
  <c r="Y184" i="151"/>
  <c r="X184" i="151"/>
  <c r="W184" i="151"/>
  <c r="V184" i="151"/>
  <c r="U184" i="151"/>
  <c r="T184" i="151"/>
  <c r="S184" i="151"/>
  <c r="R184" i="151"/>
  <c r="Q184" i="151"/>
  <c r="P184" i="151"/>
  <c r="O184" i="151"/>
  <c r="N184" i="151"/>
  <c r="M184" i="151"/>
  <c r="L184" i="151"/>
  <c r="K184" i="151"/>
  <c r="J184" i="151"/>
  <c r="I184" i="151"/>
  <c r="H184" i="151"/>
  <c r="G184" i="151"/>
  <c r="AB183" i="151"/>
  <c r="AA183" i="151"/>
  <c r="Z183" i="151"/>
  <c r="Y183" i="151"/>
  <c r="X183" i="151"/>
  <c r="W183" i="151"/>
  <c r="V183" i="151"/>
  <c r="U183" i="151"/>
  <c r="T183" i="151"/>
  <c r="S183" i="151"/>
  <c r="R183" i="151"/>
  <c r="Q183" i="151"/>
  <c r="P183" i="151"/>
  <c r="O183" i="151"/>
  <c r="N183" i="151"/>
  <c r="M183" i="151"/>
  <c r="L183" i="151"/>
  <c r="K183" i="151"/>
  <c r="J183" i="151"/>
  <c r="I183" i="151"/>
  <c r="H183" i="151"/>
  <c r="G183" i="151"/>
  <c r="AB182" i="151"/>
  <c r="AA182" i="151"/>
  <c r="Z182" i="151"/>
  <c r="Y182" i="151"/>
  <c r="X182" i="151"/>
  <c r="W182" i="151"/>
  <c r="V182" i="151"/>
  <c r="U182" i="151"/>
  <c r="T182" i="151"/>
  <c r="S182" i="151"/>
  <c r="R182" i="151"/>
  <c r="Q182" i="151"/>
  <c r="P182" i="151"/>
  <c r="O182" i="151"/>
  <c r="N182" i="151"/>
  <c r="M182" i="151"/>
  <c r="L182" i="151"/>
  <c r="K182" i="151"/>
  <c r="J182" i="151"/>
  <c r="I182" i="151"/>
  <c r="H182" i="151"/>
  <c r="G182" i="151"/>
  <c r="AB181" i="151"/>
  <c r="AA181" i="151"/>
  <c r="Z181" i="151"/>
  <c r="Y181" i="151"/>
  <c r="X181" i="151"/>
  <c r="W181" i="151"/>
  <c r="V181" i="151"/>
  <c r="U181" i="151"/>
  <c r="T181" i="151"/>
  <c r="S181" i="151"/>
  <c r="R181" i="151"/>
  <c r="Q181" i="151"/>
  <c r="P181" i="151"/>
  <c r="O181" i="151"/>
  <c r="N181" i="151"/>
  <c r="M181" i="151"/>
  <c r="L181" i="151"/>
  <c r="K181" i="151"/>
  <c r="J181" i="151"/>
  <c r="I181" i="151"/>
  <c r="H181" i="151"/>
  <c r="G181" i="151"/>
  <c r="AB180" i="151"/>
  <c r="AA180" i="151"/>
  <c r="Z180" i="151"/>
  <c r="Y180" i="151"/>
  <c r="X180" i="151"/>
  <c r="W180" i="151"/>
  <c r="V180" i="151"/>
  <c r="U180" i="151"/>
  <c r="T180" i="151"/>
  <c r="S180" i="151"/>
  <c r="R180" i="151"/>
  <c r="Q180" i="151"/>
  <c r="P180" i="151"/>
  <c r="O180" i="151"/>
  <c r="N180" i="151"/>
  <c r="M180" i="151"/>
  <c r="L180" i="151"/>
  <c r="K180" i="151"/>
  <c r="J180" i="151"/>
  <c r="I180" i="151"/>
  <c r="H180" i="151"/>
  <c r="G180" i="151"/>
  <c r="AB179" i="151"/>
  <c r="AA179" i="151"/>
  <c r="Z179" i="151"/>
  <c r="Y179" i="151"/>
  <c r="X179" i="151"/>
  <c r="W179" i="151"/>
  <c r="V179" i="151"/>
  <c r="U179" i="151"/>
  <c r="T179" i="151"/>
  <c r="S179" i="151"/>
  <c r="R179" i="151"/>
  <c r="Q179" i="151"/>
  <c r="P179" i="151"/>
  <c r="O179" i="151"/>
  <c r="N179" i="151"/>
  <c r="M179" i="151"/>
  <c r="L179" i="151"/>
  <c r="K179" i="151"/>
  <c r="J179" i="151"/>
  <c r="I179" i="151"/>
  <c r="H179" i="151"/>
  <c r="G179" i="151"/>
  <c r="AB178" i="151"/>
  <c r="AA178" i="151"/>
  <c r="Z178" i="151"/>
  <c r="Y178" i="151"/>
  <c r="X178" i="151"/>
  <c r="W178" i="151"/>
  <c r="V178" i="151"/>
  <c r="U178" i="151"/>
  <c r="T178" i="151"/>
  <c r="S178" i="151"/>
  <c r="R178" i="151"/>
  <c r="Q178" i="151"/>
  <c r="P178" i="151"/>
  <c r="O178" i="151"/>
  <c r="N178" i="151"/>
  <c r="M178" i="151"/>
  <c r="L178" i="151"/>
  <c r="K178" i="151"/>
  <c r="J178" i="151"/>
  <c r="I178" i="151"/>
  <c r="H178" i="151"/>
  <c r="G178" i="151"/>
  <c r="AB177" i="151"/>
  <c r="AA177" i="151"/>
  <c r="Z177" i="151"/>
  <c r="Y177" i="151"/>
  <c r="X177" i="151"/>
  <c r="W177" i="151"/>
  <c r="V177" i="151"/>
  <c r="U177" i="151"/>
  <c r="T177" i="151"/>
  <c r="S177" i="151"/>
  <c r="R177" i="151"/>
  <c r="Q177" i="151"/>
  <c r="P177" i="151"/>
  <c r="O177" i="151"/>
  <c r="N177" i="151"/>
  <c r="M177" i="151"/>
  <c r="L177" i="151"/>
  <c r="K177" i="151"/>
  <c r="J177" i="151"/>
  <c r="I177" i="151"/>
  <c r="H177" i="151"/>
  <c r="G177" i="151"/>
  <c r="AB176" i="151"/>
  <c r="AA176" i="151"/>
  <c r="Z176" i="151"/>
  <c r="Y176" i="151"/>
  <c r="X176" i="151"/>
  <c r="W176" i="151"/>
  <c r="V176" i="151"/>
  <c r="U176" i="151"/>
  <c r="T176" i="151"/>
  <c r="S176" i="151"/>
  <c r="R176" i="151"/>
  <c r="Q176" i="151"/>
  <c r="P176" i="151"/>
  <c r="O176" i="151"/>
  <c r="N176" i="151"/>
  <c r="M176" i="151"/>
  <c r="L176" i="151"/>
  <c r="K176" i="151"/>
  <c r="J176" i="151"/>
  <c r="I176" i="151"/>
  <c r="H176" i="151"/>
  <c r="G176" i="151"/>
  <c r="AB175" i="151"/>
  <c r="AA175" i="151"/>
  <c r="Z175" i="151"/>
  <c r="Y175" i="151"/>
  <c r="X175" i="151"/>
  <c r="W175" i="151"/>
  <c r="V175" i="151"/>
  <c r="U175" i="151"/>
  <c r="T175" i="151"/>
  <c r="S175" i="151"/>
  <c r="R175" i="151"/>
  <c r="Q175" i="151"/>
  <c r="P175" i="151"/>
  <c r="O175" i="151"/>
  <c r="N175" i="151"/>
  <c r="M175" i="151"/>
  <c r="L175" i="151"/>
  <c r="K175" i="151"/>
  <c r="J175" i="151"/>
  <c r="I175" i="151"/>
  <c r="H175" i="151"/>
  <c r="G175" i="151"/>
  <c r="AB174" i="151"/>
  <c r="AA174" i="151"/>
  <c r="Z174" i="151"/>
  <c r="Y174" i="151"/>
  <c r="X174" i="151"/>
  <c r="W174" i="151"/>
  <c r="V174" i="151"/>
  <c r="U174" i="151"/>
  <c r="T174" i="151"/>
  <c r="S174" i="151"/>
  <c r="R174" i="151"/>
  <c r="Q174" i="151"/>
  <c r="P174" i="151"/>
  <c r="O174" i="151"/>
  <c r="N174" i="151"/>
  <c r="M174" i="151"/>
  <c r="L174" i="151"/>
  <c r="K174" i="151"/>
  <c r="J174" i="151"/>
  <c r="I174" i="151"/>
  <c r="H174" i="151"/>
  <c r="G174" i="151"/>
  <c r="AB173" i="151"/>
  <c r="AA173" i="151"/>
  <c r="Z173" i="151"/>
  <c r="Y173" i="151"/>
  <c r="X173" i="151"/>
  <c r="W173" i="151"/>
  <c r="V173" i="151"/>
  <c r="U173" i="151"/>
  <c r="T173" i="151"/>
  <c r="S173" i="151"/>
  <c r="R173" i="151"/>
  <c r="Q173" i="151"/>
  <c r="P173" i="151"/>
  <c r="O173" i="151"/>
  <c r="N173" i="151"/>
  <c r="M173" i="151"/>
  <c r="L173" i="151"/>
  <c r="K173" i="151"/>
  <c r="J173" i="151"/>
  <c r="I173" i="151"/>
  <c r="H173" i="151"/>
  <c r="G173" i="151"/>
  <c r="AB172" i="151"/>
  <c r="AA172" i="151"/>
  <c r="Z172" i="151"/>
  <c r="Y172" i="151"/>
  <c r="X172" i="151"/>
  <c r="W172" i="151"/>
  <c r="V172" i="151"/>
  <c r="U172" i="151"/>
  <c r="T172" i="151"/>
  <c r="S172" i="151"/>
  <c r="R172" i="151"/>
  <c r="Q172" i="151"/>
  <c r="P172" i="151"/>
  <c r="O172" i="151"/>
  <c r="N172" i="151"/>
  <c r="M172" i="151"/>
  <c r="L172" i="151"/>
  <c r="K172" i="151"/>
  <c r="J172" i="151"/>
  <c r="I172" i="151"/>
  <c r="H172" i="151"/>
  <c r="G172" i="151"/>
  <c r="AB171" i="151"/>
  <c r="AA171" i="151"/>
  <c r="Z171" i="151"/>
  <c r="Y171" i="151"/>
  <c r="X171" i="151"/>
  <c r="W171" i="151"/>
  <c r="V171" i="151"/>
  <c r="U171" i="151"/>
  <c r="T171" i="151"/>
  <c r="S171" i="151"/>
  <c r="R171" i="151"/>
  <c r="Q171" i="151"/>
  <c r="P171" i="151"/>
  <c r="O171" i="151"/>
  <c r="N171" i="151"/>
  <c r="M171" i="151"/>
  <c r="L171" i="151"/>
  <c r="K171" i="151"/>
  <c r="J171" i="151"/>
  <c r="I171" i="151"/>
  <c r="H171" i="151"/>
  <c r="G171" i="151"/>
  <c r="AB170" i="151"/>
  <c r="AA170" i="151"/>
  <c r="Z170" i="151"/>
  <c r="Y170" i="151"/>
  <c r="X170" i="151"/>
  <c r="W170" i="151"/>
  <c r="V170" i="151"/>
  <c r="U170" i="151"/>
  <c r="T170" i="151"/>
  <c r="S170" i="151"/>
  <c r="R170" i="151"/>
  <c r="Q170" i="151"/>
  <c r="P170" i="151"/>
  <c r="O170" i="151"/>
  <c r="N170" i="151"/>
  <c r="M170" i="151"/>
  <c r="L170" i="151"/>
  <c r="K170" i="151"/>
  <c r="J170" i="151"/>
  <c r="I170" i="151"/>
  <c r="H170" i="151"/>
  <c r="G170" i="151"/>
  <c r="AB169" i="151"/>
  <c r="AA169" i="151"/>
  <c r="Z169" i="151"/>
  <c r="Y169" i="151"/>
  <c r="X169" i="151"/>
  <c r="W169" i="151"/>
  <c r="V169" i="151"/>
  <c r="U169" i="151"/>
  <c r="T169" i="151"/>
  <c r="S169" i="151"/>
  <c r="R169" i="151"/>
  <c r="Q169" i="151"/>
  <c r="P169" i="151"/>
  <c r="O169" i="151"/>
  <c r="N169" i="151"/>
  <c r="M169" i="151"/>
  <c r="L169" i="151"/>
  <c r="K169" i="151"/>
  <c r="J169" i="151"/>
  <c r="I169" i="151"/>
  <c r="H169" i="151"/>
  <c r="G169" i="151"/>
  <c r="AB168" i="151"/>
  <c r="AA168" i="151"/>
  <c r="Z168" i="151"/>
  <c r="Y168" i="151"/>
  <c r="X168" i="151"/>
  <c r="W168" i="151"/>
  <c r="V168" i="151"/>
  <c r="U168" i="151"/>
  <c r="T168" i="151"/>
  <c r="S168" i="151"/>
  <c r="R168" i="151"/>
  <c r="Q168" i="151"/>
  <c r="P168" i="151"/>
  <c r="O168" i="151"/>
  <c r="N168" i="151"/>
  <c r="M168" i="151"/>
  <c r="L168" i="151"/>
  <c r="K168" i="151"/>
  <c r="J168" i="151"/>
  <c r="I168" i="151"/>
  <c r="H168" i="151"/>
  <c r="G168" i="151"/>
  <c r="AB167" i="151"/>
  <c r="AA167" i="151"/>
  <c r="Z167" i="151"/>
  <c r="Y167" i="151"/>
  <c r="X167" i="151"/>
  <c r="W167" i="151"/>
  <c r="V167" i="151"/>
  <c r="U167" i="151"/>
  <c r="T167" i="151"/>
  <c r="S167" i="151"/>
  <c r="R167" i="151"/>
  <c r="Q167" i="151"/>
  <c r="P167" i="151"/>
  <c r="O167" i="151"/>
  <c r="N167" i="151"/>
  <c r="M167" i="151"/>
  <c r="L167" i="151"/>
  <c r="K167" i="151"/>
  <c r="J167" i="151"/>
  <c r="I167" i="151"/>
  <c r="H167" i="151"/>
  <c r="G167" i="151"/>
  <c r="AB166" i="151"/>
  <c r="AA166" i="151"/>
  <c r="Z166" i="151"/>
  <c r="Y166" i="151"/>
  <c r="X166" i="151"/>
  <c r="W166" i="151"/>
  <c r="V166" i="151"/>
  <c r="U166" i="151"/>
  <c r="T166" i="151"/>
  <c r="S166" i="151"/>
  <c r="R166" i="151"/>
  <c r="Q166" i="151"/>
  <c r="P166" i="151"/>
  <c r="O166" i="151"/>
  <c r="N166" i="151"/>
  <c r="M166" i="151"/>
  <c r="L166" i="151"/>
  <c r="K166" i="151"/>
  <c r="J166" i="151"/>
  <c r="I166" i="151"/>
  <c r="H166" i="151"/>
  <c r="G166" i="151"/>
  <c r="AB165" i="151"/>
  <c r="AA165" i="151"/>
  <c r="Z165" i="151"/>
  <c r="Y165" i="151"/>
  <c r="X165" i="151"/>
  <c r="W165" i="151"/>
  <c r="V165" i="151"/>
  <c r="U165" i="151"/>
  <c r="T165" i="151"/>
  <c r="S165" i="151"/>
  <c r="R165" i="151"/>
  <c r="Q165" i="151"/>
  <c r="P165" i="151"/>
  <c r="O165" i="151"/>
  <c r="N165" i="151"/>
  <c r="M165" i="151"/>
  <c r="L165" i="151"/>
  <c r="K165" i="151"/>
  <c r="J165" i="151"/>
  <c r="I165" i="151"/>
  <c r="H165" i="151"/>
  <c r="G165" i="151"/>
  <c r="AB164" i="151"/>
  <c r="AA164" i="151"/>
  <c r="Z164" i="151"/>
  <c r="Y164" i="151"/>
  <c r="X164" i="151"/>
  <c r="W164" i="151"/>
  <c r="V164" i="151"/>
  <c r="U164" i="151"/>
  <c r="T164" i="151"/>
  <c r="S164" i="151"/>
  <c r="R164" i="151"/>
  <c r="Q164" i="151"/>
  <c r="P164" i="151"/>
  <c r="O164" i="151"/>
  <c r="N164" i="151"/>
  <c r="M164" i="151"/>
  <c r="L164" i="151"/>
  <c r="K164" i="151"/>
  <c r="J164" i="151"/>
  <c r="I164" i="151"/>
  <c r="H164" i="151"/>
  <c r="G164" i="151"/>
  <c r="AB163" i="151"/>
  <c r="AA163" i="151"/>
  <c r="Z163" i="151"/>
  <c r="Y163" i="151"/>
  <c r="X163" i="151"/>
  <c r="W163" i="151"/>
  <c r="V163" i="151"/>
  <c r="U163" i="151"/>
  <c r="T163" i="151"/>
  <c r="S163" i="151"/>
  <c r="R163" i="151"/>
  <c r="Q163" i="151"/>
  <c r="P163" i="151"/>
  <c r="O163" i="151"/>
  <c r="N163" i="151"/>
  <c r="M163" i="151"/>
  <c r="L163" i="151"/>
  <c r="K163" i="151"/>
  <c r="J163" i="151"/>
  <c r="I163" i="151"/>
  <c r="H163" i="151"/>
  <c r="G163" i="151"/>
  <c r="AB162" i="151"/>
  <c r="AA162" i="151"/>
  <c r="Z162" i="151"/>
  <c r="Y162" i="151"/>
  <c r="X162" i="151"/>
  <c r="W162" i="151"/>
  <c r="V162" i="151"/>
  <c r="U162" i="151"/>
  <c r="T162" i="151"/>
  <c r="S162" i="151"/>
  <c r="R162" i="151"/>
  <c r="Q162" i="151"/>
  <c r="P162" i="151"/>
  <c r="O162" i="151"/>
  <c r="N162" i="151"/>
  <c r="M162" i="151"/>
  <c r="L162" i="151"/>
  <c r="K162" i="151"/>
  <c r="J162" i="151"/>
  <c r="I162" i="151"/>
  <c r="H162" i="151"/>
  <c r="G162" i="151"/>
  <c r="AB161" i="151"/>
  <c r="AA161" i="151"/>
  <c r="Z161" i="151"/>
  <c r="Y161" i="151"/>
  <c r="X161" i="151"/>
  <c r="W161" i="151"/>
  <c r="V161" i="151"/>
  <c r="U161" i="151"/>
  <c r="T161" i="151"/>
  <c r="S161" i="151"/>
  <c r="R161" i="151"/>
  <c r="Q161" i="151"/>
  <c r="P161" i="151"/>
  <c r="O161" i="151"/>
  <c r="N161" i="151"/>
  <c r="M161" i="151"/>
  <c r="L161" i="151"/>
  <c r="K161" i="151"/>
  <c r="J161" i="151"/>
  <c r="I161" i="151"/>
  <c r="H161" i="151"/>
  <c r="G161" i="151"/>
  <c r="AB160" i="151"/>
  <c r="AA160" i="151"/>
  <c r="Z160" i="151"/>
  <c r="Y160" i="151"/>
  <c r="X160" i="151"/>
  <c r="W160" i="151"/>
  <c r="V160" i="151"/>
  <c r="U160" i="151"/>
  <c r="T160" i="151"/>
  <c r="S160" i="151"/>
  <c r="R160" i="151"/>
  <c r="Q160" i="151"/>
  <c r="P160" i="151"/>
  <c r="O160" i="151"/>
  <c r="N160" i="151"/>
  <c r="M160" i="151"/>
  <c r="L160" i="151"/>
  <c r="K160" i="151"/>
  <c r="J160" i="151"/>
  <c r="I160" i="151"/>
  <c r="H160" i="151"/>
  <c r="G160" i="151"/>
  <c r="AB159" i="151"/>
  <c r="AA159" i="151"/>
  <c r="Z159" i="151"/>
  <c r="Y159" i="151"/>
  <c r="X159" i="151"/>
  <c r="W159" i="151"/>
  <c r="V159" i="151"/>
  <c r="U159" i="151"/>
  <c r="T159" i="151"/>
  <c r="S159" i="151"/>
  <c r="R159" i="151"/>
  <c r="Q159" i="151"/>
  <c r="P159" i="151"/>
  <c r="O159" i="151"/>
  <c r="N159" i="151"/>
  <c r="M159" i="151"/>
  <c r="L159" i="151"/>
  <c r="K159" i="151"/>
  <c r="J159" i="151"/>
  <c r="I159" i="151"/>
  <c r="H159" i="151"/>
  <c r="G159" i="151"/>
  <c r="AB158" i="151"/>
  <c r="AA158" i="151"/>
  <c r="Z158" i="151"/>
  <c r="Y158" i="151"/>
  <c r="X158" i="151"/>
  <c r="W158" i="151"/>
  <c r="V158" i="151"/>
  <c r="U158" i="151"/>
  <c r="T158" i="151"/>
  <c r="S158" i="151"/>
  <c r="R158" i="151"/>
  <c r="Q158" i="151"/>
  <c r="P158" i="151"/>
  <c r="O158" i="151"/>
  <c r="N158" i="151"/>
  <c r="M158" i="151"/>
  <c r="L158" i="151"/>
  <c r="K158" i="151"/>
  <c r="J158" i="151"/>
  <c r="I158" i="151"/>
  <c r="H158" i="151"/>
  <c r="G158" i="151"/>
  <c r="AB157" i="151"/>
  <c r="AA157" i="151"/>
  <c r="Z157" i="151"/>
  <c r="Y157" i="151"/>
  <c r="X157" i="151"/>
  <c r="W157" i="151"/>
  <c r="V157" i="151"/>
  <c r="U157" i="151"/>
  <c r="T157" i="151"/>
  <c r="S157" i="151"/>
  <c r="R157" i="151"/>
  <c r="Q157" i="151"/>
  <c r="P157" i="151"/>
  <c r="O157" i="151"/>
  <c r="N157" i="151"/>
  <c r="M157" i="151"/>
  <c r="L157" i="151"/>
  <c r="K157" i="151"/>
  <c r="J157" i="151"/>
  <c r="I157" i="151"/>
  <c r="H157" i="151"/>
  <c r="G157" i="151"/>
  <c r="AB156" i="151"/>
  <c r="AA156" i="151"/>
  <c r="Z156" i="151"/>
  <c r="Y156" i="151"/>
  <c r="X156" i="151"/>
  <c r="W156" i="151"/>
  <c r="V156" i="151"/>
  <c r="U156" i="151"/>
  <c r="T156" i="151"/>
  <c r="S156" i="151"/>
  <c r="R156" i="151"/>
  <c r="Q156" i="151"/>
  <c r="P156" i="151"/>
  <c r="O156" i="151"/>
  <c r="N156" i="151"/>
  <c r="M156" i="151"/>
  <c r="L156" i="151"/>
  <c r="K156" i="151"/>
  <c r="J156" i="151"/>
  <c r="I156" i="151"/>
  <c r="H156" i="151"/>
  <c r="G156" i="151"/>
  <c r="AB155" i="151"/>
  <c r="AA155" i="151"/>
  <c r="Z155" i="151"/>
  <c r="Y155" i="151"/>
  <c r="X155" i="151"/>
  <c r="W155" i="151"/>
  <c r="V155" i="151"/>
  <c r="U155" i="151"/>
  <c r="T155" i="151"/>
  <c r="S155" i="151"/>
  <c r="R155" i="151"/>
  <c r="Q155" i="151"/>
  <c r="P155" i="151"/>
  <c r="O155" i="151"/>
  <c r="N155" i="151"/>
  <c r="M155" i="151"/>
  <c r="L155" i="151"/>
  <c r="K155" i="151"/>
  <c r="J155" i="151"/>
  <c r="I155" i="151"/>
  <c r="H155" i="151"/>
  <c r="G155" i="151"/>
  <c r="AB154" i="151"/>
  <c r="AA154" i="151"/>
  <c r="Z154" i="151"/>
  <c r="Y154" i="151"/>
  <c r="X154" i="151"/>
  <c r="W154" i="151"/>
  <c r="V154" i="151"/>
  <c r="U154" i="151"/>
  <c r="T154" i="151"/>
  <c r="S154" i="151"/>
  <c r="R154" i="151"/>
  <c r="Q154" i="151"/>
  <c r="P154" i="151"/>
  <c r="O154" i="151"/>
  <c r="N154" i="151"/>
  <c r="M154" i="151"/>
  <c r="L154" i="151"/>
  <c r="K154" i="151"/>
  <c r="J154" i="151"/>
  <c r="I154" i="151"/>
  <c r="H154" i="151"/>
  <c r="G154" i="151"/>
  <c r="AB153" i="151"/>
  <c r="AA153" i="151"/>
  <c r="Z153" i="151"/>
  <c r="Y153" i="151"/>
  <c r="X153" i="151"/>
  <c r="W153" i="151"/>
  <c r="V153" i="151"/>
  <c r="U153" i="151"/>
  <c r="T153" i="151"/>
  <c r="S153" i="151"/>
  <c r="R153" i="151"/>
  <c r="Q153" i="151"/>
  <c r="P153" i="151"/>
  <c r="O153" i="151"/>
  <c r="N153" i="151"/>
  <c r="M153" i="151"/>
  <c r="L153" i="151"/>
  <c r="K153" i="151"/>
  <c r="J153" i="151"/>
  <c r="I153" i="151"/>
  <c r="H153" i="151"/>
  <c r="G153" i="151"/>
  <c r="AB152" i="151"/>
  <c r="AA152" i="151"/>
  <c r="Z152" i="151"/>
  <c r="Y152" i="151"/>
  <c r="X152" i="151"/>
  <c r="W152" i="151"/>
  <c r="V152" i="151"/>
  <c r="U152" i="151"/>
  <c r="T152" i="151"/>
  <c r="S152" i="151"/>
  <c r="R152" i="151"/>
  <c r="Q152" i="151"/>
  <c r="P152" i="151"/>
  <c r="O152" i="151"/>
  <c r="N152" i="151"/>
  <c r="M152" i="151"/>
  <c r="L152" i="151"/>
  <c r="K152" i="151"/>
  <c r="J152" i="151"/>
  <c r="I152" i="151"/>
  <c r="H152" i="151"/>
  <c r="G152" i="151"/>
  <c r="AB151" i="151"/>
  <c r="AA151" i="151"/>
  <c r="Z151" i="151"/>
  <c r="Y151" i="151"/>
  <c r="X151" i="151"/>
  <c r="W151" i="151"/>
  <c r="V151" i="151"/>
  <c r="U151" i="151"/>
  <c r="T151" i="151"/>
  <c r="S151" i="151"/>
  <c r="R151" i="151"/>
  <c r="Q151" i="151"/>
  <c r="P151" i="151"/>
  <c r="O151" i="151"/>
  <c r="N151" i="151"/>
  <c r="M151" i="151"/>
  <c r="L151" i="151"/>
  <c r="K151" i="151"/>
  <c r="J151" i="151"/>
  <c r="I151" i="151"/>
  <c r="H151" i="151"/>
  <c r="G151" i="151"/>
  <c r="AB150" i="151"/>
  <c r="AA150" i="151"/>
  <c r="Z150" i="151"/>
  <c r="Y150" i="151"/>
  <c r="X150" i="151"/>
  <c r="W150" i="151"/>
  <c r="V150" i="151"/>
  <c r="U150" i="151"/>
  <c r="T150" i="151"/>
  <c r="S150" i="151"/>
  <c r="R150" i="151"/>
  <c r="Q150" i="151"/>
  <c r="P150" i="151"/>
  <c r="O150" i="151"/>
  <c r="N150" i="151"/>
  <c r="M150" i="151"/>
  <c r="L150" i="151"/>
  <c r="K150" i="151"/>
  <c r="J150" i="151"/>
  <c r="I150" i="151"/>
  <c r="H150" i="151"/>
  <c r="G150" i="151"/>
  <c r="AB149" i="151"/>
  <c r="AA149" i="151"/>
  <c r="Z149" i="151"/>
  <c r="Y149" i="151"/>
  <c r="X149" i="151"/>
  <c r="W149" i="151"/>
  <c r="V149" i="151"/>
  <c r="U149" i="151"/>
  <c r="T149" i="151"/>
  <c r="S149" i="151"/>
  <c r="R149" i="151"/>
  <c r="Q149" i="151"/>
  <c r="P149" i="151"/>
  <c r="O149" i="151"/>
  <c r="N149" i="151"/>
  <c r="M149" i="151"/>
  <c r="L149" i="151"/>
  <c r="K149" i="151"/>
  <c r="J149" i="151"/>
  <c r="I149" i="151"/>
  <c r="H149" i="151"/>
  <c r="G149" i="151"/>
  <c r="AB148" i="151"/>
  <c r="AA148" i="151"/>
  <c r="Z148" i="151"/>
  <c r="Y148" i="151"/>
  <c r="X148" i="151"/>
  <c r="W148" i="151"/>
  <c r="V148" i="151"/>
  <c r="U148" i="151"/>
  <c r="T148" i="151"/>
  <c r="S148" i="151"/>
  <c r="R148" i="151"/>
  <c r="Q148" i="151"/>
  <c r="P148" i="151"/>
  <c r="O148" i="151"/>
  <c r="N148" i="151"/>
  <c r="M148" i="151"/>
  <c r="L148" i="151"/>
  <c r="K148" i="151"/>
  <c r="J148" i="151"/>
  <c r="I148" i="151"/>
  <c r="H148" i="151"/>
  <c r="G148" i="151"/>
  <c r="AB147" i="151"/>
  <c r="AA147" i="151"/>
  <c r="Z147" i="151"/>
  <c r="Y147" i="151"/>
  <c r="X147" i="151"/>
  <c r="W147" i="151"/>
  <c r="V147" i="151"/>
  <c r="U147" i="151"/>
  <c r="T147" i="151"/>
  <c r="S147" i="151"/>
  <c r="R147" i="151"/>
  <c r="Q147" i="151"/>
  <c r="P147" i="151"/>
  <c r="O147" i="151"/>
  <c r="N147" i="151"/>
  <c r="M147" i="151"/>
  <c r="L147" i="151"/>
  <c r="K147" i="151"/>
  <c r="J147" i="151"/>
  <c r="I147" i="151"/>
  <c r="H147" i="151"/>
  <c r="G147" i="151"/>
  <c r="AB146" i="151"/>
  <c r="AA146" i="151"/>
  <c r="Z146" i="151"/>
  <c r="Y146" i="151"/>
  <c r="X146" i="151"/>
  <c r="W146" i="151"/>
  <c r="V146" i="151"/>
  <c r="U146" i="151"/>
  <c r="T146" i="151"/>
  <c r="S146" i="151"/>
  <c r="R146" i="151"/>
  <c r="Q146" i="151"/>
  <c r="P146" i="151"/>
  <c r="O146" i="151"/>
  <c r="N146" i="151"/>
  <c r="M146" i="151"/>
  <c r="L146" i="151"/>
  <c r="K146" i="151"/>
  <c r="J146" i="151"/>
  <c r="I146" i="151"/>
  <c r="H146" i="151"/>
  <c r="G146" i="151"/>
  <c r="AB145" i="151"/>
  <c r="AA145" i="151"/>
  <c r="Z145" i="151"/>
  <c r="Y145" i="151"/>
  <c r="X145" i="151"/>
  <c r="W145" i="151"/>
  <c r="V145" i="151"/>
  <c r="U145" i="151"/>
  <c r="T145" i="151"/>
  <c r="S145" i="151"/>
  <c r="R145" i="151"/>
  <c r="Q145" i="151"/>
  <c r="P145" i="151"/>
  <c r="O145" i="151"/>
  <c r="N145" i="151"/>
  <c r="M145" i="151"/>
  <c r="L145" i="151"/>
  <c r="K145" i="151"/>
  <c r="J145" i="151"/>
  <c r="I145" i="151"/>
  <c r="H145" i="151"/>
  <c r="G145" i="151"/>
  <c r="AB144" i="151"/>
  <c r="AA144" i="151"/>
  <c r="Z144" i="151"/>
  <c r="Y144" i="151"/>
  <c r="X144" i="151"/>
  <c r="W144" i="151"/>
  <c r="V144" i="151"/>
  <c r="U144" i="151"/>
  <c r="T144" i="151"/>
  <c r="S144" i="151"/>
  <c r="R144" i="151"/>
  <c r="Q144" i="151"/>
  <c r="P144" i="151"/>
  <c r="O144" i="151"/>
  <c r="N144" i="151"/>
  <c r="M144" i="151"/>
  <c r="L144" i="151"/>
  <c r="K144" i="151"/>
  <c r="J144" i="151"/>
  <c r="I144" i="151"/>
  <c r="H144" i="151"/>
  <c r="G144" i="151"/>
  <c r="AB143" i="151"/>
  <c r="AA143" i="151"/>
  <c r="Z143" i="151"/>
  <c r="Y143" i="151"/>
  <c r="X143" i="151"/>
  <c r="W143" i="151"/>
  <c r="V143" i="151"/>
  <c r="U143" i="151"/>
  <c r="T143" i="151"/>
  <c r="S143" i="151"/>
  <c r="R143" i="151"/>
  <c r="Q143" i="151"/>
  <c r="P143" i="151"/>
  <c r="O143" i="151"/>
  <c r="N143" i="151"/>
  <c r="M143" i="151"/>
  <c r="L143" i="151"/>
  <c r="K143" i="151"/>
  <c r="J143" i="151"/>
  <c r="I143" i="151"/>
  <c r="H143" i="151"/>
  <c r="G143" i="151"/>
  <c r="AB142" i="151"/>
  <c r="AA142" i="151"/>
  <c r="Z142" i="151"/>
  <c r="Y142" i="151"/>
  <c r="X142" i="151"/>
  <c r="W142" i="151"/>
  <c r="V142" i="151"/>
  <c r="U142" i="151"/>
  <c r="T142" i="151"/>
  <c r="S142" i="151"/>
  <c r="R142" i="151"/>
  <c r="Q142" i="151"/>
  <c r="P142" i="151"/>
  <c r="O142" i="151"/>
  <c r="N142" i="151"/>
  <c r="M142" i="151"/>
  <c r="L142" i="151"/>
  <c r="K142" i="151"/>
  <c r="J142" i="151"/>
  <c r="I142" i="151"/>
  <c r="H142" i="151"/>
  <c r="G142" i="151"/>
  <c r="AB141" i="151"/>
  <c r="AA141" i="151"/>
  <c r="Z141" i="151"/>
  <c r="Y141" i="151"/>
  <c r="X141" i="151"/>
  <c r="W141" i="151"/>
  <c r="V141" i="151"/>
  <c r="U141" i="151"/>
  <c r="T141" i="151"/>
  <c r="S141" i="151"/>
  <c r="R141" i="151"/>
  <c r="Q141" i="151"/>
  <c r="P141" i="151"/>
  <c r="O141" i="151"/>
  <c r="N141" i="151"/>
  <c r="M141" i="151"/>
  <c r="L141" i="151"/>
  <c r="K141" i="151"/>
  <c r="J141" i="151"/>
  <c r="I141" i="151"/>
  <c r="H141" i="151"/>
  <c r="G141" i="151"/>
  <c r="AB140" i="151"/>
  <c r="AA140" i="151"/>
  <c r="Z140" i="151"/>
  <c r="Y140" i="151"/>
  <c r="X140" i="151"/>
  <c r="W140" i="151"/>
  <c r="V140" i="151"/>
  <c r="U140" i="151"/>
  <c r="T140" i="151"/>
  <c r="S140" i="151"/>
  <c r="R140" i="151"/>
  <c r="Q140" i="151"/>
  <c r="P140" i="151"/>
  <c r="O140" i="151"/>
  <c r="N140" i="151"/>
  <c r="M140" i="151"/>
  <c r="L140" i="151"/>
  <c r="K140" i="151"/>
  <c r="J140" i="151"/>
  <c r="I140" i="151"/>
  <c r="H140" i="151"/>
  <c r="G140" i="151"/>
  <c r="AB139" i="151"/>
  <c r="AA139" i="151"/>
  <c r="Z139" i="151"/>
  <c r="Y139" i="151"/>
  <c r="X139" i="151"/>
  <c r="W139" i="151"/>
  <c r="V139" i="151"/>
  <c r="U139" i="151"/>
  <c r="T139" i="151"/>
  <c r="S139" i="151"/>
  <c r="R139" i="151"/>
  <c r="Q139" i="151"/>
  <c r="P139" i="151"/>
  <c r="O139" i="151"/>
  <c r="N139" i="151"/>
  <c r="M139" i="151"/>
  <c r="L139" i="151"/>
  <c r="K139" i="151"/>
  <c r="J139" i="151"/>
  <c r="I139" i="151"/>
  <c r="H139" i="151"/>
  <c r="G139" i="151"/>
  <c r="AB138" i="151"/>
  <c r="AA138" i="151"/>
  <c r="Z138" i="151"/>
  <c r="Y138" i="151"/>
  <c r="X138" i="151"/>
  <c r="W138" i="151"/>
  <c r="V138" i="151"/>
  <c r="U138" i="151"/>
  <c r="T138" i="151"/>
  <c r="S138" i="151"/>
  <c r="R138" i="151"/>
  <c r="Q138" i="151"/>
  <c r="P138" i="151"/>
  <c r="O138" i="151"/>
  <c r="N138" i="151"/>
  <c r="M138" i="151"/>
  <c r="L138" i="151"/>
  <c r="K138" i="151"/>
  <c r="J138" i="151"/>
  <c r="I138" i="151"/>
  <c r="H138" i="151"/>
  <c r="G138" i="151"/>
  <c r="AB137" i="151"/>
  <c r="AA137" i="151"/>
  <c r="Z137" i="151"/>
  <c r="Y137" i="151"/>
  <c r="X137" i="151"/>
  <c r="W137" i="151"/>
  <c r="V137" i="151"/>
  <c r="U137" i="151"/>
  <c r="T137" i="151"/>
  <c r="S137" i="151"/>
  <c r="R137" i="151"/>
  <c r="Q137" i="151"/>
  <c r="P137" i="151"/>
  <c r="O137" i="151"/>
  <c r="N137" i="151"/>
  <c r="M137" i="151"/>
  <c r="L137" i="151"/>
  <c r="K137" i="151"/>
  <c r="J137" i="151"/>
  <c r="I137" i="151"/>
  <c r="H137" i="151"/>
  <c r="G137" i="151"/>
  <c r="AB136" i="151"/>
  <c r="AA136" i="151"/>
  <c r="Z136" i="151"/>
  <c r="Y136" i="151"/>
  <c r="X136" i="151"/>
  <c r="W136" i="151"/>
  <c r="V136" i="151"/>
  <c r="U136" i="151"/>
  <c r="T136" i="151"/>
  <c r="S136" i="151"/>
  <c r="R136" i="151"/>
  <c r="Q136" i="151"/>
  <c r="P136" i="151"/>
  <c r="O136" i="151"/>
  <c r="N136" i="151"/>
  <c r="M136" i="151"/>
  <c r="L136" i="151"/>
  <c r="K136" i="151"/>
  <c r="J136" i="151"/>
  <c r="I136" i="151"/>
  <c r="H136" i="151"/>
  <c r="G136" i="151"/>
  <c r="AB135" i="151"/>
  <c r="AA135" i="151"/>
  <c r="Z135" i="151"/>
  <c r="Y135" i="151"/>
  <c r="X135" i="151"/>
  <c r="W135" i="151"/>
  <c r="V135" i="151"/>
  <c r="U135" i="151"/>
  <c r="T135" i="151"/>
  <c r="S135" i="151"/>
  <c r="R135" i="151"/>
  <c r="Q135" i="151"/>
  <c r="P135" i="151"/>
  <c r="O135" i="151"/>
  <c r="N135" i="151"/>
  <c r="M135" i="151"/>
  <c r="L135" i="151"/>
  <c r="K135" i="151"/>
  <c r="J135" i="151"/>
  <c r="I135" i="151"/>
  <c r="H135" i="151"/>
  <c r="G135" i="151"/>
  <c r="AB134" i="151"/>
  <c r="AA134" i="151"/>
  <c r="Z134" i="151"/>
  <c r="Y134" i="151"/>
  <c r="X134" i="151"/>
  <c r="W134" i="151"/>
  <c r="V134" i="151"/>
  <c r="U134" i="151"/>
  <c r="T134" i="151"/>
  <c r="S134" i="151"/>
  <c r="R134" i="151"/>
  <c r="Q134" i="151"/>
  <c r="P134" i="151"/>
  <c r="O134" i="151"/>
  <c r="N134" i="151"/>
  <c r="M134" i="151"/>
  <c r="L134" i="151"/>
  <c r="K134" i="151"/>
  <c r="J134" i="151"/>
  <c r="I134" i="151"/>
  <c r="H134" i="151"/>
  <c r="G134" i="151"/>
  <c r="AB133" i="151"/>
  <c r="AA133" i="151"/>
  <c r="Z133" i="151"/>
  <c r="Y133" i="151"/>
  <c r="X133" i="151"/>
  <c r="W133" i="151"/>
  <c r="V133" i="151"/>
  <c r="U133" i="151"/>
  <c r="T133" i="151"/>
  <c r="S133" i="151"/>
  <c r="R133" i="151"/>
  <c r="Q133" i="151"/>
  <c r="P133" i="151"/>
  <c r="O133" i="151"/>
  <c r="N133" i="151"/>
  <c r="M133" i="151"/>
  <c r="L133" i="151"/>
  <c r="K133" i="151"/>
  <c r="J133" i="151"/>
  <c r="I133" i="151"/>
  <c r="H133" i="151"/>
  <c r="G133" i="151"/>
  <c r="AB132" i="151"/>
  <c r="AA132" i="151"/>
  <c r="Z132" i="151"/>
  <c r="Y132" i="151"/>
  <c r="X132" i="151"/>
  <c r="W132" i="151"/>
  <c r="V132" i="151"/>
  <c r="U132" i="151"/>
  <c r="T132" i="151"/>
  <c r="S132" i="151"/>
  <c r="R132" i="151"/>
  <c r="Q132" i="151"/>
  <c r="P132" i="151"/>
  <c r="O132" i="151"/>
  <c r="N132" i="151"/>
  <c r="M132" i="151"/>
  <c r="L132" i="151"/>
  <c r="K132" i="151"/>
  <c r="J132" i="151"/>
  <c r="I132" i="151"/>
  <c r="H132" i="151"/>
  <c r="G132" i="151"/>
  <c r="AB131" i="151"/>
  <c r="AA131" i="151"/>
  <c r="Z131" i="151"/>
  <c r="Y131" i="151"/>
  <c r="X131" i="151"/>
  <c r="W131" i="151"/>
  <c r="V131" i="151"/>
  <c r="U131" i="151"/>
  <c r="T131" i="151"/>
  <c r="S131" i="151"/>
  <c r="R131" i="151"/>
  <c r="Q131" i="151"/>
  <c r="P131" i="151"/>
  <c r="O131" i="151"/>
  <c r="N131" i="151"/>
  <c r="M131" i="151"/>
  <c r="L131" i="151"/>
  <c r="K131" i="151"/>
  <c r="J131" i="151"/>
  <c r="I131" i="151"/>
  <c r="H131" i="151"/>
  <c r="G131" i="151"/>
  <c r="AB130" i="151"/>
  <c r="AA130" i="151"/>
  <c r="Z130" i="151"/>
  <c r="Y130" i="151"/>
  <c r="X130" i="151"/>
  <c r="W130" i="151"/>
  <c r="V130" i="151"/>
  <c r="U130" i="151"/>
  <c r="T130" i="151"/>
  <c r="S130" i="151"/>
  <c r="R130" i="151"/>
  <c r="Q130" i="151"/>
  <c r="P130" i="151"/>
  <c r="O130" i="151"/>
  <c r="N130" i="151"/>
  <c r="M130" i="151"/>
  <c r="L130" i="151"/>
  <c r="K130" i="151"/>
  <c r="J130" i="151"/>
  <c r="I130" i="151"/>
  <c r="H130" i="151"/>
  <c r="G130" i="151"/>
  <c r="AB129" i="151"/>
  <c r="AA129" i="151"/>
  <c r="Z129" i="151"/>
  <c r="Y129" i="151"/>
  <c r="X129" i="151"/>
  <c r="W129" i="151"/>
  <c r="V129" i="151"/>
  <c r="U129" i="151"/>
  <c r="T129" i="151"/>
  <c r="S129" i="151"/>
  <c r="R129" i="151"/>
  <c r="Q129" i="151"/>
  <c r="P129" i="151"/>
  <c r="O129" i="151"/>
  <c r="N129" i="151"/>
  <c r="M129" i="151"/>
  <c r="L129" i="151"/>
  <c r="K129" i="151"/>
  <c r="J129" i="151"/>
  <c r="I129" i="151"/>
  <c r="H129" i="151"/>
  <c r="G129" i="151"/>
  <c r="AB128" i="151"/>
  <c r="AA128" i="151"/>
  <c r="Z128" i="151"/>
  <c r="Y128" i="151"/>
  <c r="X128" i="151"/>
  <c r="W128" i="151"/>
  <c r="V128" i="151"/>
  <c r="U128" i="151"/>
  <c r="T128" i="151"/>
  <c r="S128" i="151"/>
  <c r="R128" i="151"/>
  <c r="Q128" i="151"/>
  <c r="P128" i="151"/>
  <c r="O128" i="151"/>
  <c r="N128" i="151"/>
  <c r="M128" i="151"/>
  <c r="L128" i="151"/>
  <c r="K128" i="151"/>
  <c r="J128" i="151"/>
  <c r="I128" i="151"/>
  <c r="H128" i="151"/>
  <c r="G128" i="151"/>
  <c r="AB127" i="151"/>
  <c r="AA127" i="151"/>
  <c r="Z127" i="151"/>
  <c r="Y127" i="151"/>
  <c r="X127" i="151"/>
  <c r="W127" i="151"/>
  <c r="V127" i="151"/>
  <c r="U127" i="151"/>
  <c r="T127" i="151"/>
  <c r="S127" i="151"/>
  <c r="R127" i="151"/>
  <c r="Q127" i="151"/>
  <c r="P127" i="151"/>
  <c r="O127" i="151"/>
  <c r="N127" i="151"/>
  <c r="M127" i="151"/>
  <c r="L127" i="151"/>
  <c r="K127" i="151"/>
  <c r="J127" i="151"/>
  <c r="I127" i="151"/>
  <c r="H127" i="151"/>
  <c r="G127" i="151"/>
  <c r="AB126" i="151"/>
  <c r="AA126" i="151"/>
  <c r="Z126" i="151"/>
  <c r="Y126" i="151"/>
  <c r="X126" i="151"/>
  <c r="W126" i="151"/>
  <c r="V126" i="151"/>
  <c r="U126" i="151"/>
  <c r="T126" i="151"/>
  <c r="S126" i="151"/>
  <c r="R126" i="151"/>
  <c r="Q126" i="151"/>
  <c r="P126" i="151"/>
  <c r="O126" i="151"/>
  <c r="N126" i="151"/>
  <c r="M126" i="151"/>
  <c r="L126" i="151"/>
  <c r="K126" i="151"/>
  <c r="J126" i="151"/>
  <c r="I126" i="151"/>
  <c r="H126" i="151"/>
  <c r="G126" i="151"/>
  <c r="AB125" i="151"/>
  <c r="AA125" i="151"/>
  <c r="Z125" i="151"/>
  <c r="Y125" i="151"/>
  <c r="X125" i="151"/>
  <c r="W125" i="151"/>
  <c r="V125" i="151"/>
  <c r="U125" i="151"/>
  <c r="T125" i="151"/>
  <c r="S125" i="151"/>
  <c r="R125" i="151"/>
  <c r="Q125" i="151"/>
  <c r="P125" i="151"/>
  <c r="O125" i="151"/>
  <c r="N125" i="151"/>
  <c r="M125" i="151"/>
  <c r="L125" i="151"/>
  <c r="K125" i="151"/>
  <c r="J125" i="151"/>
  <c r="I125" i="151"/>
  <c r="H125" i="151"/>
  <c r="G125" i="151"/>
  <c r="AB124" i="151"/>
  <c r="AA124" i="151"/>
  <c r="Z124" i="151"/>
  <c r="Y124" i="151"/>
  <c r="X124" i="151"/>
  <c r="W124" i="151"/>
  <c r="V124" i="151"/>
  <c r="U124" i="151"/>
  <c r="T124" i="151"/>
  <c r="S124" i="151"/>
  <c r="R124" i="151"/>
  <c r="Q124" i="151"/>
  <c r="P124" i="151"/>
  <c r="O124" i="151"/>
  <c r="N124" i="151"/>
  <c r="M124" i="151"/>
  <c r="L124" i="151"/>
  <c r="K124" i="151"/>
  <c r="J124" i="151"/>
  <c r="I124" i="151"/>
  <c r="H124" i="151"/>
  <c r="G124" i="151"/>
  <c r="AB123" i="151"/>
  <c r="AA123" i="151"/>
  <c r="Z123" i="151"/>
  <c r="Y123" i="151"/>
  <c r="X123" i="151"/>
  <c r="W123" i="151"/>
  <c r="V123" i="151"/>
  <c r="U123" i="151"/>
  <c r="T123" i="151"/>
  <c r="S123" i="151"/>
  <c r="R123" i="151"/>
  <c r="Q123" i="151"/>
  <c r="P123" i="151"/>
  <c r="O123" i="151"/>
  <c r="N123" i="151"/>
  <c r="M123" i="151"/>
  <c r="L123" i="151"/>
  <c r="K123" i="151"/>
  <c r="J123" i="151"/>
  <c r="I123" i="151"/>
  <c r="H123" i="151"/>
  <c r="G123" i="151"/>
  <c r="AB122" i="151"/>
  <c r="AA122" i="151"/>
  <c r="Z122" i="151"/>
  <c r="Y122" i="151"/>
  <c r="X122" i="151"/>
  <c r="W122" i="151"/>
  <c r="V122" i="151"/>
  <c r="U122" i="151"/>
  <c r="T122" i="151"/>
  <c r="S122" i="151"/>
  <c r="R122" i="151"/>
  <c r="Q122" i="151"/>
  <c r="P122" i="151"/>
  <c r="O122" i="151"/>
  <c r="N122" i="151"/>
  <c r="M122" i="151"/>
  <c r="L122" i="151"/>
  <c r="K122" i="151"/>
  <c r="J122" i="151"/>
  <c r="I122" i="151"/>
  <c r="H122" i="151"/>
  <c r="G122" i="151"/>
  <c r="AB121" i="151"/>
  <c r="AA121" i="151"/>
  <c r="Z121" i="151"/>
  <c r="Y121" i="151"/>
  <c r="X121" i="151"/>
  <c r="W121" i="151"/>
  <c r="V121" i="151"/>
  <c r="U121" i="151"/>
  <c r="T121" i="151"/>
  <c r="S121" i="151"/>
  <c r="R121" i="151"/>
  <c r="Q121" i="151"/>
  <c r="P121" i="151"/>
  <c r="O121" i="151"/>
  <c r="N121" i="151"/>
  <c r="M121" i="151"/>
  <c r="L121" i="151"/>
  <c r="K121" i="151"/>
  <c r="J121" i="151"/>
  <c r="I121" i="151"/>
  <c r="H121" i="151"/>
  <c r="G121" i="151"/>
  <c r="AB120" i="151"/>
  <c r="AA120" i="151"/>
  <c r="Z120" i="151"/>
  <c r="Y120" i="151"/>
  <c r="X120" i="151"/>
  <c r="W120" i="151"/>
  <c r="V120" i="151"/>
  <c r="U120" i="151"/>
  <c r="T120" i="151"/>
  <c r="S120" i="151"/>
  <c r="R120" i="151"/>
  <c r="Q120" i="151"/>
  <c r="P120" i="151"/>
  <c r="O120" i="151"/>
  <c r="N120" i="151"/>
  <c r="M120" i="151"/>
  <c r="L120" i="151"/>
  <c r="K120" i="151"/>
  <c r="J120" i="151"/>
  <c r="I120" i="151"/>
  <c r="H120" i="151"/>
  <c r="G120" i="151"/>
  <c r="AB119" i="151"/>
  <c r="AA119" i="151"/>
  <c r="Z119" i="151"/>
  <c r="Y119" i="151"/>
  <c r="X119" i="151"/>
  <c r="W119" i="151"/>
  <c r="V119" i="151"/>
  <c r="U119" i="151"/>
  <c r="T119" i="151"/>
  <c r="S119" i="151"/>
  <c r="R119" i="151"/>
  <c r="Q119" i="151"/>
  <c r="P119" i="151"/>
  <c r="O119" i="151"/>
  <c r="N119" i="151"/>
  <c r="M119" i="151"/>
  <c r="L119" i="151"/>
  <c r="K119" i="151"/>
  <c r="J119" i="151"/>
  <c r="I119" i="151"/>
  <c r="H119" i="151"/>
  <c r="G119" i="151"/>
  <c r="AB118" i="151"/>
  <c r="AA118" i="151"/>
  <c r="Z118" i="151"/>
  <c r="Y118" i="151"/>
  <c r="X118" i="151"/>
  <c r="W118" i="151"/>
  <c r="V118" i="151"/>
  <c r="U118" i="151"/>
  <c r="T118" i="151"/>
  <c r="S118" i="151"/>
  <c r="R118" i="151"/>
  <c r="Q118" i="151"/>
  <c r="P118" i="151"/>
  <c r="O118" i="151"/>
  <c r="N118" i="151"/>
  <c r="M118" i="151"/>
  <c r="L118" i="151"/>
  <c r="K118" i="151"/>
  <c r="J118" i="151"/>
  <c r="I118" i="151"/>
  <c r="H118" i="151"/>
  <c r="G118" i="151"/>
  <c r="AB117" i="151"/>
  <c r="AA117" i="151"/>
  <c r="Z117" i="151"/>
  <c r="Y117" i="151"/>
  <c r="X117" i="151"/>
  <c r="W117" i="151"/>
  <c r="V117" i="151"/>
  <c r="U117" i="151"/>
  <c r="T117" i="151"/>
  <c r="S117" i="151"/>
  <c r="R117" i="151"/>
  <c r="Q117" i="151"/>
  <c r="P117" i="151"/>
  <c r="O117" i="151"/>
  <c r="N117" i="151"/>
  <c r="M117" i="151"/>
  <c r="L117" i="151"/>
  <c r="K117" i="151"/>
  <c r="J117" i="151"/>
  <c r="I117" i="151"/>
  <c r="H117" i="151"/>
  <c r="G117" i="151"/>
  <c r="AB116" i="151"/>
  <c r="AA116" i="151"/>
  <c r="Z116" i="151"/>
  <c r="Y116" i="151"/>
  <c r="X116" i="151"/>
  <c r="W116" i="151"/>
  <c r="V116" i="151"/>
  <c r="U116" i="151"/>
  <c r="T116" i="151"/>
  <c r="S116" i="151"/>
  <c r="R116" i="151"/>
  <c r="Q116" i="151"/>
  <c r="P116" i="151"/>
  <c r="O116" i="151"/>
  <c r="N116" i="151"/>
  <c r="M116" i="151"/>
  <c r="L116" i="151"/>
  <c r="K116" i="151"/>
  <c r="J116" i="151"/>
  <c r="I116" i="151"/>
  <c r="H116" i="151"/>
  <c r="G116" i="151"/>
  <c r="AB115" i="151"/>
  <c r="AA115" i="151"/>
  <c r="Z115" i="151"/>
  <c r="Y115" i="151"/>
  <c r="X115" i="151"/>
  <c r="W115" i="151"/>
  <c r="V115" i="151"/>
  <c r="U115" i="151"/>
  <c r="T115" i="151"/>
  <c r="S115" i="151"/>
  <c r="R115" i="151"/>
  <c r="Q115" i="151"/>
  <c r="P115" i="151"/>
  <c r="O115" i="151"/>
  <c r="N115" i="151"/>
  <c r="M115" i="151"/>
  <c r="L115" i="151"/>
  <c r="K115" i="151"/>
  <c r="J115" i="151"/>
  <c r="I115" i="151"/>
  <c r="H115" i="151"/>
  <c r="G115" i="151"/>
  <c r="AB114" i="151"/>
  <c r="AA114" i="151"/>
  <c r="Z114" i="151"/>
  <c r="Y114" i="151"/>
  <c r="X114" i="151"/>
  <c r="W114" i="151"/>
  <c r="V114" i="151"/>
  <c r="U114" i="151"/>
  <c r="T114" i="151"/>
  <c r="S114" i="151"/>
  <c r="R114" i="151"/>
  <c r="Q114" i="151"/>
  <c r="P114" i="151"/>
  <c r="O114" i="151"/>
  <c r="N114" i="151"/>
  <c r="M114" i="151"/>
  <c r="L114" i="151"/>
  <c r="K114" i="151"/>
  <c r="J114" i="151"/>
  <c r="I114" i="151"/>
  <c r="H114" i="151"/>
  <c r="G114" i="151"/>
  <c r="AB113" i="151"/>
  <c r="AA113" i="151"/>
  <c r="Z113" i="151"/>
  <c r="Y113" i="151"/>
  <c r="X113" i="151"/>
  <c r="W113" i="151"/>
  <c r="V113" i="151"/>
  <c r="U113" i="151"/>
  <c r="T113" i="151"/>
  <c r="S113" i="151"/>
  <c r="R113" i="151"/>
  <c r="Q113" i="151"/>
  <c r="P113" i="151"/>
  <c r="O113" i="151"/>
  <c r="N113" i="151"/>
  <c r="M113" i="151"/>
  <c r="L113" i="151"/>
  <c r="K113" i="151"/>
  <c r="J113" i="151"/>
  <c r="I113" i="151"/>
  <c r="H113" i="151"/>
  <c r="G113" i="151"/>
  <c r="AB112" i="151"/>
  <c r="AA112" i="151"/>
  <c r="Z112" i="151"/>
  <c r="Y112" i="151"/>
  <c r="X112" i="151"/>
  <c r="W112" i="151"/>
  <c r="V112" i="151"/>
  <c r="U112" i="151"/>
  <c r="T112" i="151"/>
  <c r="S112" i="151"/>
  <c r="R112" i="151"/>
  <c r="Q112" i="151"/>
  <c r="P112" i="151"/>
  <c r="O112" i="151"/>
  <c r="N112" i="151"/>
  <c r="M112" i="151"/>
  <c r="L112" i="151"/>
  <c r="K112" i="151"/>
  <c r="J112" i="151"/>
  <c r="I112" i="151"/>
  <c r="H112" i="151"/>
  <c r="G112" i="151"/>
  <c r="AB111" i="151"/>
  <c r="AA111" i="151"/>
  <c r="Z111" i="151"/>
  <c r="Y111" i="151"/>
  <c r="X111" i="151"/>
  <c r="W111" i="151"/>
  <c r="V111" i="151"/>
  <c r="U111" i="151"/>
  <c r="T111" i="151"/>
  <c r="S111" i="151"/>
  <c r="R111" i="151"/>
  <c r="Q111" i="151"/>
  <c r="P111" i="151"/>
  <c r="O111" i="151"/>
  <c r="N111" i="151"/>
  <c r="M111" i="151"/>
  <c r="L111" i="151"/>
  <c r="K111" i="151"/>
  <c r="J111" i="151"/>
  <c r="I111" i="151"/>
  <c r="H111" i="151"/>
  <c r="G111" i="151"/>
  <c r="AB110" i="151"/>
  <c r="AA110" i="151"/>
  <c r="Z110" i="151"/>
  <c r="Y110" i="151"/>
  <c r="X110" i="151"/>
  <c r="W110" i="151"/>
  <c r="V110" i="151"/>
  <c r="U110" i="151"/>
  <c r="T110" i="151"/>
  <c r="S110" i="151"/>
  <c r="R110" i="151"/>
  <c r="Q110" i="151"/>
  <c r="P110" i="151"/>
  <c r="O110" i="151"/>
  <c r="N110" i="151"/>
  <c r="M110" i="151"/>
  <c r="L110" i="151"/>
  <c r="K110" i="151"/>
  <c r="J110" i="151"/>
  <c r="I110" i="151"/>
  <c r="H110" i="151"/>
  <c r="G110" i="151"/>
  <c r="AB109" i="151"/>
  <c r="AA109" i="151"/>
  <c r="Z109" i="151"/>
  <c r="Y109" i="151"/>
  <c r="X109" i="151"/>
  <c r="W109" i="151"/>
  <c r="V109" i="151"/>
  <c r="U109" i="151"/>
  <c r="T109" i="151"/>
  <c r="S109" i="151"/>
  <c r="R109" i="151"/>
  <c r="Q109" i="151"/>
  <c r="P109" i="151"/>
  <c r="O109" i="151"/>
  <c r="N109" i="151"/>
  <c r="M109" i="151"/>
  <c r="L109" i="151"/>
  <c r="K109" i="151"/>
  <c r="J109" i="151"/>
  <c r="I109" i="151"/>
  <c r="H109" i="151"/>
  <c r="G109" i="151"/>
  <c r="AB108" i="151"/>
  <c r="AA108" i="151"/>
  <c r="Z108" i="151"/>
  <c r="Y108" i="151"/>
  <c r="X108" i="151"/>
  <c r="W108" i="151"/>
  <c r="V108" i="151"/>
  <c r="U108" i="151"/>
  <c r="T108" i="151"/>
  <c r="S108" i="151"/>
  <c r="R108" i="151"/>
  <c r="Q108" i="151"/>
  <c r="P108" i="151"/>
  <c r="O108" i="151"/>
  <c r="N108" i="151"/>
  <c r="M108" i="151"/>
  <c r="L108" i="151"/>
  <c r="K108" i="151"/>
  <c r="J108" i="151"/>
  <c r="I108" i="151"/>
  <c r="H108" i="151"/>
  <c r="G108" i="151"/>
  <c r="AB107" i="151"/>
  <c r="AA107" i="151"/>
  <c r="Z107" i="151"/>
  <c r="Y107" i="151"/>
  <c r="X107" i="151"/>
  <c r="W107" i="151"/>
  <c r="V107" i="151"/>
  <c r="U107" i="151"/>
  <c r="T107" i="151"/>
  <c r="S107" i="151"/>
  <c r="R107" i="151"/>
  <c r="Q107" i="151"/>
  <c r="P107" i="151"/>
  <c r="O107" i="151"/>
  <c r="N107" i="151"/>
  <c r="M107" i="151"/>
  <c r="L107" i="151"/>
  <c r="K107" i="151"/>
  <c r="J107" i="151"/>
  <c r="I107" i="151"/>
  <c r="H107" i="151"/>
  <c r="G107" i="151"/>
  <c r="AB106" i="151"/>
  <c r="AA106" i="151"/>
  <c r="Z106" i="151"/>
  <c r="Y106" i="151"/>
  <c r="X106" i="151"/>
  <c r="W106" i="151"/>
  <c r="V106" i="151"/>
  <c r="U106" i="151"/>
  <c r="T106" i="151"/>
  <c r="S106" i="151"/>
  <c r="R106" i="151"/>
  <c r="Q106" i="151"/>
  <c r="P106" i="151"/>
  <c r="O106" i="151"/>
  <c r="N106" i="151"/>
  <c r="M106" i="151"/>
  <c r="L106" i="151"/>
  <c r="K106" i="151"/>
  <c r="J106" i="151"/>
  <c r="I106" i="151"/>
  <c r="H106" i="151"/>
  <c r="G106" i="151"/>
  <c r="AB105" i="151"/>
  <c r="AA105" i="151"/>
  <c r="Z105" i="151"/>
  <c r="Y105" i="151"/>
  <c r="X105" i="151"/>
  <c r="W105" i="151"/>
  <c r="V105" i="151"/>
  <c r="U105" i="151"/>
  <c r="T105" i="151"/>
  <c r="S105" i="151"/>
  <c r="R105" i="151"/>
  <c r="Q105" i="151"/>
  <c r="P105" i="151"/>
  <c r="O105" i="151"/>
  <c r="N105" i="151"/>
  <c r="M105" i="151"/>
  <c r="L105" i="151"/>
  <c r="K105" i="151"/>
  <c r="J105" i="151"/>
  <c r="I105" i="151"/>
  <c r="H105" i="151"/>
  <c r="G105" i="151"/>
  <c r="AB104" i="151"/>
  <c r="AA104" i="151"/>
  <c r="Z104" i="151"/>
  <c r="Y104" i="151"/>
  <c r="X104" i="151"/>
  <c r="W104" i="151"/>
  <c r="V104" i="151"/>
  <c r="U104" i="151"/>
  <c r="T104" i="151"/>
  <c r="S104" i="151"/>
  <c r="R104" i="151"/>
  <c r="Q104" i="151"/>
  <c r="P104" i="151"/>
  <c r="O104" i="151"/>
  <c r="N104" i="151"/>
  <c r="M104" i="151"/>
  <c r="L104" i="151"/>
  <c r="K104" i="151"/>
  <c r="J104" i="151"/>
  <c r="I104" i="151"/>
  <c r="H104" i="151"/>
  <c r="G104" i="151"/>
  <c r="AB103" i="151"/>
  <c r="AA103" i="151"/>
  <c r="Z103" i="151"/>
  <c r="Y103" i="151"/>
  <c r="X103" i="151"/>
  <c r="W103" i="151"/>
  <c r="V103" i="151"/>
  <c r="U103" i="151"/>
  <c r="T103" i="151"/>
  <c r="S103" i="151"/>
  <c r="R103" i="151"/>
  <c r="Q103" i="151"/>
  <c r="P103" i="151"/>
  <c r="O103" i="151"/>
  <c r="N103" i="151"/>
  <c r="M103" i="151"/>
  <c r="L103" i="151"/>
  <c r="K103" i="151"/>
  <c r="J103" i="151"/>
  <c r="I103" i="151"/>
  <c r="H103" i="151"/>
  <c r="G103" i="151"/>
  <c r="AB102" i="151"/>
  <c r="AA102" i="151"/>
  <c r="Z102" i="151"/>
  <c r="Y102" i="151"/>
  <c r="X102" i="151"/>
  <c r="W102" i="151"/>
  <c r="V102" i="151"/>
  <c r="U102" i="151"/>
  <c r="T102" i="151"/>
  <c r="S102" i="151"/>
  <c r="R102" i="151"/>
  <c r="Q102" i="151"/>
  <c r="P102" i="151"/>
  <c r="O102" i="151"/>
  <c r="N102" i="151"/>
  <c r="M102" i="151"/>
  <c r="L102" i="151"/>
  <c r="K102" i="151"/>
  <c r="J102" i="151"/>
  <c r="I102" i="151"/>
  <c r="H102" i="151"/>
  <c r="G102" i="151"/>
  <c r="AB101" i="151"/>
  <c r="AA101" i="151"/>
  <c r="Z101" i="151"/>
  <c r="Y101" i="151"/>
  <c r="X101" i="151"/>
  <c r="W101" i="151"/>
  <c r="V101" i="151"/>
  <c r="U101" i="151"/>
  <c r="T101" i="151"/>
  <c r="S101" i="151"/>
  <c r="R101" i="151"/>
  <c r="Q101" i="151"/>
  <c r="P101" i="151"/>
  <c r="O101" i="151"/>
  <c r="N101" i="151"/>
  <c r="M101" i="151"/>
  <c r="L101" i="151"/>
  <c r="K101" i="151"/>
  <c r="J101" i="151"/>
  <c r="I101" i="151"/>
  <c r="H101" i="151"/>
  <c r="G101" i="151"/>
  <c r="AB100" i="151"/>
  <c r="AA100" i="151"/>
  <c r="Z100" i="151"/>
  <c r="Y100" i="151"/>
  <c r="X100" i="151"/>
  <c r="W100" i="151"/>
  <c r="V100" i="151"/>
  <c r="U100" i="151"/>
  <c r="T100" i="151"/>
  <c r="S100" i="151"/>
  <c r="R100" i="151"/>
  <c r="Q100" i="151"/>
  <c r="P100" i="151"/>
  <c r="O100" i="151"/>
  <c r="N100" i="151"/>
  <c r="M100" i="151"/>
  <c r="L100" i="151"/>
  <c r="K100" i="151"/>
  <c r="J100" i="151"/>
  <c r="I100" i="151"/>
  <c r="H100" i="151"/>
  <c r="G100" i="151"/>
  <c r="AB99" i="151"/>
  <c r="AA99" i="151"/>
  <c r="Z99" i="151"/>
  <c r="Y99" i="151"/>
  <c r="X99" i="151"/>
  <c r="W99" i="151"/>
  <c r="V99" i="151"/>
  <c r="U99" i="151"/>
  <c r="T99" i="151"/>
  <c r="S99" i="151"/>
  <c r="R99" i="151"/>
  <c r="Q99" i="151"/>
  <c r="P99" i="151"/>
  <c r="O99" i="151"/>
  <c r="N99" i="151"/>
  <c r="M99" i="151"/>
  <c r="L99" i="151"/>
  <c r="K99" i="151"/>
  <c r="J99" i="151"/>
  <c r="I99" i="151"/>
  <c r="H99" i="151"/>
  <c r="G99" i="151"/>
  <c r="AB98" i="151"/>
  <c r="AA98" i="151"/>
  <c r="Z98" i="151"/>
  <c r="Y98" i="151"/>
  <c r="X98" i="151"/>
  <c r="W98" i="151"/>
  <c r="V98" i="151"/>
  <c r="U98" i="151"/>
  <c r="T98" i="151"/>
  <c r="S98" i="151"/>
  <c r="R98" i="151"/>
  <c r="Q98" i="151"/>
  <c r="P98" i="151"/>
  <c r="O98" i="151"/>
  <c r="N98" i="151"/>
  <c r="M98" i="151"/>
  <c r="L98" i="151"/>
  <c r="K98" i="151"/>
  <c r="J98" i="151"/>
  <c r="I98" i="151"/>
  <c r="H98" i="151"/>
  <c r="G98" i="151"/>
  <c r="AB97" i="151"/>
  <c r="AA97" i="151"/>
  <c r="Z97" i="151"/>
  <c r="Y97" i="151"/>
  <c r="X97" i="151"/>
  <c r="W97" i="151"/>
  <c r="V97" i="151"/>
  <c r="U97" i="151"/>
  <c r="T97" i="151"/>
  <c r="S97" i="151"/>
  <c r="R97" i="151"/>
  <c r="Q97" i="151"/>
  <c r="P97" i="151"/>
  <c r="O97" i="151"/>
  <c r="N97" i="151"/>
  <c r="M97" i="151"/>
  <c r="L97" i="151"/>
  <c r="K97" i="151"/>
  <c r="J97" i="151"/>
  <c r="I97" i="151"/>
  <c r="H97" i="151"/>
  <c r="G97" i="151"/>
  <c r="AB96" i="151"/>
  <c r="AA96" i="151"/>
  <c r="Z96" i="151"/>
  <c r="Y96" i="151"/>
  <c r="X96" i="151"/>
  <c r="W96" i="151"/>
  <c r="V96" i="151"/>
  <c r="U96" i="151"/>
  <c r="T96" i="151"/>
  <c r="S96" i="151"/>
  <c r="R96" i="151"/>
  <c r="Q96" i="151"/>
  <c r="P96" i="151"/>
  <c r="O96" i="151"/>
  <c r="N96" i="151"/>
  <c r="M96" i="151"/>
  <c r="L96" i="151"/>
  <c r="K96" i="151"/>
  <c r="J96" i="151"/>
  <c r="I96" i="151"/>
  <c r="H96" i="151"/>
  <c r="G96" i="151"/>
  <c r="AB95" i="151"/>
  <c r="AA95" i="151"/>
  <c r="Z95" i="151"/>
  <c r="Y95" i="151"/>
  <c r="X95" i="151"/>
  <c r="W95" i="151"/>
  <c r="V95" i="151"/>
  <c r="U95" i="151"/>
  <c r="T95" i="151"/>
  <c r="S95" i="151"/>
  <c r="R95" i="151"/>
  <c r="Q95" i="151"/>
  <c r="P95" i="151"/>
  <c r="O95" i="151"/>
  <c r="N95" i="151"/>
  <c r="M95" i="151"/>
  <c r="L95" i="151"/>
  <c r="K95" i="151"/>
  <c r="J95" i="151"/>
  <c r="I95" i="151"/>
  <c r="H95" i="151"/>
  <c r="G95" i="151"/>
  <c r="AB94" i="151"/>
  <c r="AA94" i="151"/>
  <c r="Z94" i="151"/>
  <c r="Y94" i="151"/>
  <c r="X94" i="151"/>
  <c r="W94" i="151"/>
  <c r="V94" i="151"/>
  <c r="U94" i="151"/>
  <c r="T94" i="151"/>
  <c r="S94" i="151"/>
  <c r="R94" i="151"/>
  <c r="Q94" i="151"/>
  <c r="P94" i="151"/>
  <c r="O94" i="151"/>
  <c r="N94" i="151"/>
  <c r="M94" i="151"/>
  <c r="L94" i="151"/>
  <c r="K94" i="151"/>
  <c r="J94" i="151"/>
  <c r="I94" i="151"/>
  <c r="H94" i="151"/>
  <c r="G94" i="151"/>
  <c r="AB93" i="151"/>
  <c r="AA93" i="151"/>
  <c r="Z93" i="151"/>
  <c r="Y93" i="151"/>
  <c r="X93" i="151"/>
  <c r="W93" i="151"/>
  <c r="V93" i="151"/>
  <c r="U93" i="151"/>
  <c r="T93" i="151"/>
  <c r="S93" i="151"/>
  <c r="R93" i="151"/>
  <c r="Q93" i="151"/>
  <c r="P93" i="151"/>
  <c r="O93" i="151"/>
  <c r="N93" i="151"/>
  <c r="M93" i="151"/>
  <c r="L93" i="151"/>
  <c r="K93" i="151"/>
  <c r="J93" i="151"/>
  <c r="I93" i="151"/>
  <c r="H93" i="151"/>
  <c r="G93" i="151"/>
  <c r="AB92" i="151"/>
  <c r="AA92" i="151"/>
  <c r="Z92" i="151"/>
  <c r="Y92" i="151"/>
  <c r="X92" i="151"/>
  <c r="W92" i="151"/>
  <c r="V92" i="151"/>
  <c r="U92" i="151"/>
  <c r="T92" i="151"/>
  <c r="S92" i="151"/>
  <c r="R92" i="151"/>
  <c r="Q92" i="151"/>
  <c r="P92" i="151"/>
  <c r="O92" i="151"/>
  <c r="N92" i="151"/>
  <c r="M92" i="151"/>
  <c r="L92" i="151"/>
  <c r="K92" i="151"/>
  <c r="J92" i="151"/>
  <c r="I92" i="151"/>
  <c r="H92" i="151"/>
  <c r="G92" i="151"/>
  <c r="AB91" i="151"/>
  <c r="AA91" i="151"/>
  <c r="Z91" i="151"/>
  <c r="Y91" i="151"/>
  <c r="X91" i="151"/>
  <c r="W91" i="151"/>
  <c r="V91" i="151"/>
  <c r="U91" i="151"/>
  <c r="T91" i="151"/>
  <c r="S91" i="151"/>
  <c r="R91" i="151"/>
  <c r="Q91" i="151"/>
  <c r="P91" i="151"/>
  <c r="O91" i="151"/>
  <c r="N91" i="151"/>
  <c r="M91" i="151"/>
  <c r="L91" i="151"/>
  <c r="K91" i="151"/>
  <c r="J91" i="151"/>
  <c r="I91" i="151"/>
  <c r="H91" i="151"/>
  <c r="G91" i="151"/>
  <c r="AB90" i="151"/>
  <c r="AA90" i="151"/>
  <c r="Z90" i="151"/>
  <c r="Y90" i="151"/>
  <c r="X90" i="151"/>
  <c r="W90" i="151"/>
  <c r="V90" i="151"/>
  <c r="U90" i="151"/>
  <c r="T90" i="151"/>
  <c r="S90" i="151"/>
  <c r="R90" i="151"/>
  <c r="Q90" i="151"/>
  <c r="P90" i="151"/>
  <c r="O90" i="151"/>
  <c r="N90" i="151"/>
  <c r="M90" i="151"/>
  <c r="L90" i="151"/>
  <c r="K90" i="151"/>
  <c r="J90" i="151"/>
  <c r="I90" i="151"/>
  <c r="H90" i="151"/>
  <c r="G90" i="151"/>
  <c r="AB89" i="151"/>
  <c r="AA89" i="151"/>
  <c r="Z89" i="151"/>
  <c r="Y89" i="151"/>
  <c r="X89" i="151"/>
  <c r="W89" i="151"/>
  <c r="V89" i="151"/>
  <c r="U89" i="151"/>
  <c r="T89" i="151"/>
  <c r="S89" i="151"/>
  <c r="R89" i="151"/>
  <c r="Q89" i="151"/>
  <c r="P89" i="151"/>
  <c r="O89" i="151"/>
  <c r="N89" i="151"/>
  <c r="M89" i="151"/>
  <c r="L89" i="151"/>
  <c r="K89" i="151"/>
  <c r="J89" i="151"/>
  <c r="I89" i="151"/>
  <c r="H89" i="151"/>
  <c r="G89" i="151"/>
  <c r="AB88" i="151"/>
  <c r="AA88" i="151"/>
  <c r="Z88" i="151"/>
  <c r="Y88" i="151"/>
  <c r="X88" i="151"/>
  <c r="W88" i="151"/>
  <c r="V88" i="151"/>
  <c r="U88" i="151"/>
  <c r="T88" i="151"/>
  <c r="S88" i="151"/>
  <c r="R88" i="151"/>
  <c r="Q88" i="151"/>
  <c r="P88" i="151"/>
  <c r="O88" i="151"/>
  <c r="N88" i="151"/>
  <c r="M88" i="151"/>
  <c r="L88" i="151"/>
  <c r="K88" i="151"/>
  <c r="J88" i="151"/>
  <c r="I88" i="151"/>
  <c r="H88" i="151"/>
  <c r="G88" i="151"/>
  <c r="AB87" i="151"/>
  <c r="AA87" i="151"/>
  <c r="Z87" i="151"/>
  <c r="Y87" i="151"/>
  <c r="X87" i="151"/>
  <c r="W87" i="151"/>
  <c r="V87" i="151"/>
  <c r="U87" i="151"/>
  <c r="T87" i="151"/>
  <c r="S87" i="151"/>
  <c r="R87" i="151"/>
  <c r="Q87" i="151"/>
  <c r="P87" i="151"/>
  <c r="O87" i="151"/>
  <c r="N87" i="151"/>
  <c r="M87" i="151"/>
  <c r="L87" i="151"/>
  <c r="K87" i="151"/>
  <c r="J87" i="151"/>
  <c r="I87" i="151"/>
  <c r="H87" i="151"/>
  <c r="G87" i="151"/>
  <c r="AB86" i="151"/>
  <c r="AA86" i="151"/>
  <c r="Z86" i="151"/>
  <c r="Y86" i="151"/>
  <c r="X86" i="151"/>
  <c r="W86" i="151"/>
  <c r="V86" i="151"/>
  <c r="U86" i="151"/>
  <c r="T86" i="151"/>
  <c r="S86" i="151"/>
  <c r="R86" i="151"/>
  <c r="Q86" i="151"/>
  <c r="P86" i="151"/>
  <c r="O86" i="151"/>
  <c r="N86" i="151"/>
  <c r="M86" i="151"/>
  <c r="L86" i="151"/>
  <c r="K86" i="151"/>
  <c r="J86" i="151"/>
  <c r="I86" i="151"/>
  <c r="H86" i="151"/>
  <c r="G86" i="151"/>
  <c r="AB85" i="151"/>
  <c r="AA85" i="151"/>
  <c r="Z85" i="151"/>
  <c r="Y85" i="151"/>
  <c r="X85" i="151"/>
  <c r="W85" i="151"/>
  <c r="V85" i="151"/>
  <c r="U85" i="151"/>
  <c r="T85" i="151"/>
  <c r="S85" i="151"/>
  <c r="R85" i="151"/>
  <c r="Q85" i="151"/>
  <c r="P85" i="151"/>
  <c r="O85" i="151"/>
  <c r="N85" i="151"/>
  <c r="M85" i="151"/>
  <c r="L85" i="151"/>
  <c r="K85" i="151"/>
  <c r="J85" i="151"/>
  <c r="I85" i="151"/>
  <c r="H85" i="151"/>
  <c r="G85" i="151"/>
  <c r="AB84" i="151"/>
  <c r="AA84" i="151"/>
  <c r="Z84" i="151"/>
  <c r="Y84" i="151"/>
  <c r="X84" i="151"/>
  <c r="W84" i="151"/>
  <c r="V84" i="151"/>
  <c r="U84" i="151"/>
  <c r="T84" i="151"/>
  <c r="S84" i="151"/>
  <c r="R84" i="151"/>
  <c r="Q84" i="151"/>
  <c r="P84" i="151"/>
  <c r="O84" i="151"/>
  <c r="N84" i="151"/>
  <c r="M84" i="151"/>
  <c r="L84" i="151"/>
  <c r="K84" i="151"/>
  <c r="J84" i="151"/>
  <c r="I84" i="151"/>
  <c r="H84" i="151"/>
  <c r="G84" i="151"/>
  <c r="AB83" i="151"/>
  <c r="AA83" i="151"/>
  <c r="Z83" i="151"/>
  <c r="Y83" i="151"/>
  <c r="X83" i="151"/>
  <c r="W83" i="151"/>
  <c r="V83" i="151"/>
  <c r="U83" i="151"/>
  <c r="T83" i="151"/>
  <c r="S83" i="151"/>
  <c r="R83" i="151"/>
  <c r="Q83" i="151"/>
  <c r="P83" i="151"/>
  <c r="O83" i="151"/>
  <c r="N83" i="151"/>
  <c r="M83" i="151"/>
  <c r="L83" i="151"/>
  <c r="K83" i="151"/>
  <c r="J83" i="151"/>
  <c r="I83" i="151"/>
  <c r="H83" i="151"/>
  <c r="G83" i="151"/>
  <c r="AB82" i="151"/>
  <c r="AA82" i="151"/>
  <c r="Z82" i="151"/>
  <c r="Y82" i="151"/>
  <c r="X82" i="151"/>
  <c r="W82" i="151"/>
  <c r="V82" i="151"/>
  <c r="U82" i="151"/>
  <c r="T82" i="151"/>
  <c r="S82" i="151"/>
  <c r="R82" i="151"/>
  <c r="Q82" i="151"/>
  <c r="P82" i="151"/>
  <c r="O82" i="151"/>
  <c r="N82" i="151"/>
  <c r="M82" i="151"/>
  <c r="L82" i="151"/>
  <c r="K82" i="151"/>
  <c r="J82" i="151"/>
  <c r="I82" i="151"/>
  <c r="H82" i="151"/>
  <c r="G82" i="151"/>
  <c r="AB81" i="151"/>
  <c r="AA81" i="151"/>
  <c r="Z81" i="151"/>
  <c r="Y81" i="151"/>
  <c r="X81" i="151"/>
  <c r="W81" i="151"/>
  <c r="V81" i="151"/>
  <c r="U81" i="151"/>
  <c r="T81" i="151"/>
  <c r="S81" i="151"/>
  <c r="R81" i="151"/>
  <c r="Q81" i="151"/>
  <c r="P81" i="151"/>
  <c r="O81" i="151"/>
  <c r="N81" i="151"/>
  <c r="M81" i="151"/>
  <c r="L81" i="151"/>
  <c r="K81" i="151"/>
  <c r="J81" i="151"/>
  <c r="I81" i="151"/>
  <c r="H81" i="151"/>
  <c r="G81" i="151"/>
  <c r="AB80" i="151"/>
  <c r="AA80" i="151"/>
  <c r="Z80" i="151"/>
  <c r="Y80" i="151"/>
  <c r="X80" i="151"/>
  <c r="W80" i="151"/>
  <c r="V80" i="151"/>
  <c r="U80" i="151"/>
  <c r="T80" i="151"/>
  <c r="S80" i="151"/>
  <c r="R80" i="151"/>
  <c r="Q80" i="151"/>
  <c r="P80" i="151"/>
  <c r="O80" i="151"/>
  <c r="N80" i="151"/>
  <c r="M80" i="151"/>
  <c r="L80" i="151"/>
  <c r="K80" i="151"/>
  <c r="J80" i="151"/>
  <c r="I80" i="151"/>
  <c r="H80" i="151"/>
  <c r="G80" i="151"/>
  <c r="AB79" i="151"/>
  <c r="AA79" i="151"/>
  <c r="Z79" i="151"/>
  <c r="Y79" i="151"/>
  <c r="X79" i="151"/>
  <c r="W79" i="151"/>
  <c r="V79" i="151"/>
  <c r="U79" i="151"/>
  <c r="T79" i="151"/>
  <c r="S79" i="151"/>
  <c r="R79" i="151"/>
  <c r="Q79" i="151"/>
  <c r="P79" i="151"/>
  <c r="O79" i="151"/>
  <c r="N79" i="151"/>
  <c r="M79" i="151"/>
  <c r="L79" i="151"/>
  <c r="K79" i="151"/>
  <c r="J79" i="151"/>
  <c r="I79" i="151"/>
  <c r="H79" i="151"/>
  <c r="G79" i="151"/>
  <c r="AB78" i="151"/>
  <c r="AA78" i="151"/>
  <c r="Z78" i="151"/>
  <c r="Y78" i="151"/>
  <c r="X78" i="151"/>
  <c r="W78" i="151"/>
  <c r="V78" i="151"/>
  <c r="U78" i="151"/>
  <c r="T78" i="151"/>
  <c r="S78" i="151"/>
  <c r="R78" i="151"/>
  <c r="Q78" i="151"/>
  <c r="P78" i="151"/>
  <c r="O78" i="151"/>
  <c r="N78" i="151"/>
  <c r="M78" i="151"/>
  <c r="L78" i="151"/>
  <c r="K78" i="151"/>
  <c r="J78" i="151"/>
  <c r="I78" i="151"/>
  <c r="H78" i="151"/>
  <c r="G78" i="151"/>
  <c r="AB77" i="151"/>
  <c r="AA77" i="151"/>
  <c r="Z77" i="151"/>
  <c r="Y77" i="151"/>
  <c r="X77" i="151"/>
  <c r="W77" i="151"/>
  <c r="V77" i="151"/>
  <c r="U77" i="151"/>
  <c r="T77" i="151"/>
  <c r="S77" i="151"/>
  <c r="R77" i="151"/>
  <c r="Q77" i="151"/>
  <c r="P77" i="151"/>
  <c r="O77" i="151"/>
  <c r="N77" i="151"/>
  <c r="M77" i="151"/>
  <c r="L77" i="151"/>
  <c r="K77" i="151"/>
  <c r="J77" i="151"/>
  <c r="I77" i="151"/>
  <c r="H77" i="151"/>
  <c r="G77" i="151"/>
  <c r="AB76" i="151"/>
  <c r="AA76" i="151"/>
  <c r="Z76" i="151"/>
  <c r="Y76" i="151"/>
  <c r="X76" i="151"/>
  <c r="W76" i="151"/>
  <c r="V76" i="151"/>
  <c r="U76" i="151"/>
  <c r="T76" i="151"/>
  <c r="S76" i="151"/>
  <c r="R76" i="151"/>
  <c r="Q76" i="151"/>
  <c r="P76" i="151"/>
  <c r="O76" i="151"/>
  <c r="N76" i="151"/>
  <c r="M76" i="151"/>
  <c r="L76" i="151"/>
  <c r="K76" i="151"/>
  <c r="J76" i="151"/>
  <c r="I76" i="151"/>
  <c r="H76" i="151"/>
  <c r="G76" i="151"/>
  <c r="AB75" i="151"/>
  <c r="AA75" i="151"/>
  <c r="Z75" i="151"/>
  <c r="Y75" i="151"/>
  <c r="X75" i="151"/>
  <c r="W75" i="151"/>
  <c r="V75" i="151"/>
  <c r="U75" i="151"/>
  <c r="T75" i="151"/>
  <c r="S75" i="151"/>
  <c r="R75" i="151"/>
  <c r="Q75" i="151"/>
  <c r="P75" i="151"/>
  <c r="O75" i="151"/>
  <c r="N75" i="151"/>
  <c r="M75" i="151"/>
  <c r="L75" i="151"/>
  <c r="K75" i="151"/>
  <c r="J75" i="151"/>
  <c r="I75" i="151"/>
  <c r="H75" i="151"/>
  <c r="G75" i="151"/>
  <c r="AB74" i="151"/>
  <c r="AA74" i="151"/>
  <c r="Z74" i="151"/>
  <c r="Y74" i="151"/>
  <c r="X74" i="151"/>
  <c r="W74" i="151"/>
  <c r="V74" i="151"/>
  <c r="U74" i="151"/>
  <c r="T74" i="151"/>
  <c r="S74" i="151"/>
  <c r="R74" i="151"/>
  <c r="Q74" i="151"/>
  <c r="P74" i="151"/>
  <c r="O74" i="151"/>
  <c r="N74" i="151"/>
  <c r="M74" i="151"/>
  <c r="L74" i="151"/>
  <c r="K74" i="151"/>
  <c r="J74" i="151"/>
  <c r="I74" i="151"/>
  <c r="H74" i="151"/>
  <c r="G74" i="151"/>
  <c r="AB73" i="151"/>
  <c r="AA73" i="151"/>
  <c r="Z73" i="151"/>
  <c r="Y73" i="151"/>
  <c r="X73" i="151"/>
  <c r="W73" i="151"/>
  <c r="V73" i="151"/>
  <c r="U73" i="151"/>
  <c r="T73" i="151"/>
  <c r="S73" i="151"/>
  <c r="R73" i="151"/>
  <c r="Q73" i="151"/>
  <c r="P73" i="151"/>
  <c r="O73" i="151"/>
  <c r="N73" i="151"/>
  <c r="M73" i="151"/>
  <c r="L73" i="151"/>
  <c r="K73" i="151"/>
  <c r="J73" i="151"/>
  <c r="I73" i="151"/>
  <c r="H73" i="151"/>
  <c r="G73" i="151"/>
  <c r="AB72" i="151"/>
  <c r="AA72" i="151"/>
  <c r="Z72" i="151"/>
  <c r="Y72" i="151"/>
  <c r="X72" i="151"/>
  <c r="W72" i="151"/>
  <c r="V72" i="151"/>
  <c r="U72" i="151"/>
  <c r="T72" i="151"/>
  <c r="S72" i="151"/>
  <c r="R72" i="151"/>
  <c r="Q72" i="151"/>
  <c r="P72" i="151"/>
  <c r="O72" i="151"/>
  <c r="N72" i="151"/>
  <c r="M72" i="151"/>
  <c r="L72" i="151"/>
  <c r="K72" i="151"/>
  <c r="J72" i="151"/>
  <c r="I72" i="151"/>
  <c r="H72" i="151"/>
  <c r="G72" i="151"/>
  <c r="AB71" i="151"/>
  <c r="AA71" i="151"/>
  <c r="Z71" i="151"/>
  <c r="Y71" i="151"/>
  <c r="X71" i="151"/>
  <c r="W71" i="151"/>
  <c r="V71" i="151"/>
  <c r="U71" i="151"/>
  <c r="T71" i="151"/>
  <c r="S71" i="151"/>
  <c r="R71" i="151"/>
  <c r="Q71" i="151"/>
  <c r="P71" i="151"/>
  <c r="O71" i="151"/>
  <c r="N71" i="151"/>
  <c r="M71" i="151"/>
  <c r="L71" i="151"/>
  <c r="K71" i="151"/>
  <c r="J71" i="151"/>
  <c r="I71" i="151"/>
  <c r="H71" i="151"/>
  <c r="G71" i="151"/>
  <c r="AB70" i="151"/>
  <c r="AA70" i="151"/>
  <c r="Z70" i="151"/>
  <c r="Y70" i="151"/>
  <c r="X70" i="151"/>
  <c r="W70" i="151"/>
  <c r="V70" i="151"/>
  <c r="U70" i="151"/>
  <c r="T70" i="151"/>
  <c r="S70" i="151"/>
  <c r="R70" i="151"/>
  <c r="Q70" i="151"/>
  <c r="P70" i="151"/>
  <c r="O70" i="151"/>
  <c r="N70" i="151"/>
  <c r="M70" i="151"/>
  <c r="L70" i="151"/>
  <c r="K70" i="151"/>
  <c r="J70" i="151"/>
  <c r="I70" i="151"/>
  <c r="H70" i="151"/>
  <c r="G70" i="151"/>
  <c r="AB69" i="151"/>
  <c r="AA69" i="151"/>
  <c r="Z69" i="151"/>
  <c r="Y69" i="151"/>
  <c r="X69" i="151"/>
  <c r="W69" i="151"/>
  <c r="V69" i="151"/>
  <c r="U69" i="151"/>
  <c r="T69" i="151"/>
  <c r="S69" i="151"/>
  <c r="R69" i="151"/>
  <c r="Q69" i="151"/>
  <c r="P69" i="151"/>
  <c r="O69" i="151"/>
  <c r="N69" i="151"/>
  <c r="M69" i="151"/>
  <c r="L69" i="151"/>
  <c r="K69" i="151"/>
  <c r="J69" i="151"/>
  <c r="I69" i="151"/>
  <c r="H69" i="151"/>
  <c r="G69" i="151"/>
  <c r="AB68" i="151"/>
  <c r="AA68" i="151"/>
  <c r="Z68" i="151"/>
  <c r="Y68" i="151"/>
  <c r="X68" i="151"/>
  <c r="W68" i="151"/>
  <c r="V68" i="151"/>
  <c r="U68" i="151"/>
  <c r="T68" i="151"/>
  <c r="S68" i="151"/>
  <c r="R68" i="151"/>
  <c r="Q68" i="151"/>
  <c r="P68" i="151"/>
  <c r="O68" i="151"/>
  <c r="N68" i="151"/>
  <c r="M68" i="151"/>
  <c r="L68" i="151"/>
  <c r="K68" i="151"/>
  <c r="J68" i="151"/>
  <c r="I68" i="151"/>
  <c r="H68" i="151"/>
  <c r="G68" i="151"/>
  <c r="AB67" i="151"/>
  <c r="AA67" i="151"/>
  <c r="Z67" i="151"/>
  <c r="Y67" i="151"/>
  <c r="X67" i="151"/>
  <c r="W67" i="151"/>
  <c r="V67" i="151"/>
  <c r="U67" i="151"/>
  <c r="T67" i="151"/>
  <c r="S67" i="151"/>
  <c r="R67" i="151"/>
  <c r="Q67" i="151"/>
  <c r="P67" i="151"/>
  <c r="O67" i="151"/>
  <c r="N67" i="151"/>
  <c r="M67" i="151"/>
  <c r="L67" i="151"/>
  <c r="K67" i="151"/>
  <c r="J67" i="151"/>
  <c r="I67" i="151"/>
  <c r="H67" i="151"/>
  <c r="G67" i="151"/>
  <c r="AB66" i="151"/>
  <c r="AA66" i="151"/>
  <c r="Z66" i="151"/>
  <c r="Y66" i="151"/>
  <c r="X66" i="151"/>
  <c r="W66" i="151"/>
  <c r="V66" i="151"/>
  <c r="U66" i="151"/>
  <c r="T66" i="151"/>
  <c r="S66" i="151"/>
  <c r="R66" i="151"/>
  <c r="Q66" i="151"/>
  <c r="P66" i="151"/>
  <c r="O66" i="151"/>
  <c r="N66" i="151"/>
  <c r="M66" i="151"/>
  <c r="L66" i="151"/>
  <c r="K66" i="151"/>
  <c r="J66" i="151"/>
  <c r="I66" i="151"/>
  <c r="H66" i="151"/>
  <c r="G66" i="151"/>
  <c r="AB65" i="151"/>
  <c r="AA65" i="151"/>
  <c r="Z65" i="151"/>
  <c r="Y65" i="151"/>
  <c r="X65" i="151"/>
  <c r="W65" i="151"/>
  <c r="V65" i="151"/>
  <c r="U65" i="151"/>
  <c r="T65" i="151"/>
  <c r="S65" i="151"/>
  <c r="R65" i="151"/>
  <c r="Q65" i="151"/>
  <c r="P65" i="151"/>
  <c r="O65" i="151"/>
  <c r="N65" i="151"/>
  <c r="M65" i="151"/>
  <c r="L65" i="151"/>
  <c r="K65" i="151"/>
  <c r="J65" i="151"/>
  <c r="I65" i="151"/>
  <c r="H65" i="151"/>
  <c r="G65" i="151"/>
  <c r="AB64" i="151"/>
  <c r="AA64" i="151"/>
  <c r="Z64" i="151"/>
  <c r="Y64" i="151"/>
  <c r="X64" i="151"/>
  <c r="W64" i="151"/>
  <c r="V64" i="151"/>
  <c r="U64" i="151"/>
  <c r="T64" i="151"/>
  <c r="S64" i="151"/>
  <c r="R64" i="151"/>
  <c r="Q64" i="151"/>
  <c r="P64" i="151"/>
  <c r="O64" i="151"/>
  <c r="N64" i="151"/>
  <c r="M64" i="151"/>
  <c r="L64" i="151"/>
  <c r="K64" i="151"/>
  <c r="J64" i="151"/>
  <c r="I64" i="151"/>
  <c r="H64" i="151"/>
  <c r="G64" i="151"/>
  <c r="AB63" i="151"/>
  <c r="AA63" i="151"/>
  <c r="Z63" i="151"/>
  <c r="Y63" i="151"/>
  <c r="X63" i="151"/>
  <c r="W63" i="151"/>
  <c r="V63" i="151"/>
  <c r="U63" i="151"/>
  <c r="T63" i="151"/>
  <c r="S63" i="151"/>
  <c r="R63" i="151"/>
  <c r="Q63" i="151"/>
  <c r="P63" i="151"/>
  <c r="O63" i="151"/>
  <c r="N63" i="151"/>
  <c r="M63" i="151"/>
  <c r="L63" i="151"/>
  <c r="K63" i="151"/>
  <c r="J63" i="151"/>
  <c r="I63" i="151"/>
  <c r="H63" i="151"/>
  <c r="G63" i="151"/>
  <c r="AB62" i="151"/>
  <c r="AA62" i="151"/>
  <c r="Z62" i="151"/>
  <c r="Y62" i="151"/>
  <c r="X62" i="151"/>
  <c r="W62" i="151"/>
  <c r="V62" i="151"/>
  <c r="U62" i="151"/>
  <c r="T62" i="151"/>
  <c r="S62" i="151"/>
  <c r="R62" i="151"/>
  <c r="Q62" i="151"/>
  <c r="P62" i="151"/>
  <c r="O62" i="151"/>
  <c r="N62" i="151"/>
  <c r="M62" i="151"/>
  <c r="L62" i="151"/>
  <c r="K62" i="151"/>
  <c r="J62" i="151"/>
  <c r="I62" i="151"/>
  <c r="H62" i="151"/>
  <c r="G62" i="151"/>
  <c r="AB61" i="151"/>
  <c r="AA61" i="151"/>
  <c r="Z61" i="151"/>
  <c r="Y61" i="151"/>
  <c r="X61" i="151"/>
  <c r="W61" i="151"/>
  <c r="V61" i="151"/>
  <c r="U61" i="151"/>
  <c r="T61" i="151"/>
  <c r="S61" i="151"/>
  <c r="R61" i="151"/>
  <c r="Q61" i="151"/>
  <c r="P61" i="151"/>
  <c r="O61" i="151"/>
  <c r="N61" i="151"/>
  <c r="M61" i="151"/>
  <c r="L61" i="151"/>
  <c r="K61" i="151"/>
  <c r="J61" i="151"/>
  <c r="I61" i="151"/>
  <c r="H61" i="151"/>
  <c r="G61" i="151"/>
  <c r="AB60" i="151"/>
  <c r="AA60" i="151"/>
  <c r="Z60" i="151"/>
  <c r="Y60" i="151"/>
  <c r="X60" i="151"/>
  <c r="W60" i="151"/>
  <c r="V60" i="151"/>
  <c r="U60" i="151"/>
  <c r="T60" i="151"/>
  <c r="S60" i="151"/>
  <c r="R60" i="151"/>
  <c r="Q60" i="151"/>
  <c r="P60" i="151"/>
  <c r="O60" i="151"/>
  <c r="N60" i="151"/>
  <c r="M60" i="151"/>
  <c r="L60" i="151"/>
  <c r="K60" i="151"/>
  <c r="J60" i="151"/>
  <c r="I60" i="151"/>
  <c r="H60" i="151"/>
  <c r="G60" i="151"/>
  <c r="AB59" i="151"/>
  <c r="AA59" i="151"/>
  <c r="Z59" i="151"/>
  <c r="Y59" i="151"/>
  <c r="X59" i="151"/>
  <c r="W59" i="151"/>
  <c r="V59" i="151"/>
  <c r="U59" i="151"/>
  <c r="T59" i="151"/>
  <c r="S59" i="151"/>
  <c r="R59" i="151"/>
  <c r="Q59" i="151"/>
  <c r="P59" i="151"/>
  <c r="O59" i="151"/>
  <c r="N59" i="151"/>
  <c r="M59" i="151"/>
  <c r="L59" i="151"/>
  <c r="K59" i="151"/>
  <c r="J59" i="151"/>
  <c r="I59" i="151"/>
  <c r="H59" i="151"/>
  <c r="G59" i="151"/>
  <c r="AB58" i="151"/>
  <c r="AA58" i="151"/>
  <c r="Z58" i="151"/>
  <c r="Y58" i="151"/>
  <c r="X58" i="151"/>
  <c r="W58" i="151"/>
  <c r="V58" i="151"/>
  <c r="U58" i="151"/>
  <c r="T58" i="151"/>
  <c r="S58" i="151"/>
  <c r="R58" i="151"/>
  <c r="Q58" i="151"/>
  <c r="P58" i="151"/>
  <c r="O58" i="151"/>
  <c r="N58" i="151"/>
  <c r="M58" i="151"/>
  <c r="L58" i="151"/>
  <c r="K58" i="151"/>
  <c r="J58" i="151"/>
  <c r="I58" i="151"/>
  <c r="H58" i="151"/>
  <c r="G58" i="151"/>
  <c r="AB57" i="151"/>
  <c r="AA57" i="151"/>
  <c r="Z57" i="151"/>
  <c r="Y57" i="151"/>
  <c r="X57" i="151"/>
  <c r="W57" i="151"/>
  <c r="V57" i="151"/>
  <c r="U57" i="151"/>
  <c r="T57" i="151"/>
  <c r="S57" i="151"/>
  <c r="R57" i="151"/>
  <c r="Q57" i="151"/>
  <c r="P57" i="151"/>
  <c r="O57" i="151"/>
  <c r="N57" i="151"/>
  <c r="M57" i="151"/>
  <c r="L57" i="151"/>
  <c r="K57" i="151"/>
  <c r="J57" i="151"/>
  <c r="I57" i="151"/>
  <c r="H57" i="151"/>
  <c r="G57" i="151"/>
  <c r="AB56" i="151"/>
  <c r="AA56" i="151"/>
  <c r="Z56" i="151"/>
  <c r="Y56" i="151"/>
  <c r="X56" i="151"/>
  <c r="W56" i="151"/>
  <c r="V56" i="151"/>
  <c r="U56" i="151"/>
  <c r="T56" i="151"/>
  <c r="S56" i="151"/>
  <c r="R56" i="151"/>
  <c r="Q56" i="151"/>
  <c r="P56" i="151"/>
  <c r="O56" i="151"/>
  <c r="N56" i="151"/>
  <c r="M56" i="151"/>
  <c r="L56" i="151"/>
  <c r="K56" i="151"/>
  <c r="J56" i="151"/>
  <c r="I56" i="151"/>
  <c r="H56" i="151"/>
  <c r="G56" i="151"/>
  <c r="AB55" i="151"/>
  <c r="AA55" i="151"/>
  <c r="Z55" i="151"/>
  <c r="Y55" i="151"/>
  <c r="X55" i="151"/>
  <c r="W55" i="151"/>
  <c r="V55" i="151"/>
  <c r="U55" i="151"/>
  <c r="T55" i="151"/>
  <c r="S55" i="151"/>
  <c r="R55" i="151"/>
  <c r="Q55" i="151"/>
  <c r="P55" i="151"/>
  <c r="O55" i="151"/>
  <c r="N55" i="151"/>
  <c r="M55" i="151"/>
  <c r="L55" i="151"/>
  <c r="K55" i="151"/>
  <c r="J55" i="151"/>
  <c r="I55" i="151"/>
  <c r="H55" i="151"/>
  <c r="G55" i="151"/>
  <c r="AB54" i="151"/>
  <c r="AA54" i="151"/>
  <c r="Z54" i="151"/>
  <c r="Y54" i="151"/>
  <c r="X54" i="151"/>
  <c r="W54" i="151"/>
  <c r="V54" i="151"/>
  <c r="U54" i="151"/>
  <c r="T54" i="151"/>
  <c r="S54" i="151"/>
  <c r="R54" i="151"/>
  <c r="Q54" i="151"/>
  <c r="P54" i="151"/>
  <c r="O54" i="151"/>
  <c r="N54" i="151"/>
  <c r="M54" i="151"/>
  <c r="L54" i="151"/>
  <c r="K54" i="151"/>
  <c r="J54" i="151"/>
  <c r="I54" i="151"/>
  <c r="H54" i="151"/>
  <c r="G54" i="151"/>
  <c r="AB53" i="151"/>
  <c r="AA53" i="151"/>
  <c r="Z53" i="151"/>
  <c r="Y53" i="151"/>
  <c r="X53" i="151"/>
  <c r="W53" i="151"/>
  <c r="V53" i="151"/>
  <c r="U53" i="151"/>
  <c r="T53" i="151"/>
  <c r="S53" i="151"/>
  <c r="R53" i="151"/>
  <c r="Q53" i="151"/>
  <c r="P53" i="151"/>
  <c r="O53" i="151"/>
  <c r="N53" i="151"/>
  <c r="M53" i="151"/>
  <c r="L53" i="151"/>
  <c r="K53" i="151"/>
  <c r="J53" i="151"/>
  <c r="I53" i="151"/>
  <c r="H53" i="151"/>
  <c r="G53" i="151"/>
  <c r="AB52" i="151"/>
  <c r="AA52" i="151"/>
  <c r="Z52" i="151"/>
  <c r="Y52" i="151"/>
  <c r="X52" i="151"/>
  <c r="W52" i="151"/>
  <c r="V52" i="151"/>
  <c r="U52" i="151"/>
  <c r="T52" i="151"/>
  <c r="S52" i="151"/>
  <c r="R52" i="151"/>
  <c r="Q52" i="151"/>
  <c r="P52" i="151"/>
  <c r="O52" i="151"/>
  <c r="N52" i="151"/>
  <c r="M52" i="151"/>
  <c r="L52" i="151"/>
  <c r="K52" i="151"/>
  <c r="J52" i="151"/>
  <c r="I52" i="151"/>
  <c r="H52" i="151"/>
  <c r="G52" i="151"/>
  <c r="AB51" i="151"/>
  <c r="AA51" i="151"/>
  <c r="Z51" i="151"/>
  <c r="Y51" i="151"/>
  <c r="X51" i="151"/>
  <c r="W51" i="151"/>
  <c r="V51" i="151"/>
  <c r="U51" i="151"/>
  <c r="T51" i="151"/>
  <c r="S51" i="151"/>
  <c r="R51" i="151"/>
  <c r="Q51" i="151"/>
  <c r="P51" i="151"/>
  <c r="O51" i="151"/>
  <c r="N51" i="151"/>
  <c r="M51" i="151"/>
  <c r="L51" i="151"/>
  <c r="K51" i="151"/>
  <c r="J51" i="151"/>
  <c r="I51" i="151"/>
  <c r="H51" i="151"/>
  <c r="G51" i="151"/>
  <c r="AB50" i="151"/>
  <c r="AA50" i="151"/>
  <c r="Z50" i="151"/>
  <c r="Y50" i="151"/>
  <c r="X50" i="151"/>
  <c r="W50" i="151"/>
  <c r="V50" i="151"/>
  <c r="U50" i="151"/>
  <c r="T50" i="151"/>
  <c r="S50" i="151"/>
  <c r="R50" i="151"/>
  <c r="Q50" i="151"/>
  <c r="P50" i="151"/>
  <c r="O50" i="151"/>
  <c r="N50" i="151"/>
  <c r="M50" i="151"/>
  <c r="L50" i="151"/>
  <c r="K50" i="151"/>
  <c r="J50" i="151"/>
  <c r="I50" i="151"/>
  <c r="H50" i="151"/>
  <c r="G50" i="151"/>
  <c r="AB49" i="151"/>
  <c r="AA49" i="151"/>
  <c r="Z49" i="151"/>
  <c r="Y49" i="151"/>
  <c r="X49" i="151"/>
  <c r="W49" i="151"/>
  <c r="V49" i="151"/>
  <c r="U49" i="151"/>
  <c r="T49" i="151"/>
  <c r="S49" i="151"/>
  <c r="R49" i="151"/>
  <c r="Q49" i="151"/>
  <c r="P49" i="151"/>
  <c r="O49" i="151"/>
  <c r="N49" i="151"/>
  <c r="M49" i="151"/>
  <c r="L49" i="151"/>
  <c r="K49" i="151"/>
  <c r="J49" i="151"/>
  <c r="I49" i="151"/>
  <c r="H49" i="151"/>
  <c r="G49" i="151"/>
  <c r="AB48" i="151"/>
  <c r="AA48" i="151"/>
  <c r="Z48" i="151"/>
  <c r="Y48" i="151"/>
  <c r="X48" i="151"/>
  <c r="W48" i="151"/>
  <c r="V48" i="151"/>
  <c r="U48" i="151"/>
  <c r="T48" i="151"/>
  <c r="S48" i="151"/>
  <c r="R48" i="151"/>
  <c r="Q48" i="151"/>
  <c r="P48" i="151"/>
  <c r="O48" i="151"/>
  <c r="N48" i="151"/>
  <c r="M48" i="151"/>
  <c r="L48" i="151"/>
  <c r="K48" i="151"/>
  <c r="J48" i="151"/>
  <c r="I48" i="151"/>
  <c r="H48" i="151"/>
  <c r="G48" i="151"/>
  <c r="AB47" i="151"/>
  <c r="AA47" i="151"/>
  <c r="Z47" i="151"/>
  <c r="Y47" i="151"/>
  <c r="X47" i="151"/>
  <c r="W47" i="151"/>
  <c r="V47" i="151"/>
  <c r="U47" i="151"/>
  <c r="T47" i="151"/>
  <c r="S47" i="151"/>
  <c r="R47" i="151"/>
  <c r="Q47" i="151"/>
  <c r="P47" i="151"/>
  <c r="O47" i="151"/>
  <c r="N47" i="151"/>
  <c r="M47" i="151"/>
  <c r="L47" i="151"/>
  <c r="K47" i="151"/>
  <c r="J47" i="151"/>
  <c r="I47" i="151"/>
  <c r="H47" i="151"/>
  <c r="G47" i="151"/>
  <c r="AB46" i="151"/>
  <c r="AA46" i="151"/>
  <c r="Z46" i="151"/>
  <c r="Y46" i="151"/>
  <c r="X46" i="151"/>
  <c r="W46" i="151"/>
  <c r="V46" i="151"/>
  <c r="U46" i="151"/>
  <c r="T46" i="151"/>
  <c r="S46" i="151"/>
  <c r="R46" i="151"/>
  <c r="Q46" i="151"/>
  <c r="P46" i="151"/>
  <c r="O46" i="151"/>
  <c r="N46" i="151"/>
  <c r="M46" i="151"/>
  <c r="L46" i="151"/>
  <c r="K46" i="151"/>
  <c r="J46" i="151"/>
  <c r="I46" i="151"/>
  <c r="H46" i="151"/>
  <c r="G46" i="151"/>
  <c r="AB45" i="151"/>
  <c r="AA45" i="151"/>
  <c r="Z45" i="151"/>
  <c r="Y45" i="151"/>
  <c r="X45" i="151"/>
  <c r="W45" i="151"/>
  <c r="V45" i="151"/>
  <c r="U45" i="151"/>
  <c r="T45" i="151"/>
  <c r="S45" i="151"/>
  <c r="R45" i="151"/>
  <c r="Q45" i="151"/>
  <c r="P45" i="151"/>
  <c r="O45" i="151"/>
  <c r="N45" i="151"/>
  <c r="M45" i="151"/>
  <c r="L45" i="151"/>
  <c r="K45" i="151"/>
  <c r="J45" i="151"/>
  <c r="I45" i="151"/>
  <c r="H45" i="151"/>
  <c r="G45" i="151"/>
  <c r="AB44" i="151"/>
  <c r="AA44" i="151"/>
  <c r="Z44" i="151"/>
  <c r="Y44" i="151"/>
  <c r="X44" i="151"/>
  <c r="W44" i="151"/>
  <c r="V44" i="151"/>
  <c r="U44" i="151"/>
  <c r="T44" i="151"/>
  <c r="S44" i="151"/>
  <c r="R44" i="151"/>
  <c r="Q44" i="151"/>
  <c r="P44" i="151"/>
  <c r="O44" i="151"/>
  <c r="N44" i="151"/>
  <c r="M44" i="151"/>
  <c r="L44" i="151"/>
  <c r="K44" i="151"/>
  <c r="J44" i="151"/>
  <c r="I44" i="151"/>
  <c r="H44" i="151"/>
  <c r="G44" i="151"/>
  <c r="AB43" i="151"/>
  <c r="AA43" i="151"/>
  <c r="Z43" i="151"/>
  <c r="Y43" i="151"/>
  <c r="X43" i="151"/>
  <c r="W43" i="151"/>
  <c r="V43" i="151"/>
  <c r="U43" i="151"/>
  <c r="T43" i="151"/>
  <c r="S43" i="151"/>
  <c r="R43" i="151"/>
  <c r="Q43" i="151"/>
  <c r="P43" i="151"/>
  <c r="O43" i="151"/>
  <c r="N43" i="151"/>
  <c r="M43" i="151"/>
  <c r="L43" i="151"/>
  <c r="K43" i="151"/>
  <c r="J43" i="151"/>
  <c r="I43" i="151"/>
  <c r="H43" i="151"/>
  <c r="G43" i="151"/>
  <c r="AB42" i="151"/>
  <c r="AA42" i="151"/>
  <c r="Z42" i="151"/>
  <c r="Y42" i="151"/>
  <c r="X42" i="151"/>
  <c r="W42" i="151"/>
  <c r="V42" i="151"/>
  <c r="U42" i="151"/>
  <c r="T42" i="151"/>
  <c r="S42" i="151"/>
  <c r="R42" i="151"/>
  <c r="Q42" i="151"/>
  <c r="P42" i="151"/>
  <c r="O42" i="151"/>
  <c r="N42" i="151"/>
  <c r="M42" i="151"/>
  <c r="L42" i="151"/>
  <c r="K42" i="151"/>
  <c r="J42" i="151"/>
  <c r="I42" i="151"/>
  <c r="H42" i="151"/>
  <c r="G42" i="151"/>
  <c r="AB41" i="151"/>
  <c r="AA41" i="151"/>
  <c r="Z41" i="151"/>
  <c r="Y41" i="151"/>
  <c r="X41" i="151"/>
  <c r="W41" i="151"/>
  <c r="V41" i="151"/>
  <c r="U41" i="151"/>
  <c r="T41" i="151"/>
  <c r="S41" i="151"/>
  <c r="R41" i="151"/>
  <c r="Q41" i="151"/>
  <c r="P41" i="151"/>
  <c r="O41" i="151"/>
  <c r="N41" i="151"/>
  <c r="M41" i="151"/>
  <c r="L41" i="151"/>
  <c r="K41" i="151"/>
  <c r="J41" i="151"/>
  <c r="I41" i="151"/>
  <c r="H41" i="151"/>
  <c r="G41" i="151"/>
  <c r="AB40" i="151"/>
  <c r="AA40" i="151"/>
  <c r="Z40" i="151"/>
  <c r="Y40" i="151"/>
  <c r="X40" i="151"/>
  <c r="W40" i="151"/>
  <c r="V40" i="151"/>
  <c r="U40" i="151"/>
  <c r="T40" i="151"/>
  <c r="S40" i="151"/>
  <c r="R40" i="151"/>
  <c r="Q40" i="151"/>
  <c r="P40" i="151"/>
  <c r="O40" i="151"/>
  <c r="N40" i="151"/>
  <c r="M40" i="151"/>
  <c r="L40" i="151"/>
  <c r="K40" i="151"/>
  <c r="J40" i="151"/>
  <c r="I40" i="151"/>
  <c r="H40" i="151"/>
  <c r="G40" i="151"/>
  <c r="AB39" i="151"/>
  <c r="AA39" i="151"/>
  <c r="Z39" i="151"/>
  <c r="Y39" i="151"/>
  <c r="X39" i="151"/>
  <c r="W39" i="151"/>
  <c r="V39" i="151"/>
  <c r="U39" i="151"/>
  <c r="T39" i="151"/>
  <c r="S39" i="151"/>
  <c r="R39" i="151"/>
  <c r="Q39" i="151"/>
  <c r="P39" i="151"/>
  <c r="O39" i="151"/>
  <c r="N39" i="151"/>
  <c r="M39" i="151"/>
  <c r="L39" i="151"/>
  <c r="K39" i="151"/>
  <c r="J39" i="151"/>
  <c r="I39" i="151"/>
  <c r="H39" i="151"/>
  <c r="G39" i="151"/>
  <c r="AB38" i="151"/>
  <c r="AA38" i="151"/>
  <c r="Z38" i="151"/>
  <c r="Y38" i="151"/>
  <c r="X38" i="151"/>
  <c r="W38" i="151"/>
  <c r="V38" i="151"/>
  <c r="U38" i="151"/>
  <c r="T38" i="151"/>
  <c r="S38" i="151"/>
  <c r="R38" i="151"/>
  <c r="Q38" i="151"/>
  <c r="P38" i="151"/>
  <c r="O38" i="151"/>
  <c r="N38" i="151"/>
  <c r="M38" i="151"/>
  <c r="L38" i="151"/>
  <c r="K38" i="151"/>
  <c r="J38" i="151"/>
  <c r="I38" i="151"/>
  <c r="H38" i="151"/>
  <c r="G38" i="151"/>
  <c r="AB37" i="151"/>
  <c r="AA37" i="151"/>
  <c r="Z37" i="151"/>
  <c r="Y37" i="151"/>
  <c r="X37" i="151"/>
  <c r="W37" i="151"/>
  <c r="V37" i="151"/>
  <c r="U37" i="151"/>
  <c r="T37" i="151"/>
  <c r="S37" i="151"/>
  <c r="R37" i="151"/>
  <c r="Q37" i="151"/>
  <c r="P37" i="151"/>
  <c r="O37" i="151"/>
  <c r="N37" i="151"/>
  <c r="M37" i="151"/>
  <c r="L37" i="151"/>
  <c r="K37" i="151"/>
  <c r="J37" i="151"/>
  <c r="I37" i="151"/>
  <c r="H37" i="151"/>
  <c r="G37" i="151"/>
  <c r="AB36" i="151"/>
  <c r="AA36" i="151"/>
  <c r="Z36" i="151"/>
  <c r="Y36" i="151"/>
  <c r="X36" i="151"/>
  <c r="W36" i="151"/>
  <c r="V36" i="151"/>
  <c r="U36" i="151"/>
  <c r="T36" i="151"/>
  <c r="S36" i="151"/>
  <c r="R36" i="151"/>
  <c r="Q36" i="151"/>
  <c r="P36" i="151"/>
  <c r="O36" i="151"/>
  <c r="N36" i="151"/>
  <c r="M36" i="151"/>
  <c r="L36" i="151"/>
  <c r="K36" i="151"/>
  <c r="J36" i="151"/>
  <c r="I36" i="151"/>
  <c r="H36" i="151"/>
  <c r="G36" i="151"/>
  <c r="AB35" i="151"/>
  <c r="AA35" i="151"/>
  <c r="Z35" i="151"/>
  <c r="Y35" i="151"/>
  <c r="X35" i="151"/>
  <c r="W35" i="151"/>
  <c r="V35" i="151"/>
  <c r="U35" i="151"/>
  <c r="T35" i="151"/>
  <c r="S35" i="151"/>
  <c r="R35" i="151"/>
  <c r="Q35" i="151"/>
  <c r="P35" i="151"/>
  <c r="O35" i="151"/>
  <c r="N35" i="151"/>
  <c r="M35" i="151"/>
  <c r="L35" i="151"/>
  <c r="K35" i="151"/>
  <c r="J35" i="151"/>
  <c r="I35" i="151"/>
  <c r="H35" i="151"/>
  <c r="G35" i="151"/>
  <c r="AB34" i="151"/>
  <c r="AA34" i="151"/>
  <c r="Z34" i="151"/>
  <c r="Y34" i="151"/>
  <c r="X34" i="151"/>
  <c r="W34" i="151"/>
  <c r="V34" i="151"/>
  <c r="U34" i="151"/>
  <c r="T34" i="151"/>
  <c r="S34" i="151"/>
  <c r="R34" i="151"/>
  <c r="Q34" i="151"/>
  <c r="P34" i="151"/>
  <c r="O34" i="151"/>
  <c r="N34" i="151"/>
  <c r="M34" i="151"/>
  <c r="L34" i="151"/>
  <c r="K34" i="151"/>
  <c r="J34" i="151"/>
  <c r="I34" i="151"/>
  <c r="H34" i="151"/>
  <c r="G34" i="151"/>
  <c r="J27" i="151"/>
  <c r="J26" i="151"/>
  <c r="J25" i="151"/>
  <c r="J24" i="151"/>
  <c r="J10" i="151"/>
  <c r="J5" i="151"/>
  <c r="J4" i="151"/>
  <c r="A563" i="151"/>
  <c r="A562" i="151"/>
  <c r="A561" i="151"/>
  <c r="A560" i="151"/>
  <c r="A559" i="151"/>
  <c r="A558" i="151"/>
  <c r="A557" i="151"/>
  <c r="A556" i="151"/>
  <c r="A555" i="151"/>
  <c r="A554" i="151"/>
  <c r="A553" i="151"/>
  <c r="A552" i="151"/>
  <c r="A551" i="151"/>
  <c r="A550" i="151"/>
  <c r="A549" i="151"/>
  <c r="A548" i="151"/>
  <c r="A547" i="151"/>
  <c r="A546" i="151"/>
  <c r="A545" i="151"/>
  <c r="A544" i="151"/>
  <c r="A543" i="151"/>
  <c r="A542" i="151"/>
  <c r="A541" i="151"/>
  <c r="A540" i="151"/>
  <c r="A539" i="151"/>
  <c r="A538" i="151"/>
  <c r="A537" i="151"/>
  <c r="A536" i="151"/>
  <c r="A535" i="151"/>
  <c r="A534" i="151"/>
  <c r="A533" i="151"/>
  <c r="A532" i="151"/>
  <c r="A531" i="151"/>
  <c r="A530" i="151"/>
  <c r="A529" i="151"/>
  <c r="A528" i="151"/>
  <c r="A527" i="151"/>
  <c r="A526" i="151"/>
  <c r="A525" i="151"/>
  <c r="A524" i="151"/>
  <c r="A523" i="151"/>
  <c r="A522" i="151"/>
  <c r="A521" i="151"/>
  <c r="A520" i="151"/>
  <c r="A519" i="151"/>
  <c r="A518" i="151"/>
  <c r="A517" i="151"/>
  <c r="A516" i="151"/>
  <c r="A515" i="151"/>
  <c r="A514" i="151"/>
  <c r="A513" i="151"/>
  <c r="A512" i="151"/>
  <c r="A511" i="151"/>
  <c r="A510" i="151"/>
  <c r="A509" i="151"/>
  <c r="A508" i="151"/>
  <c r="A507" i="151"/>
  <c r="A506" i="151"/>
  <c r="A505" i="151"/>
  <c r="A504" i="151"/>
  <c r="A503" i="151"/>
  <c r="A502" i="151"/>
  <c r="A501" i="151"/>
  <c r="A500" i="151"/>
  <c r="A499" i="151"/>
  <c r="A498" i="151"/>
  <c r="A497" i="151"/>
  <c r="A496" i="151"/>
  <c r="A495" i="151"/>
  <c r="A494" i="151"/>
  <c r="A493" i="151"/>
  <c r="A492" i="151"/>
  <c r="A491" i="151"/>
  <c r="A490" i="151"/>
  <c r="A489" i="151"/>
  <c r="A488" i="151"/>
  <c r="A487" i="151"/>
  <c r="A486" i="151"/>
  <c r="A485" i="151"/>
  <c r="A484" i="151"/>
  <c r="A483" i="151"/>
  <c r="A482" i="151"/>
  <c r="A481" i="151"/>
  <c r="A480" i="151"/>
  <c r="A479" i="151"/>
  <c r="A478" i="151"/>
  <c r="A477" i="151"/>
  <c r="A476" i="151"/>
  <c r="A475" i="151"/>
  <c r="A474" i="151"/>
  <c r="A473" i="151"/>
  <c r="A472" i="151"/>
  <c r="A471" i="151"/>
  <c r="A470" i="151"/>
  <c r="A469" i="151"/>
  <c r="A468" i="151"/>
  <c r="A467" i="151"/>
  <c r="A466" i="151"/>
  <c r="A465" i="151"/>
  <c r="A464" i="151"/>
  <c r="A463" i="151"/>
  <c r="A462" i="151"/>
  <c r="A461" i="151"/>
  <c r="A460" i="151"/>
  <c r="A459" i="151"/>
  <c r="A458" i="151"/>
  <c r="A457" i="151"/>
  <c r="A456" i="151"/>
  <c r="A455" i="151"/>
  <c r="A454" i="151"/>
  <c r="A453" i="151"/>
  <c r="A452" i="151"/>
  <c r="A451" i="151"/>
  <c r="A450" i="151"/>
  <c r="A449" i="151"/>
  <c r="A448" i="151"/>
  <c r="A447" i="151"/>
  <c r="A446" i="151"/>
  <c r="A445" i="151"/>
  <c r="A444" i="151"/>
  <c r="A443" i="151"/>
  <c r="A442" i="151"/>
  <c r="A441" i="151"/>
  <c r="A440" i="151"/>
  <c r="A439" i="151"/>
  <c r="A438" i="151"/>
  <c r="A437" i="151"/>
  <c r="A436" i="151"/>
  <c r="A435" i="151"/>
  <c r="A434" i="151"/>
  <c r="A433" i="151"/>
  <c r="A432" i="151"/>
  <c r="A431" i="151"/>
  <c r="A430" i="151"/>
  <c r="A429" i="151"/>
  <c r="A428" i="151"/>
  <c r="A427" i="151"/>
  <c r="A426" i="151"/>
  <c r="A425" i="151"/>
  <c r="A424" i="151"/>
  <c r="A423" i="151"/>
  <c r="A422" i="151"/>
  <c r="A421" i="151"/>
  <c r="A420" i="151"/>
  <c r="A419" i="151"/>
  <c r="A418" i="151"/>
  <c r="A417" i="151"/>
  <c r="A416" i="151"/>
  <c r="A415" i="151"/>
  <c r="A414" i="151"/>
  <c r="A413" i="151"/>
  <c r="A412" i="151"/>
  <c r="A411" i="151"/>
  <c r="A410" i="151"/>
  <c r="A409" i="151"/>
  <c r="A408" i="151"/>
  <c r="A407" i="151"/>
  <c r="A406" i="151"/>
  <c r="A405" i="151"/>
  <c r="A404" i="151"/>
  <c r="A403" i="151"/>
  <c r="A402" i="151"/>
  <c r="A401" i="151"/>
  <c r="A400" i="151"/>
  <c r="A399" i="151"/>
  <c r="A398" i="151"/>
  <c r="A397" i="151"/>
  <c r="A396" i="151"/>
  <c r="A395" i="151"/>
  <c r="A394" i="151"/>
  <c r="A393" i="151"/>
  <c r="A392" i="151"/>
  <c r="A391" i="151"/>
  <c r="A390" i="151"/>
  <c r="A389" i="151"/>
  <c r="A388" i="151"/>
  <c r="A387" i="151"/>
  <c r="A386" i="151"/>
  <c r="A385" i="151"/>
  <c r="A384" i="151"/>
  <c r="A383" i="151"/>
  <c r="A382" i="151"/>
  <c r="A381" i="151"/>
  <c r="A380" i="151"/>
  <c r="A379" i="151"/>
  <c r="A378" i="151"/>
  <c r="A377" i="151"/>
  <c r="A376" i="151"/>
  <c r="A375" i="151"/>
  <c r="A374" i="151"/>
  <c r="A373" i="151"/>
  <c r="A372" i="151"/>
  <c r="A371" i="151"/>
  <c r="A370" i="151"/>
  <c r="A369" i="151"/>
  <c r="A368" i="151"/>
  <c r="A367" i="151"/>
  <c r="A366" i="151"/>
  <c r="A365" i="151"/>
  <c r="A364" i="151"/>
  <c r="A363" i="151"/>
  <c r="A362" i="151"/>
  <c r="A361" i="151"/>
  <c r="A360" i="151"/>
  <c r="A359" i="151"/>
  <c r="A358" i="151"/>
  <c r="A357" i="151"/>
  <c r="A356" i="151"/>
  <c r="A355" i="151"/>
  <c r="A354" i="151"/>
  <c r="A353" i="151"/>
  <c r="A352" i="151"/>
  <c r="A351" i="151"/>
  <c r="A350" i="151"/>
  <c r="A349" i="151"/>
  <c r="A348" i="151"/>
  <c r="A347" i="151"/>
  <c r="A346" i="151"/>
  <c r="A345" i="151"/>
  <c r="A344" i="151"/>
  <c r="A343" i="151"/>
  <c r="A342" i="151"/>
  <c r="A341" i="151"/>
  <c r="A340" i="151"/>
  <c r="A339" i="151"/>
  <c r="A338" i="151"/>
  <c r="A337" i="151"/>
  <c r="A336" i="151"/>
  <c r="A335" i="151"/>
  <c r="A334" i="151"/>
  <c r="A333" i="151"/>
  <c r="A332" i="151"/>
  <c r="A331" i="151"/>
  <c r="A330" i="151"/>
  <c r="A329" i="151"/>
  <c r="A328" i="151"/>
  <c r="A321" i="151"/>
  <c r="A320" i="151"/>
  <c r="A319" i="151"/>
  <c r="A318" i="151"/>
  <c r="A317" i="151"/>
  <c r="A316" i="151"/>
  <c r="A315" i="151"/>
  <c r="A314" i="151"/>
  <c r="A313" i="151"/>
  <c r="A312" i="151"/>
  <c r="A311" i="151"/>
  <c r="A310" i="151"/>
  <c r="A309" i="151"/>
  <c r="A308" i="151"/>
  <c r="A307" i="151"/>
  <c r="A306" i="151"/>
  <c r="A305" i="151"/>
  <c r="A304" i="151"/>
  <c r="A303" i="151"/>
  <c r="A302" i="151"/>
  <c r="A301" i="151"/>
  <c r="A300" i="151"/>
  <c r="A299" i="151"/>
  <c r="A298" i="151"/>
  <c r="A297" i="151"/>
  <c r="A296" i="151"/>
  <c r="A295" i="151"/>
  <c r="A294" i="151"/>
  <c r="A293" i="151"/>
  <c r="A292" i="151"/>
  <c r="A291" i="151"/>
  <c r="A290" i="151"/>
  <c r="A289" i="151"/>
  <c r="A288" i="151"/>
  <c r="A287" i="151"/>
  <c r="A286" i="151"/>
  <c r="A285" i="151"/>
  <c r="A284" i="151"/>
  <c r="A283" i="151"/>
  <c r="A282" i="151"/>
  <c r="A281" i="151"/>
  <c r="A280" i="151"/>
  <c r="A279" i="151"/>
  <c r="A278" i="151"/>
  <c r="A277" i="151"/>
  <c r="A276" i="151"/>
  <c r="A275" i="151"/>
  <c r="A274" i="151"/>
  <c r="A273" i="151"/>
  <c r="A272" i="151"/>
  <c r="A271" i="151"/>
  <c r="A270" i="151"/>
  <c r="A269" i="151"/>
  <c r="A268" i="151"/>
  <c r="A267" i="151"/>
  <c r="A266" i="151"/>
  <c r="A265" i="151"/>
  <c r="A264" i="151"/>
  <c r="A263" i="151"/>
  <c r="A262" i="151"/>
  <c r="A261" i="151"/>
  <c r="A260" i="151"/>
  <c r="A259" i="151"/>
  <c r="A258" i="151"/>
  <c r="A257" i="151"/>
  <c r="A256" i="151"/>
  <c r="A255" i="151"/>
  <c r="A254" i="151"/>
  <c r="A253" i="151"/>
  <c r="A252" i="151"/>
  <c r="A251" i="151"/>
  <c r="A250" i="151"/>
  <c r="A249" i="151"/>
  <c r="A248" i="151"/>
  <c r="A247" i="151"/>
  <c r="A246" i="151"/>
  <c r="A245" i="151"/>
  <c r="A244" i="151"/>
  <c r="A243" i="151"/>
  <c r="A242" i="151"/>
  <c r="A241" i="151"/>
  <c r="A240" i="151"/>
  <c r="A239" i="151"/>
  <c r="A238" i="151"/>
  <c r="A237" i="151"/>
  <c r="A236" i="151"/>
  <c r="A235" i="151"/>
  <c r="A234" i="151"/>
  <c r="A233" i="151"/>
  <c r="A232" i="151"/>
  <c r="A231" i="151"/>
  <c r="A230" i="151"/>
  <c r="A229" i="151"/>
  <c r="A228" i="151"/>
  <c r="A227" i="151"/>
  <c r="A226" i="151"/>
  <c r="A225" i="151"/>
  <c r="A224" i="151"/>
  <c r="A223" i="151"/>
  <c r="A222" i="151"/>
  <c r="A221" i="151"/>
  <c r="A220" i="151"/>
  <c r="A219" i="151"/>
  <c r="A218" i="151"/>
  <c r="A217" i="151"/>
  <c r="A216" i="151"/>
  <c r="A215" i="151"/>
  <c r="A214" i="151"/>
  <c r="A213" i="151"/>
  <c r="A212" i="151"/>
  <c r="A211" i="151"/>
  <c r="A210" i="151"/>
  <c r="A209" i="151"/>
  <c r="A208" i="151"/>
  <c r="A207" i="151"/>
  <c r="A206" i="151"/>
  <c r="A205" i="151"/>
  <c r="A204" i="151"/>
  <c r="A203" i="151"/>
  <c r="A202" i="151"/>
  <c r="A201" i="151"/>
  <c r="A200" i="151"/>
  <c r="A199" i="151"/>
  <c r="A198" i="151"/>
  <c r="A197" i="151"/>
  <c r="A196" i="151"/>
  <c r="A195" i="151"/>
  <c r="A194" i="151"/>
  <c r="A193" i="151"/>
  <c r="A192" i="151"/>
  <c r="A191" i="151"/>
  <c r="A190" i="151"/>
  <c r="A189" i="151"/>
  <c r="A188" i="151"/>
  <c r="A187" i="151"/>
  <c r="A186" i="151"/>
  <c r="A185" i="151"/>
  <c r="A184" i="151"/>
  <c r="A183" i="151"/>
  <c r="A182" i="151"/>
  <c r="A181" i="151"/>
  <c r="A180" i="151"/>
  <c r="A179" i="151"/>
  <c r="A178" i="151"/>
  <c r="A177" i="151"/>
  <c r="A176" i="151"/>
  <c r="A175" i="151"/>
  <c r="A174" i="151"/>
  <c r="A173" i="151"/>
  <c r="A172" i="151"/>
  <c r="A171" i="151"/>
  <c r="A170" i="151"/>
  <c r="A169" i="151"/>
  <c r="A168" i="151"/>
  <c r="A167" i="151"/>
  <c r="A166" i="151"/>
  <c r="A165" i="151"/>
  <c r="A164" i="151"/>
  <c r="A163" i="151"/>
  <c r="A162" i="151"/>
  <c r="A161" i="151"/>
  <c r="A160" i="151"/>
  <c r="A159" i="151"/>
  <c r="A158" i="151"/>
  <c r="A157" i="151"/>
  <c r="A156" i="151"/>
  <c r="A155" i="151"/>
  <c r="A154" i="151"/>
  <c r="A153" i="151"/>
  <c r="A152" i="151"/>
  <c r="A151" i="151"/>
  <c r="A150" i="151"/>
  <c r="A149" i="151"/>
  <c r="A148" i="151"/>
  <c r="A147" i="151"/>
  <c r="A146" i="151"/>
  <c r="A145" i="151"/>
  <c r="A144" i="151"/>
  <c r="A143" i="151"/>
  <c r="A142" i="151"/>
  <c r="A141" i="151"/>
  <c r="A140" i="151"/>
  <c r="A139" i="151"/>
  <c r="A138" i="151"/>
  <c r="A137" i="151"/>
  <c r="A136" i="151"/>
  <c r="A135" i="151"/>
  <c r="A134" i="151"/>
  <c r="A133" i="151"/>
  <c r="A132" i="151"/>
  <c r="A131" i="151"/>
  <c r="A130" i="151"/>
  <c r="A129" i="151"/>
  <c r="A128" i="151"/>
  <c r="A127" i="151"/>
  <c r="A126" i="151"/>
  <c r="A125" i="151"/>
  <c r="A124" i="151"/>
  <c r="A123" i="151"/>
  <c r="A122" i="151"/>
  <c r="A121" i="151"/>
  <c r="A120" i="151"/>
  <c r="A119" i="151"/>
  <c r="A118" i="151"/>
  <c r="A117" i="151"/>
  <c r="A116" i="151"/>
  <c r="A115" i="151"/>
  <c r="A114" i="151"/>
  <c r="A113" i="151"/>
  <c r="A112" i="151"/>
  <c r="A111" i="151"/>
  <c r="A110" i="151"/>
  <c r="A109" i="151"/>
  <c r="A108" i="151"/>
  <c r="A107" i="151"/>
  <c r="A106" i="151"/>
  <c r="A105" i="151"/>
  <c r="A104" i="151"/>
  <c r="A103" i="151"/>
  <c r="A102" i="151"/>
  <c r="A101" i="151"/>
  <c r="A100" i="151"/>
  <c r="A99" i="151"/>
  <c r="A98" i="151"/>
  <c r="A97" i="151"/>
  <c r="A96" i="151"/>
  <c r="A95" i="151"/>
  <c r="A94" i="151"/>
  <c r="A93" i="151"/>
  <c r="A92" i="151"/>
  <c r="A91" i="151"/>
  <c r="A90" i="151"/>
  <c r="A89" i="151"/>
  <c r="A88" i="151"/>
  <c r="A87" i="151"/>
  <c r="A86" i="151"/>
  <c r="A85" i="151"/>
  <c r="A84" i="151"/>
  <c r="A83" i="151"/>
  <c r="A82" i="151"/>
  <c r="A81" i="151"/>
  <c r="A80" i="151"/>
  <c r="A79" i="151"/>
  <c r="A78" i="151"/>
  <c r="A77" i="151"/>
  <c r="A76" i="151"/>
  <c r="A75" i="151"/>
  <c r="A74" i="151"/>
  <c r="A73" i="151"/>
  <c r="A72" i="151"/>
  <c r="A71" i="151"/>
  <c r="A70" i="151"/>
  <c r="A69" i="151"/>
  <c r="A68" i="151"/>
  <c r="A67" i="151"/>
  <c r="A66" i="151"/>
  <c r="A65" i="151"/>
  <c r="A64" i="151"/>
  <c r="A63" i="151"/>
  <c r="A62" i="151"/>
  <c r="A61" i="151"/>
  <c r="A60" i="151"/>
  <c r="A59" i="151"/>
  <c r="A58" i="151"/>
  <c r="A57" i="151"/>
  <c r="A56" i="151"/>
  <c r="A55" i="151"/>
  <c r="A54" i="151"/>
  <c r="A53" i="151"/>
  <c r="A52" i="151"/>
  <c r="A51" i="151"/>
  <c r="A50" i="151"/>
  <c r="A49" i="151"/>
  <c r="A48" i="151"/>
  <c r="A47" i="151"/>
  <c r="A46" i="151"/>
  <c r="A45" i="151"/>
  <c r="A44" i="151"/>
  <c r="A43" i="151"/>
  <c r="A42" i="151"/>
  <c r="A41" i="151"/>
  <c r="A40" i="151"/>
  <c r="A39" i="151"/>
  <c r="A38" i="151"/>
  <c r="A37" i="151"/>
  <c r="A36" i="151"/>
  <c r="A35" i="151"/>
  <c r="A34"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AQ639" i="150" l="1"/>
  <c r="AP639" i="150"/>
  <c r="AO639" i="150"/>
  <c r="AN639" i="150"/>
  <c r="AQ638" i="150"/>
  <c r="AP638" i="150"/>
  <c r="AO638" i="150"/>
  <c r="AN638" i="150"/>
  <c r="AQ637" i="150"/>
  <c r="AP637" i="150"/>
  <c r="AO637" i="150"/>
  <c r="AN637" i="150"/>
  <c r="AQ636" i="150"/>
  <c r="AP636" i="150"/>
  <c r="AO636" i="150"/>
  <c r="AN636" i="150"/>
  <c r="AQ635" i="150"/>
  <c r="AP635" i="150"/>
  <c r="AO635" i="150"/>
  <c r="AN635" i="150"/>
  <c r="AQ634" i="150"/>
  <c r="AP634" i="150"/>
  <c r="AO634" i="150"/>
  <c r="AN634" i="150"/>
  <c r="AQ633" i="150"/>
  <c r="AP633" i="150"/>
  <c r="AO633" i="150"/>
  <c r="AN633" i="150"/>
  <c r="AQ632" i="150"/>
  <c r="AP632" i="150"/>
  <c r="AO632" i="150"/>
  <c r="AN632" i="150"/>
  <c r="AQ631" i="150"/>
  <c r="AP631" i="150"/>
  <c r="AO631" i="150"/>
  <c r="AN631" i="150"/>
  <c r="AQ630" i="150"/>
  <c r="AP630" i="150"/>
  <c r="AO630" i="150"/>
  <c r="AN630" i="150"/>
  <c r="AQ629" i="150"/>
  <c r="AP629" i="150"/>
  <c r="AO629" i="150"/>
  <c r="AN629" i="150"/>
  <c r="AQ628" i="150"/>
  <c r="AP628" i="150"/>
  <c r="AO628" i="150"/>
  <c r="AN628" i="150"/>
  <c r="AQ627" i="150"/>
  <c r="AP627" i="150"/>
  <c r="AO627" i="150"/>
  <c r="AN627" i="150"/>
  <c r="AQ626" i="150"/>
  <c r="AP626" i="150"/>
  <c r="AO626" i="150"/>
  <c r="AN626" i="150"/>
  <c r="AQ625" i="150"/>
  <c r="AP625" i="150"/>
  <c r="AO625" i="150"/>
  <c r="AN625" i="150"/>
  <c r="AQ624" i="150"/>
  <c r="AP624" i="150"/>
  <c r="AO624" i="150"/>
  <c r="AN624" i="150"/>
  <c r="AQ623" i="150"/>
  <c r="AP623" i="150"/>
  <c r="AO623" i="150"/>
  <c r="AN623" i="150"/>
  <c r="AQ622" i="150"/>
  <c r="AP622" i="150"/>
  <c r="AO622" i="150"/>
  <c r="AN622" i="150"/>
  <c r="AQ621" i="150"/>
  <c r="AP621" i="150"/>
  <c r="AO621" i="150"/>
  <c r="AN621" i="150"/>
  <c r="AQ620" i="150"/>
  <c r="AP620" i="150"/>
  <c r="AO620" i="150"/>
  <c r="AN620" i="150"/>
  <c r="AQ619" i="150"/>
  <c r="AP619" i="150"/>
  <c r="AO619" i="150"/>
  <c r="AN619" i="150"/>
  <c r="AQ618" i="150"/>
  <c r="AP618" i="150"/>
  <c r="AO618" i="150"/>
  <c r="AN618" i="150"/>
  <c r="AQ617" i="150"/>
  <c r="AP617" i="150"/>
  <c r="AO617" i="150"/>
  <c r="AN617" i="150"/>
  <c r="AQ616" i="150"/>
  <c r="AP616" i="150"/>
  <c r="AO616" i="150"/>
  <c r="AN616" i="150"/>
  <c r="AQ615" i="150"/>
  <c r="AP615" i="150"/>
  <c r="AO615" i="150"/>
  <c r="AN615" i="150"/>
  <c r="AQ614" i="150"/>
  <c r="AP614" i="150"/>
  <c r="AO614" i="150"/>
  <c r="AN614" i="150"/>
  <c r="AQ613" i="150"/>
  <c r="AP613" i="150"/>
  <c r="AO613" i="150"/>
  <c r="AN613" i="150"/>
  <c r="AQ612" i="150"/>
  <c r="AP612" i="150"/>
  <c r="AO612" i="150"/>
  <c r="AN612" i="150"/>
  <c r="AQ611" i="150"/>
  <c r="AP611" i="150"/>
  <c r="AO611" i="150"/>
  <c r="AN611" i="150"/>
  <c r="AQ610" i="150"/>
  <c r="AP610" i="150"/>
  <c r="AO610" i="150"/>
  <c r="AN610" i="150"/>
  <c r="AQ609" i="150"/>
  <c r="AP609" i="150"/>
  <c r="AO609" i="150"/>
  <c r="AN609" i="150"/>
  <c r="AQ608" i="150"/>
  <c r="AP608" i="150"/>
  <c r="AO608" i="150"/>
  <c r="AN608" i="150"/>
  <c r="AQ607" i="150"/>
  <c r="AP607" i="150"/>
  <c r="AO607" i="150"/>
  <c r="AN607" i="150"/>
  <c r="AQ606" i="150"/>
  <c r="AP606" i="150"/>
  <c r="AO606" i="150"/>
  <c r="AN606" i="150"/>
  <c r="AQ605" i="150"/>
  <c r="AP605" i="150"/>
  <c r="AO605" i="150"/>
  <c r="AN605" i="150"/>
  <c r="AQ604" i="150"/>
  <c r="AP604" i="150"/>
  <c r="AO604" i="150"/>
  <c r="AN604" i="150"/>
  <c r="AQ603" i="150"/>
  <c r="AP603" i="150"/>
  <c r="AO603" i="150"/>
  <c r="AN603" i="150"/>
  <c r="AQ602" i="150"/>
  <c r="AP602" i="150"/>
  <c r="AO602" i="150"/>
  <c r="AN602" i="150"/>
  <c r="AQ601" i="150"/>
  <c r="AP601" i="150"/>
  <c r="AO601" i="150"/>
  <c r="AN601" i="150"/>
  <c r="AQ600" i="150"/>
  <c r="AP600" i="150"/>
  <c r="AO600" i="150"/>
  <c r="AN600" i="150"/>
  <c r="AQ599" i="150"/>
  <c r="AP599" i="150"/>
  <c r="AO599" i="150"/>
  <c r="AN599" i="150"/>
  <c r="AQ598" i="150"/>
  <c r="AP598" i="150"/>
  <c r="AO598" i="150"/>
  <c r="AN598" i="150"/>
  <c r="AQ597" i="150"/>
  <c r="AP597" i="150"/>
  <c r="AO597" i="150"/>
  <c r="AN597" i="150"/>
  <c r="AQ596" i="150"/>
  <c r="AP596" i="150"/>
  <c r="AO596" i="150"/>
  <c r="AN596" i="150"/>
  <c r="AQ595" i="150"/>
  <c r="AP595" i="150"/>
  <c r="AO595" i="150"/>
  <c r="AN595" i="150"/>
  <c r="AQ594" i="150"/>
  <c r="AP594" i="150"/>
  <c r="AO594" i="150"/>
  <c r="AN594" i="150"/>
  <c r="AQ593" i="150"/>
  <c r="AP593" i="150"/>
  <c r="AO593" i="150"/>
  <c r="AN593" i="150"/>
  <c r="AQ592" i="150"/>
  <c r="AP592" i="150"/>
  <c r="AO592" i="150"/>
  <c r="AN592" i="150"/>
  <c r="AQ591" i="150"/>
  <c r="AP591" i="150"/>
  <c r="AO591" i="150"/>
  <c r="AN591" i="150"/>
  <c r="AQ590" i="150"/>
  <c r="AP590" i="150"/>
  <c r="AO590" i="150"/>
  <c r="AN590" i="150"/>
  <c r="AQ589" i="150"/>
  <c r="AP589" i="150"/>
  <c r="AO589" i="150"/>
  <c r="AN589" i="150"/>
  <c r="AQ588" i="150"/>
  <c r="AP588" i="150"/>
  <c r="AO588" i="150"/>
  <c r="AN588" i="150"/>
  <c r="AQ587" i="150"/>
  <c r="AP587" i="150"/>
  <c r="AO587" i="150"/>
  <c r="AN587" i="150"/>
  <c r="AQ586" i="150"/>
  <c r="AP586" i="150"/>
  <c r="AO586" i="150"/>
  <c r="AN586" i="150"/>
  <c r="AQ585" i="150"/>
  <c r="AP585" i="150"/>
  <c r="AO585" i="150"/>
  <c r="AN585" i="150"/>
  <c r="AQ584" i="150"/>
  <c r="AP584" i="150"/>
  <c r="AO584" i="150"/>
  <c r="AN584" i="150"/>
  <c r="AQ583" i="150"/>
  <c r="AP583" i="150"/>
  <c r="AO583" i="150"/>
  <c r="AN583" i="150"/>
  <c r="AQ582" i="150"/>
  <c r="AP582" i="150"/>
  <c r="AO582" i="150"/>
  <c r="AN582" i="150"/>
  <c r="AQ581" i="150"/>
  <c r="AP581" i="150"/>
  <c r="AO581" i="150"/>
  <c r="AN581" i="150"/>
  <c r="AQ580" i="150"/>
  <c r="AP580" i="150"/>
  <c r="AO580" i="150"/>
  <c r="AN580" i="150"/>
  <c r="AQ579" i="150"/>
  <c r="AP579" i="150"/>
  <c r="AO579" i="150"/>
  <c r="AN579" i="150"/>
  <c r="AQ578" i="150"/>
  <c r="AP578" i="150"/>
  <c r="AO578" i="150"/>
  <c r="AN578" i="150"/>
  <c r="AQ577" i="150"/>
  <c r="AP577" i="150"/>
  <c r="AO577" i="150"/>
  <c r="AN577" i="150"/>
  <c r="AQ576" i="150"/>
  <c r="AP576" i="150"/>
  <c r="AO576" i="150"/>
  <c r="AN576" i="150"/>
  <c r="AQ575" i="150"/>
  <c r="AP575" i="150"/>
  <c r="AO575" i="150"/>
  <c r="AN575" i="150"/>
  <c r="AQ574" i="150"/>
  <c r="AP574" i="150"/>
  <c r="AO574" i="150"/>
  <c r="AN574" i="150"/>
  <c r="AQ573" i="150"/>
  <c r="AP573" i="150"/>
  <c r="AO573" i="150"/>
  <c r="AN573" i="150"/>
  <c r="AQ572" i="150"/>
  <c r="AP572" i="150"/>
  <c r="AO572" i="150"/>
  <c r="AN572" i="150"/>
  <c r="AQ571" i="150"/>
  <c r="AP571" i="150"/>
  <c r="AO571" i="150"/>
  <c r="AN571" i="150"/>
  <c r="AN570" i="150"/>
  <c r="AQ570" i="150"/>
  <c r="AP570" i="150"/>
  <c r="AO570" i="150"/>
  <c r="A12" i="150"/>
  <c r="A13" i="150"/>
  <c r="G52" i="100"/>
  <c r="I52" i="100" s="1"/>
  <c r="G51" i="100"/>
  <c r="I51" i="100" s="1"/>
  <c r="G50" i="100"/>
  <c r="EL68" i="53"/>
  <c r="EJ68" i="53"/>
  <c r="EH68" i="53"/>
  <c r="EF68" i="53"/>
  <c r="ED68" i="53"/>
  <c r="EB68" i="53"/>
  <c r="DZ68" i="53"/>
  <c r="DX68" i="53"/>
  <c r="DV68" i="53"/>
  <c r="DT68" i="53"/>
  <c r="DR68" i="53"/>
  <c r="DP68" i="53"/>
  <c r="DN68" i="53"/>
  <c r="DL68" i="53"/>
  <c r="DJ68" i="53"/>
  <c r="DH68" i="53"/>
  <c r="DF68" i="53"/>
  <c r="DD68" i="53"/>
  <c r="DB68" i="53"/>
  <c r="CZ68" i="53"/>
  <c r="CX68" i="53"/>
  <c r="CV68" i="53"/>
  <c r="CT68" i="53"/>
  <c r="CR68" i="53"/>
  <c r="CP68" i="53"/>
  <c r="CN68" i="53"/>
  <c r="CL68" i="53"/>
  <c r="CJ68" i="53"/>
  <c r="CH68" i="53"/>
  <c r="CF68" i="53"/>
  <c r="CD68" i="53"/>
  <c r="CB68" i="53"/>
  <c r="BZ68" i="53"/>
  <c r="BX68" i="53"/>
  <c r="BV68" i="53"/>
  <c r="BT68" i="53"/>
  <c r="BR68" i="53"/>
  <c r="BP68" i="53"/>
  <c r="BN68" i="53"/>
  <c r="BL68" i="53"/>
  <c r="BJ68" i="53"/>
  <c r="BH68" i="53"/>
  <c r="BF68" i="53"/>
  <c r="BD68" i="53"/>
  <c r="BB68" i="53"/>
  <c r="AZ68" i="53"/>
  <c r="AX68" i="53"/>
  <c r="AV68" i="53"/>
  <c r="AT68" i="53"/>
  <c r="AR68" i="53"/>
  <c r="AP68" i="53"/>
  <c r="AN68" i="53"/>
  <c r="AL68" i="53"/>
  <c r="AJ68" i="53"/>
  <c r="AH68" i="53"/>
  <c r="AF68" i="53"/>
  <c r="AD68" i="53"/>
  <c r="AB68" i="53"/>
  <c r="Z68" i="53"/>
  <c r="X68" i="53"/>
  <c r="V68" i="53"/>
  <c r="T68" i="53"/>
  <c r="R68" i="53"/>
  <c r="P68" i="53"/>
  <c r="N68" i="53"/>
  <c r="L68" i="53"/>
  <c r="J68" i="53"/>
  <c r="H68" i="53"/>
  <c r="F68" i="53"/>
  <c r="R9" i="53"/>
  <c r="R8" i="53"/>
  <c r="EL49" i="53"/>
  <c r="A17" i="150" l="1"/>
  <c r="A570" i="150"/>
  <c r="I570" i="150"/>
  <c r="J570" i="150"/>
  <c r="K570" i="150"/>
  <c r="L570" i="150"/>
  <c r="M570" i="150"/>
  <c r="N570" i="150"/>
  <c r="O570" i="150"/>
  <c r="P570" i="150"/>
  <c r="Q570" i="150"/>
  <c r="R570" i="150"/>
  <c r="S570" i="150"/>
  <c r="T570" i="150"/>
  <c r="U570" i="150"/>
  <c r="V570" i="150"/>
  <c r="W570" i="150"/>
  <c r="X570" i="150"/>
  <c r="Y570" i="150"/>
  <c r="Z570" i="150"/>
  <c r="AA570" i="150"/>
  <c r="AB570" i="150"/>
  <c r="AC570" i="150"/>
  <c r="AD570" i="150"/>
  <c r="AE570" i="150"/>
  <c r="AF570" i="150"/>
  <c r="AG570" i="150"/>
  <c r="AH570" i="150"/>
  <c r="AI570" i="150"/>
  <c r="AJ570" i="150"/>
  <c r="AK570" i="150"/>
  <c r="AL570" i="150"/>
  <c r="AM570" i="150"/>
  <c r="A571" i="150"/>
  <c r="I571" i="150"/>
  <c r="J571" i="150"/>
  <c r="K571" i="150"/>
  <c r="L571" i="150"/>
  <c r="M571" i="150"/>
  <c r="N571" i="150"/>
  <c r="O571" i="150"/>
  <c r="P571" i="150"/>
  <c r="Q571" i="150"/>
  <c r="R571" i="150"/>
  <c r="S571" i="150"/>
  <c r="T571" i="150"/>
  <c r="U571" i="150"/>
  <c r="V571" i="150"/>
  <c r="W571" i="150"/>
  <c r="X571" i="150"/>
  <c r="Y571" i="150"/>
  <c r="Z571" i="150"/>
  <c r="AA571" i="150"/>
  <c r="AB571" i="150"/>
  <c r="AC571" i="150"/>
  <c r="AD571" i="150"/>
  <c r="AE571" i="150"/>
  <c r="AF571" i="150"/>
  <c r="AG571" i="150"/>
  <c r="AH571" i="150"/>
  <c r="AI571" i="150"/>
  <c r="AJ571" i="150"/>
  <c r="AK571" i="150"/>
  <c r="AL571" i="150"/>
  <c r="AM571" i="150"/>
  <c r="A572" i="150"/>
  <c r="I572" i="150"/>
  <c r="J572" i="150"/>
  <c r="K572" i="150"/>
  <c r="L572" i="150"/>
  <c r="M572" i="150"/>
  <c r="N572" i="150"/>
  <c r="O572" i="150"/>
  <c r="P572" i="150"/>
  <c r="Q572" i="150"/>
  <c r="R572" i="150"/>
  <c r="S572" i="150"/>
  <c r="T572" i="150"/>
  <c r="U572" i="150"/>
  <c r="V572" i="150"/>
  <c r="W572" i="150"/>
  <c r="X572" i="150"/>
  <c r="Y572" i="150"/>
  <c r="Z572" i="150"/>
  <c r="AA572" i="150"/>
  <c r="AB572" i="150"/>
  <c r="AC572" i="150"/>
  <c r="AD572" i="150"/>
  <c r="AE572" i="150"/>
  <c r="AF572" i="150"/>
  <c r="AG572" i="150"/>
  <c r="AH572" i="150"/>
  <c r="AI572" i="150"/>
  <c r="AJ572" i="150"/>
  <c r="AK572" i="150"/>
  <c r="AL572" i="150"/>
  <c r="AM572" i="150"/>
  <c r="A573" i="150"/>
  <c r="I573" i="150"/>
  <c r="J573" i="150"/>
  <c r="K573" i="150"/>
  <c r="L573" i="150"/>
  <c r="M573" i="150"/>
  <c r="N573" i="150"/>
  <c r="O573" i="150"/>
  <c r="P573" i="150"/>
  <c r="Q573" i="150"/>
  <c r="R573" i="150"/>
  <c r="S573" i="150"/>
  <c r="T573" i="150"/>
  <c r="U573" i="150"/>
  <c r="V573" i="150"/>
  <c r="W573" i="150"/>
  <c r="X573" i="150"/>
  <c r="Y573" i="150"/>
  <c r="Z573" i="150"/>
  <c r="AA573" i="150"/>
  <c r="AB573" i="150"/>
  <c r="AC573" i="150"/>
  <c r="AD573" i="150"/>
  <c r="AE573" i="150"/>
  <c r="AF573" i="150"/>
  <c r="AG573" i="150"/>
  <c r="AH573" i="150"/>
  <c r="AI573" i="150"/>
  <c r="AJ573" i="150"/>
  <c r="AK573" i="150"/>
  <c r="AL573" i="150"/>
  <c r="AM573" i="150"/>
  <c r="A574" i="150"/>
  <c r="I574" i="150"/>
  <c r="J574" i="150"/>
  <c r="K574" i="150"/>
  <c r="L574" i="150"/>
  <c r="M574" i="150"/>
  <c r="N574" i="150"/>
  <c r="O574" i="150"/>
  <c r="P574" i="150"/>
  <c r="Q574" i="150"/>
  <c r="R574" i="150"/>
  <c r="S574" i="150"/>
  <c r="T574" i="150"/>
  <c r="U574" i="150"/>
  <c r="V574" i="150"/>
  <c r="W574" i="150"/>
  <c r="X574" i="150"/>
  <c r="Y574" i="150"/>
  <c r="Z574" i="150"/>
  <c r="AA574" i="150"/>
  <c r="AB574" i="150"/>
  <c r="AC574" i="150"/>
  <c r="AD574" i="150"/>
  <c r="AE574" i="150"/>
  <c r="AF574" i="150"/>
  <c r="AG574" i="150"/>
  <c r="AH574" i="150"/>
  <c r="AI574" i="150"/>
  <c r="AJ574" i="150"/>
  <c r="AK574" i="150"/>
  <c r="AL574" i="150"/>
  <c r="AM574" i="150"/>
  <c r="A575" i="150"/>
  <c r="I575" i="150"/>
  <c r="J575" i="150"/>
  <c r="K575" i="150"/>
  <c r="L575" i="150"/>
  <c r="M575" i="150"/>
  <c r="N575" i="150"/>
  <c r="O575" i="150"/>
  <c r="P575" i="150"/>
  <c r="Q575" i="150"/>
  <c r="R575" i="150"/>
  <c r="S575" i="150"/>
  <c r="T575" i="150"/>
  <c r="U575" i="150"/>
  <c r="V575" i="150"/>
  <c r="W575" i="150"/>
  <c r="X575" i="150"/>
  <c r="Y575" i="150"/>
  <c r="Z575" i="150"/>
  <c r="AA575" i="150"/>
  <c r="AB575" i="150"/>
  <c r="AC575" i="150"/>
  <c r="AD575" i="150"/>
  <c r="AE575" i="150"/>
  <c r="AF575" i="150"/>
  <c r="AG575" i="150"/>
  <c r="AH575" i="150"/>
  <c r="AI575" i="150"/>
  <c r="AJ575" i="150"/>
  <c r="AK575" i="150"/>
  <c r="AL575" i="150"/>
  <c r="AM575" i="150"/>
  <c r="A576" i="150"/>
  <c r="I576" i="150"/>
  <c r="J576" i="150"/>
  <c r="K576" i="150"/>
  <c r="L576" i="150"/>
  <c r="M576" i="150"/>
  <c r="N576" i="150"/>
  <c r="O576" i="150"/>
  <c r="P576" i="150"/>
  <c r="Q576" i="150"/>
  <c r="R576" i="150"/>
  <c r="S576" i="150"/>
  <c r="T576" i="150"/>
  <c r="U576" i="150"/>
  <c r="V576" i="150"/>
  <c r="W576" i="150"/>
  <c r="X576" i="150"/>
  <c r="Y576" i="150"/>
  <c r="Z576" i="150"/>
  <c r="AA576" i="150"/>
  <c r="AB576" i="150"/>
  <c r="AC576" i="150"/>
  <c r="AD576" i="150"/>
  <c r="AE576" i="150"/>
  <c r="AF576" i="150"/>
  <c r="AG576" i="150"/>
  <c r="AH576" i="150"/>
  <c r="AI576" i="150"/>
  <c r="AJ576" i="150"/>
  <c r="AK576" i="150"/>
  <c r="AL576" i="150"/>
  <c r="AM576" i="150"/>
  <c r="A577" i="150"/>
  <c r="I577" i="150"/>
  <c r="J577" i="150"/>
  <c r="K577" i="150"/>
  <c r="L577" i="150"/>
  <c r="M577" i="150"/>
  <c r="N577" i="150"/>
  <c r="O577" i="150"/>
  <c r="P577" i="150"/>
  <c r="Q577" i="150"/>
  <c r="R577" i="150"/>
  <c r="S577" i="150"/>
  <c r="T577" i="150"/>
  <c r="U577" i="150"/>
  <c r="V577" i="150"/>
  <c r="W577" i="150"/>
  <c r="X577" i="150"/>
  <c r="Y577" i="150"/>
  <c r="Z577" i="150"/>
  <c r="AA577" i="150"/>
  <c r="AB577" i="150"/>
  <c r="AC577" i="150"/>
  <c r="AD577" i="150"/>
  <c r="AE577" i="150"/>
  <c r="AF577" i="150"/>
  <c r="AG577" i="150"/>
  <c r="AH577" i="150"/>
  <c r="AI577" i="150"/>
  <c r="AJ577" i="150"/>
  <c r="AK577" i="150"/>
  <c r="AL577" i="150"/>
  <c r="AM577" i="150"/>
  <c r="A578" i="150"/>
  <c r="I578" i="150"/>
  <c r="J578" i="150"/>
  <c r="K578" i="150"/>
  <c r="L578" i="150"/>
  <c r="M578" i="150"/>
  <c r="N578" i="150"/>
  <c r="O578" i="150"/>
  <c r="P578" i="150"/>
  <c r="Q578" i="150"/>
  <c r="R578" i="150"/>
  <c r="S578" i="150"/>
  <c r="T578" i="150"/>
  <c r="U578" i="150"/>
  <c r="V578" i="150"/>
  <c r="W578" i="150"/>
  <c r="X578" i="150"/>
  <c r="Y578" i="150"/>
  <c r="Z578" i="150"/>
  <c r="AA578" i="150"/>
  <c r="AB578" i="150"/>
  <c r="AC578" i="150"/>
  <c r="AD578" i="150"/>
  <c r="AE578" i="150"/>
  <c r="AF578" i="150"/>
  <c r="AG578" i="150"/>
  <c r="AH578" i="150"/>
  <c r="AI578" i="150"/>
  <c r="AJ578" i="150"/>
  <c r="AK578" i="150"/>
  <c r="AL578" i="150"/>
  <c r="AM578" i="150"/>
  <c r="A579" i="150"/>
  <c r="I579" i="150"/>
  <c r="J579" i="150"/>
  <c r="K579" i="150"/>
  <c r="L579" i="150"/>
  <c r="M579" i="150"/>
  <c r="N579" i="150"/>
  <c r="O579" i="150"/>
  <c r="P579" i="150"/>
  <c r="Q579" i="150"/>
  <c r="R579" i="150"/>
  <c r="S579" i="150"/>
  <c r="T579" i="150"/>
  <c r="U579" i="150"/>
  <c r="V579" i="150"/>
  <c r="W579" i="150"/>
  <c r="X579" i="150"/>
  <c r="Y579" i="150"/>
  <c r="Z579" i="150"/>
  <c r="AA579" i="150"/>
  <c r="AB579" i="150"/>
  <c r="AC579" i="150"/>
  <c r="AD579" i="150"/>
  <c r="AE579" i="150"/>
  <c r="AF579" i="150"/>
  <c r="AG579" i="150"/>
  <c r="AH579" i="150"/>
  <c r="AI579" i="150"/>
  <c r="AJ579" i="150"/>
  <c r="AK579" i="150"/>
  <c r="AL579" i="150"/>
  <c r="AM579" i="150"/>
  <c r="A580" i="150"/>
  <c r="I580" i="150"/>
  <c r="J580" i="150"/>
  <c r="K580" i="150"/>
  <c r="L580" i="150"/>
  <c r="M580" i="150"/>
  <c r="N580" i="150"/>
  <c r="O580" i="150"/>
  <c r="P580" i="150"/>
  <c r="Q580" i="150"/>
  <c r="R580" i="150"/>
  <c r="S580" i="150"/>
  <c r="T580" i="150"/>
  <c r="U580" i="150"/>
  <c r="V580" i="150"/>
  <c r="W580" i="150"/>
  <c r="X580" i="150"/>
  <c r="Y580" i="150"/>
  <c r="Z580" i="150"/>
  <c r="AA580" i="150"/>
  <c r="AB580" i="150"/>
  <c r="AC580" i="150"/>
  <c r="AD580" i="150"/>
  <c r="AE580" i="150"/>
  <c r="AF580" i="150"/>
  <c r="AG580" i="150"/>
  <c r="AH580" i="150"/>
  <c r="AI580" i="150"/>
  <c r="AJ580" i="150"/>
  <c r="AK580" i="150"/>
  <c r="AL580" i="150"/>
  <c r="AM580" i="150"/>
  <c r="A581" i="150"/>
  <c r="I581" i="150"/>
  <c r="J581" i="150"/>
  <c r="K581" i="150"/>
  <c r="L581" i="150"/>
  <c r="M581" i="150"/>
  <c r="N581" i="150"/>
  <c r="O581" i="150"/>
  <c r="P581" i="150"/>
  <c r="Q581" i="150"/>
  <c r="R581" i="150"/>
  <c r="S581" i="150"/>
  <c r="T581" i="150"/>
  <c r="U581" i="150"/>
  <c r="V581" i="150"/>
  <c r="W581" i="150"/>
  <c r="X581" i="150"/>
  <c r="Y581" i="150"/>
  <c r="Z581" i="150"/>
  <c r="AA581" i="150"/>
  <c r="AB581" i="150"/>
  <c r="AC581" i="150"/>
  <c r="AD581" i="150"/>
  <c r="AE581" i="150"/>
  <c r="AF581" i="150"/>
  <c r="AG581" i="150"/>
  <c r="AH581" i="150"/>
  <c r="AI581" i="150"/>
  <c r="AJ581" i="150"/>
  <c r="AK581" i="150"/>
  <c r="AL581" i="150"/>
  <c r="AM581" i="150"/>
  <c r="A582" i="150"/>
  <c r="I582" i="150"/>
  <c r="J582" i="150"/>
  <c r="K582" i="150"/>
  <c r="L582" i="150"/>
  <c r="M582" i="150"/>
  <c r="N582" i="150"/>
  <c r="O582" i="150"/>
  <c r="P582" i="150"/>
  <c r="Q582" i="150"/>
  <c r="R582" i="150"/>
  <c r="S582" i="150"/>
  <c r="T582" i="150"/>
  <c r="U582" i="150"/>
  <c r="V582" i="150"/>
  <c r="W582" i="150"/>
  <c r="X582" i="150"/>
  <c r="Y582" i="150"/>
  <c r="Z582" i="150"/>
  <c r="AA582" i="150"/>
  <c r="AB582" i="150"/>
  <c r="AC582" i="150"/>
  <c r="AD582" i="150"/>
  <c r="AE582" i="150"/>
  <c r="AF582" i="150"/>
  <c r="AG582" i="150"/>
  <c r="AH582" i="150"/>
  <c r="AI582" i="150"/>
  <c r="AJ582" i="150"/>
  <c r="AK582" i="150"/>
  <c r="AL582" i="150"/>
  <c r="AM582" i="150"/>
  <c r="A583" i="150"/>
  <c r="I583" i="150"/>
  <c r="J583" i="150"/>
  <c r="K583" i="150"/>
  <c r="L583" i="150"/>
  <c r="M583" i="150"/>
  <c r="N583" i="150"/>
  <c r="O583" i="150"/>
  <c r="P583" i="150"/>
  <c r="Q583" i="150"/>
  <c r="R583" i="150"/>
  <c r="S583" i="150"/>
  <c r="T583" i="150"/>
  <c r="U583" i="150"/>
  <c r="V583" i="150"/>
  <c r="W583" i="150"/>
  <c r="X583" i="150"/>
  <c r="Y583" i="150"/>
  <c r="Z583" i="150"/>
  <c r="AA583" i="150"/>
  <c r="AB583" i="150"/>
  <c r="AC583" i="150"/>
  <c r="AD583" i="150"/>
  <c r="AE583" i="150"/>
  <c r="AF583" i="150"/>
  <c r="AG583" i="150"/>
  <c r="AH583" i="150"/>
  <c r="AI583" i="150"/>
  <c r="AJ583" i="150"/>
  <c r="AK583" i="150"/>
  <c r="AL583" i="150"/>
  <c r="AM583" i="150"/>
  <c r="A584" i="150"/>
  <c r="I584" i="150"/>
  <c r="J584" i="150"/>
  <c r="K584" i="150"/>
  <c r="L584" i="150"/>
  <c r="M584" i="150"/>
  <c r="N584" i="150"/>
  <c r="O584" i="150"/>
  <c r="P584" i="150"/>
  <c r="Q584" i="150"/>
  <c r="R584" i="150"/>
  <c r="S584" i="150"/>
  <c r="T584" i="150"/>
  <c r="U584" i="150"/>
  <c r="V584" i="150"/>
  <c r="W584" i="150"/>
  <c r="X584" i="150"/>
  <c r="Y584" i="150"/>
  <c r="Z584" i="150"/>
  <c r="AA584" i="150"/>
  <c r="AB584" i="150"/>
  <c r="AC584" i="150"/>
  <c r="AD584" i="150"/>
  <c r="AE584" i="150"/>
  <c r="AF584" i="150"/>
  <c r="AG584" i="150"/>
  <c r="AH584" i="150"/>
  <c r="AI584" i="150"/>
  <c r="AJ584" i="150"/>
  <c r="AK584" i="150"/>
  <c r="AL584" i="150"/>
  <c r="AM584" i="150"/>
  <c r="A585" i="150"/>
  <c r="I585" i="150"/>
  <c r="J585" i="150"/>
  <c r="K585" i="150"/>
  <c r="L585" i="150"/>
  <c r="M585" i="150"/>
  <c r="N585" i="150"/>
  <c r="O585" i="150"/>
  <c r="P585" i="150"/>
  <c r="Q585" i="150"/>
  <c r="R585" i="150"/>
  <c r="S585" i="150"/>
  <c r="T585" i="150"/>
  <c r="U585" i="150"/>
  <c r="V585" i="150"/>
  <c r="W585" i="150"/>
  <c r="X585" i="150"/>
  <c r="Y585" i="150"/>
  <c r="Z585" i="150"/>
  <c r="AA585" i="150"/>
  <c r="AB585" i="150"/>
  <c r="AC585" i="150"/>
  <c r="AD585" i="150"/>
  <c r="AE585" i="150"/>
  <c r="AF585" i="150"/>
  <c r="AG585" i="150"/>
  <c r="AH585" i="150"/>
  <c r="AI585" i="150"/>
  <c r="AJ585" i="150"/>
  <c r="AK585" i="150"/>
  <c r="AL585" i="150"/>
  <c r="AM585" i="150"/>
  <c r="A586" i="150"/>
  <c r="I586" i="150"/>
  <c r="J586" i="150"/>
  <c r="K586" i="150"/>
  <c r="L586" i="150"/>
  <c r="M586" i="150"/>
  <c r="N586" i="150"/>
  <c r="O586" i="150"/>
  <c r="P586" i="150"/>
  <c r="Q586" i="150"/>
  <c r="R586" i="150"/>
  <c r="S586" i="150"/>
  <c r="T586" i="150"/>
  <c r="U586" i="150"/>
  <c r="V586" i="150"/>
  <c r="W586" i="150"/>
  <c r="X586" i="150"/>
  <c r="Y586" i="150"/>
  <c r="Z586" i="150"/>
  <c r="AA586" i="150"/>
  <c r="AB586" i="150"/>
  <c r="AC586" i="150"/>
  <c r="AD586" i="150"/>
  <c r="AE586" i="150"/>
  <c r="AF586" i="150"/>
  <c r="AG586" i="150"/>
  <c r="AH586" i="150"/>
  <c r="AI586" i="150"/>
  <c r="AJ586" i="150"/>
  <c r="AK586" i="150"/>
  <c r="AL586" i="150"/>
  <c r="AM586" i="150"/>
  <c r="A587" i="150"/>
  <c r="I587" i="150"/>
  <c r="J587" i="150"/>
  <c r="K587" i="150"/>
  <c r="L587" i="150"/>
  <c r="M587" i="150"/>
  <c r="N587" i="150"/>
  <c r="O587" i="150"/>
  <c r="P587" i="150"/>
  <c r="Q587" i="150"/>
  <c r="R587" i="150"/>
  <c r="S587" i="150"/>
  <c r="T587" i="150"/>
  <c r="U587" i="150"/>
  <c r="V587" i="150"/>
  <c r="W587" i="150"/>
  <c r="X587" i="150"/>
  <c r="Y587" i="150"/>
  <c r="Z587" i="150"/>
  <c r="AA587" i="150"/>
  <c r="AB587" i="150"/>
  <c r="AC587" i="150"/>
  <c r="AD587" i="150"/>
  <c r="AE587" i="150"/>
  <c r="AF587" i="150"/>
  <c r="AG587" i="150"/>
  <c r="AH587" i="150"/>
  <c r="AI587" i="150"/>
  <c r="AJ587" i="150"/>
  <c r="AK587" i="150"/>
  <c r="AL587" i="150"/>
  <c r="AM587" i="150"/>
  <c r="A588" i="150"/>
  <c r="I588" i="150"/>
  <c r="J588" i="150"/>
  <c r="K588" i="150"/>
  <c r="L588" i="150"/>
  <c r="M588" i="150"/>
  <c r="N588" i="150"/>
  <c r="O588" i="150"/>
  <c r="P588" i="150"/>
  <c r="Q588" i="150"/>
  <c r="R588" i="150"/>
  <c r="S588" i="150"/>
  <c r="T588" i="150"/>
  <c r="U588" i="150"/>
  <c r="V588" i="150"/>
  <c r="W588" i="150"/>
  <c r="X588" i="150"/>
  <c r="Y588" i="150"/>
  <c r="Z588" i="150"/>
  <c r="AA588" i="150"/>
  <c r="AB588" i="150"/>
  <c r="AC588" i="150"/>
  <c r="AD588" i="150"/>
  <c r="AE588" i="150"/>
  <c r="AF588" i="150"/>
  <c r="AG588" i="150"/>
  <c r="AH588" i="150"/>
  <c r="AI588" i="150"/>
  <c r="AJ588" i="150"/>
  <c r="AK588" i="150"/>
  <c r="AL588" i="150"/>
  <c r="AM588" i="150"/>
  <c r="A589" i="150"/>
  <c r="I589" i="150"/>
  <c r="J589" i="150"/>
  <c r="K589" i="150"/>
  <c r="L589" i="150"/>
  <c r="M589" i="150"/>
  <c r="N589" i="150"/>
  <c r="O589" i="150"/>
  <c r="P589" i="150"/>
  <c r="Q589" i="150"/>
  <c r="R589" i="150"/>
  <c r="S589" i="150"/>
  <c r="T589" i="150"/>
  <c r="U589" i="150"/>
  <c r="V589" i="150"/>
  <c r="W589" i="150"/>
  <c r="X589" i="150"/>
  <c r="Y589" i="150"/>
  <c r="Z589" i="150"/>
  <c r="AA589" i="150"/>
  <c r="AB589" i="150"/>
  <c r="AC589" i="150"/>
  <c r="AD589" i="150"/>
  <c r="AE589" i="150"/>
  <c r="AF589" i="150"/>
  <c r="AG589" i="150"/>
  <c r="AH589" i="150"/>
  <c r="AI589" i="150"/>
  <c r="AJ589" i="150"/>
  <c r="AK589" i="150"/>
  <c r="AL589" i="150"/>
  <c r="AM589" i="150"/>
  <c r="A590" i="150"/>
  <c r="I590" i="150"/>
  <c r="J590" i="150"/>
  <c r="K590" i="150"/>
  <c r="L590" i="150"/>
  <c r="M590" i="150"/>
  <c r="N590" i="150"/>
  <c r="O590" i="150"/>
  <c r="P590" i="150"/>
  <c r="Q590" i="150"/>
  <c r="R590" i="150"/>
  <c r="S590" i="150"/>
  <c r="T590" i="150"/>
  <c r="U590" i="150"/>
  <c r="V590" i="150"/>
  <c r="W590" i="150"/>
  <c r="X590" i="150"/>
  <c r="Y590" i="150"/>
  <c r="Z590" i="150"/>
  <c r="AA590" i="150"/>
  <c r="AB590" i="150"/>
  <c r="AC590" i="150"/>
  <c r="AD590" i="150"/>
  <c r="AE590" i="150"/>
  <c r="AF590" i="150"/>
  <c r="AG590" i="150"/>
  <c r="AH590" i="150"/>
  <c r="AI590" i="150"/>
  <c r="AJ590" i="150"/>
  <c r="AK590" i="150"/>
  <c r="AL590" i="150"/>
  <c r="AM590" i="150"/>
  <c r="A591" i="150"/>
  <c r="I591" i="150"/>
  <c r="J591" i="150"/>
  <c r="K591" i="150"/>
  <c r="L591" i="150"/>
  <c r="M591" i="150"/>
  <c r="N591" i="150"/>
  <c r="O591" i="150"/>
  <c r="P591" i="150"/>
  <c r="Q591" i="150"/>
  <c r="R591" i="150"/>
  <c r="S591" i="150"/>
  <c r="T591" i="150"/>
  <c r="U591" i="150"/>
  <c r="V591" i="150"/>
  <c r="W591" i="150"/>
  <c r="X591" i="150"/>
  <c r="Y591" i="150"/>
  <c r="Z591" i="150"/>
  <c r="AA591" i="150"/>
  <c r="AB591" i="150"/>
  <c r="AC591" i="150"/>
  <c r="AD591" i="150"/>
  <c r="AE591" i="150"/>
  <c r="AF591" i="150"/>
  <c r="AG591" i="150"/>
  <c r="AH591" i="150"/>
  <c r="AI591" i="150"/>
  <c r="AJ591" i="150"/>
  <c r="AK591" i="150"/>
  <c r="AL591" i="150"/>
  <c r="AM591" i="150"/>
  <c r="A592" i="150"/>
  <c r="I592" i="150"/>
  <c r="J592" i="150"/>
  <c r="K592" i="150"/>
  <c r="L592" i="150"/>
  <c r="M592" i="150"/>
  <c r="N592" i="150"/>
  <c r="O592" i="150"/>
  <c r="P592" i="150"/>
  <c r="Q592" i="150"/>
  <c r="R592" i="150"/>
  <c r="S592" i="150"/>
  <c r="T592" i="150"/>
  <c r="U592" i="150"/>
  <c r="V592" i="150"/>
  <c r="W592" i="150"/>
  <c r="X592" i="150"/>
  <c r="Y592" i="150"/>
  <c r="Z592" i="150"/>
  <c r="AA592" i="150"/>
  <c r="AB592" i="150"/>
  <c r="AC592" i="150"/>
  <c r="AD592" i="150"/>
  <c r="AE592" i="150"/>
  <c r="AF592" i="150"/>
  <c r="AG592" i="150"/>
  <c r="AH592" i="150"/>
  <c r="AI592" i="150"/>
  <c r="AJ592" i="150"/>
  <c r="AK592" i="150"/>
  <c r="AL592" i="150"/>
  <c r="AM592" i="150"/>
  <c r="A593" i="150"/>
  <c r="I593" i="150"/>
  <c r="J593" i="150"/>
  <c r="K593" i="150"/>
  <c r="L593" i="150"/>
  <c r="M593" i="150"/>
  <c r="N593" i="150"/>
  <c r="O593" i="150"/>
  <c r="P593" i="150"/>
  <c r="Q593" i="150"/>
  <c r="R593" i="150"/>
  <c r="S593" i="150"/>
  <c r="T593" i="150"/>
  <c r="U593" i="150"/>
  <c r="V593" i="150"/>
  <c r="W593" i="150"/>
  <c r="X593" i="150"/>
  <c r="Y593" i="150"/>
  <c r="Z593" i="150"/>
  <c r="AA593" i="150"/>
  <c r="AB593" i="150"/>
  <c r="AC593" i="150"/>
  <c r="AD593" i="150"/>
  <c r="AE593" i="150"/>
  <c r="AF593" i="150"/>
  <c r="AG593" i="150"/>
  <c r="AH593" i="150"/>
  <c r="AI593" i="150"/>
  <c r="AJ593" i="150"/>
  <c r="AK593" i="150"/>
  <c r="AL593" i="150"/>
  <c r="AM593" i="150"/>
  <c r="A594" i="150"/>
  <c r="I594" i="150"/>
  <c r="J594" i="150"/>
  <c r="K594" i="150"/>
  <c r="L594" i="150"/>
  <c r="M594" i="150"/>
  <c r="N594" i="150"/>
  <c r="O594" i="150"/>
  <c r="P594" i="150"/>
  <c r="Q594" i="150"/>
  <c r="R594" i="150"/>
  <c r="S594" i="150"/>
  <c r="T594" i="150"/>
  <c r="U594" i="150"/>
  <c r="V594" i="150"/>
  <c r="W594" i="150"/>
  <c r="X594" i="150"/>
  <c r="Y594" i="150"/>
  <c r="Z594" i="150"/>
  <c r="AA594" i="150"/>
  <c r="AB594" i="150"/>
  <c r="AC594" i="150"/>
  <c r="AD594" i="150"/>
  <c r="AE594" i="150"/>
  <c r="AF594" i="150"/>
  <c r="AG594" i="150"/>
  <c r="AH594" i="150"/>
  <c r="AI594" i="150"/>
  <c r="AJ594" i="150"/>
  <c r="AK594" i="150"/>
  <c r="AL594" i="150"/>
  <c r="AM594" i="150"/>
  <c r="A595" i="150"/>
  <c r="I595" i="150"/>
  <c r="J595" i="150"/>
  <c r="K595" i="150"/>
  <c r="L595" i="150"/>
  <c r="M595" i="150"/>
  <c r="N595" i="150"/>
  <c r="O595" i="150"/>
  <c r="P595" i="150"/>
  <c r="Q595" i="150"/>
  <c r="R595" i="150"/>
  <c r="S595" i="150"/>
  <c r="T595" i="150"/>
  <c r="U595" i="150"/>
  <c r="V595" i="150"/>
  <c r="W595" i="150"/>
  <c r="X595" i="150"/>
  <c r="Y595" i="150"/>
  <c r="Z595" i="150"/>
  <c r="AA595" i="150"/>
  <c r="AB595" i="150"/>
  <c r="AC595" i="150"/>
  <c r="AD595" i="150"/>
  <c r="AE595" i="150"/>
  <c r="AF595" i="150"/>
  <c r="AG595" i="150"/>
  <c r="AH595" i="150"/>
  <c r="AI595" i="150"/>
  <c r="AJ595" i="150"/>
  <c r="AK595" i="150"/>
  <c r="AL595" i="150"/>
  <c r="AM595" i="150"/>
  <c r="A596" i="150"/>
  <c r="I596" i="150"/>
  <c r="J596" i="150"/>
  <c r="K596" i="150"/>
  <c r="L596" i="150"/>
  <c r="M596" i="150"/>
  <c r="N596" i="150"/>
  <c r="O596" i="150"/>
  <c r="P596" i="150"/>
  <c r="Q596" i="150"/>
  <c r="R596" i="150"/>
  <c r="S596" i="150"/>
  <c r="T596" i="150"/>
  <c r="U596" i="150"/>
  <c r="V596" i="150"/>
  <c r="W596" i="150"/>
  <c r="X596" i="150"/>
  <c r="Y596" i="150"/>
  <c r="Z596" i="150"/>
  <c r="AA596" i="150"/>
  <c r="AB596" i="150"/>
  <c r="AC596" i="150"/>
  <c r="AD596" i="150"/>
  <c r="AE596" i="150"/>
  <c r="AF596" i="150"/>
  <c r="AG596" i="150"/>
  <c r="AH596" i="150"/>
  <c r="AI596" i="150"/>
  <c r="AJ596" i="150"/>
  <c r="AK596" i="150"/>
  <c r="AL596" i="150"/>
  <c r="AM596" i="150"/>
  <c r="A597" i="150"/>
  <c r="I597" i="150"/>
  <c r="J597" i="150"/>
  <c r="K597" i="150"/>
  <c r="L597" i="150"/>
  <c r="M597" i="150"/>
  <c r="N597" i="150"/>
  <c r="O597" i="150"/>
  <c r="P597" i="150"/>
  <c r="Q597" i="150"/>
  <c r="R597" i="150"/>
  <c r="S597" i="150"/>
  <c r="T597" i="150"/>
  <c r="U597" i="150"/>
  <c r="V597" i="150"/>
  <c r="W597" i="150"/>
  <c r="X597" i="150"/>
  <c r="Y597" i="150"/>
  <c r="Z597" i="150"/>
  <c r="AA597" i="150"/>
  <c r="AB597" i="150"/>
  <c r="AC597" i="150"/>
  <c r="AD597" i="150"/>
  <c r="AE597" i="150"/>
  <c r="AF597" i="150"/>
  <c r="AG597" i="150"/>
  <c r="AH597" i="150"/>
  <c r="AI597" i="150"/>
  <c r="AJ597" i="150"/>
  <c r="AK597" i="150"/>
  <c r="AL597" i="150"/>
  <c r="AM597" i="150"/>
  <c r="A598" i="150"/>
  <c r="I598" i="150"/>
  <c r="J598" i="150"/>
  <c r="K598" i="150"/>
  <c r="L598" i="150"/>
  <c r="M598" i="150"/>
  <c r="N598" i="150"/>
  <c r="O598" i="150"/>
  <c r="P598" i="150"/>
  <c r="Q598" i="150"/>
  <c r="R598" i="150"/>
  <c r="S598" i="150"/>
  <c r="T598" i="150"/>
  <c r="U598" i="150"/>
  <c r="V598" i="150"/>
  <c r="W598" i="150"/>
  <c r="X598" i="150"/>
  <c r="Y598" i="150"/>
  <c r="Z598" i="150"/>
  <c r="AA598" i="150"/>
  <c r="AB598" i="150"/>
  <c r="AC598" i="150"/>
  <c r="AD598" i="150"/>
  <c r="AE598" i="150"/>
  <c r="AF598" i="150"/>
  <c r="AG598" i="150"/>
  <c r="AH598" i="150"/>
  <c r="AI598" i="150"/>
  <c r="AJ598" i="150"/>
  <c r="AK598" i="150"/>
  <c r="AL598" i="150"/>
  <c r="AM598" i="150"/>
  <c r="A599" i="150"/>
  <c r="I599" i="150"/>
  <c r="J599" i="150"/>
  <c r="K599" i="150"/>
  <c r="L599" i="150"/>
  <c r="M599" i="150"/>
  <c r="N599" i="150"/>
  <c r="O599" i="150"/>
  <c r="P599" i="150"/>
  <c r="Q599" i="150"/>
  <c r="R599" i="150"/>
  <c r="S599" i="150"/>
  <c r="T599" i="150"/>
  <c r="U599" i="150"/>
  <c r="V599" i="150"/>
  <c r="W599" i="150"/>
  <c r="X599" i="150"/>
  <c r="Y599" i="150"/>
  <c r="Z599" i="150"/>
  <c r="AA599" i="150"/>
  <c r="AB599" i="150"/>
  <c r="AC599" i="150"/>
  <c r="AD599" i="150"/>
  <c r="AE599" i="150"/>
  <c r="AF599" i="150"/>
  <c r="AG599" i="150"/>
  <c r="AH599" i="150"/>
  <c r="AI599" i="150"/>
  <c r="AJ599" i="150"/>
  <c r="AK599" i="150"/>
  <c r="AL599" i="150"/>
  <c r="AM599" i="150"/>
  <c r="A600" i="150"/>
  <c r="I600" i="150"/>
  <c r="J600" i="150"/>
  <c r="K600" i="150"/>
  <c r="L600" i="150"/>
  <c r="M600" i="150"/>
  <c r="N600" i="150"/>
  <c r="O600" i="150"/>
  <c r="P600" i="150"/>
  <c r="Q600" i="150"/>
  <c r="R600" i="150"/>
  <c r="S600" i="150"/>
  <c r="T600" i="150"/>
  <c r="U600" i="150"/>
  <c r="V600" i="150"/>
  <c r="W600" i="150"/>
  <c r="X600" i="150"/>
  <c r="Y600" i="150"/>
  <c r="Z600" i="150"/>
  <c r="AA600" i="150"/>
  <c r="AB600" i="150"/>
  <c r="AC600" i="150"/>
  <c r="AD600" i="150"/>
  <c r="AE600" i="150"/>
  <c r="AF600" i="150"/>
  <c r="AG600" i="150"/>
  <c r="AH600" i="150"/>
  <c r="AI600" i="150"/>
  <c r="AJ600" i="150"/>
  <c r="AK600" i="150"/>
  <c r="AL600" i="150"/>
  <c r="AM600" i="150"/>
  <c r="A601" i="150"/>
  <c r="I601" i="150"/>
  <c r="J601" i="150"/>
  <c r="K601" i="150"/>
  <c r="L601" i="150"/>
  <c r="M601" i="150"/>
  <c r="N601" i="150"/>
  <c r="O601" i="150"/>
  <c r="P601" i="150"/>
  <c r="Q601" i="150"/>
  <c r="R601" i="150"/>
  <c r="S601" i="150"/>
  <c r="T601" i="150"/>
  <c r="U601" i="150"/>
  <c r="V601" i="150"/>
  <c r="W601" i="150"/>
  <c r="X601" i="150"/>
  <c r="Y601" i="150"/>
  <c r="Z601" i="150"/>
  <c r="AA601" i="150"/>
  <c r="AB601" i="150"/>
  <c r="AC601" i="150"/>
  <c r="AD601" i="150"/>
  <c r="AE601" i="150"/>
  <c r="AF601" i="150"/>
  <c r="AG601" i="150"/>
  <c r="AH601" i="150"/>
  <c r="AI601" i="150"/>
  <c r="AJ601" i="150"/>
  <c r="AK601" i="150"/>
  <c r="AL601" i="150"/>
  <c r="AM601" i="150"/>
  <c r="A602" i="150"/>
  <c r="I602" i="150"/>
  <c r="J602" i="150"/>
  <c r="K602" i="150"/>
  <c r="L602" i="150"/>
  <c r="M602" i="150"/>
  <c r="N602" i="150"/>
  <c r="O602" i="150"/>
  <c r="P602" i="150"/>
  <c r="Q602" i="150"/>
  <c r="R602" i="150"/>
  <c r="S602" i="150"/>
  <c r="T602" i="150"/>
  <c r="U602" i="150"/>
  <c r="V602" i="150"/>
  <c r="W602" i="150"/>
  <c r="X602" i="150"/>
  <c r="Y602" i="150"/>
  <c r="Z602" i="150"/>
  <c r="AA602" i="150"/>
  <c r="AB602" i="150"/>
  <c r="AC602" i="150"/>
  <c r="AD602" i="150"/>
  <c r="AE602" i="150"/>
  <c r="AF602" i="150"/>
  <c r="AG602" i="150"/>
  <c r="AH602" i="150"/>
  <c r="AI602" i="150"/>
  <c r="AJ602" i="150"/>
  <c r="AK602" i="150"/>
  <c r="AL602" i="150"/>
  <c r="AM602" i="150"/>
  <c r="A603" i="150"/>
  <c r="I603" i="150"/>
  <c r="J603" i="150"/>
  <c r="K603" i="150"/>
  <c r="L603" i="150"/>
  <c r="M603" i="150"/>
  <c r="N603" i="150"/>
  <c r="O603" i="150"/>
  <c r="P603" i="150"/>
  <c r="Q603" i="150"/>
  <c r="R603" i="150"/>
  <c r="S603" i="150"/>
  <c r="T603" i="150"/>
  <c r="U603" i="150"/>
  <c r="V603" i="150"/>
  <c r="W603" i="150"/>
  <c r="X603" i="150"/>
  <c r="Y603" i="150"/>
  <c r="Z603" i="150"/>
  <c r="AA603" i="150"/>
  <c r="AB603" i="150"/>
  <c r="AC603" i="150"/>
  <c r="AD603" i="150"/>
  <c r="AE603" i="150"/>
  <c r="AF603" i="150"/>
  <c r="AG603" i="150"/>
  <c r="AH603" i="150"/>
  <c r="AI603" i="150"/>
  <c r="AJ603" i="150"/>
  <c r="AK603" i="150"/>
  <c r="AL603" i="150"/>
  <c r="AM603" i="150"/>
  <c r="A604" i="150"/>
  <c r="I604" i="150"/>
  <c r="J604" i="150"/>
  <c r="K604" i="150"/>
  <c r="L604" i="150"/>
  <c r="M604" i="150"/>
  <c r="N604" i="150"/>
  <c r="O604" i="150"/>
  <c r="P604" i="150"/>
  <c r="Q604" i="150"/>
  <c r="R604" i="150"/>
  <c r="S604" i="150"/>
  <c r="T604" i="150"/>
  <c r="U604" i="150"/>
  <c r="V604" i="150"/>
  <c r="W604" i="150"/>
  <c r="X604" i="150"/>
  <c r="Y604" i="150"/>
  <c r="Z604" i="150"/>
  <c r="AA604" i="150"/>
  <c r="AB604" i="150"/>
  <c r="AC604" i="150"/>
  <c r="AD604" i="150"/>
  <c r="AE604" i="150"/>
  <c r="AF604" i="150"/>
  <c r="AG604" i="150"/>
  <c r="AH604" i="150"/>
  <c r="AI604" i="150"/>
  <c r="AJ604" i="150"/>
  <c r="AK604" i="150"/>
  <c r="AL604" i="150"/>
  <c r="AM604" i="150"/>
  <c r="A605" i="150"/>
  <c r="I605" i="150"/>
  <c r="J605" i="150"/>
  <c r="K605" i="150"/>
  <c r="L605" i="150"/>
  <c r="M605" i="150"/>
  <c r="N605" i="150"/>
  <c r="O605" i="150"/>
  <c r="P605" i="150"/>
  <c r="Q605" i="150"/>
  <c r="R605" i="150"/>
  <c r="S605" i="150"/>
  <c r="T605" i="150"/>
  <c r="U605" i="150"/>
  <c r="V605" i="150"/>
  <c r="W605" i="150"/>
  <c r="X605" i="150"/>
  <c r="Y605" i="150"/>
  <c r="Z605" i="150"/>
  <c r="AA605" i="150"/>
  <c r="AB605" i="150"/>
  <c r="AC605" i="150"/>
  <c r="AD605" i="150"/>
  <c r="AE605" i="150"/>
  <c r="AF605" i="150"/>
  <c r="AG605" i="150"/>
  <c r="AH605" i="150"/>
  <c r="AI605" i="150"/>
  <c r="AJ605" i="150"/>
  <c r="AK605" i="150"/>
  <c r="AL605" i="150"/>
  <c r="AM605" i="150"/>
  <c r="A606" i="150"/>
  <c r="I606" i="150"/>
  <c r="J606" i="150"/>
  <c r="K606" i="150"/>
  <c r="L606" i="150"/>
  <c r="M606" i="150"/>
  <c r="N606" i="150"/>
  <c r="O606" i="150"/>
  <c r="P606" i="150"/>
  <c r="Q606" i="150"/>
  <c r="R606" i="150"/>
  <c r="S606" i="150"/>
  <c r="T606" i="150"/>
  <c r="U606" i="150"/>
  <c r="V606" i="150"/>
  <c r="W606" i="150"/>
  <c r="X606" i="150"/>
  <c r="Y606" i="150"/>
  <c r="Z606" i="150"/>
  <c r="AA606" i="150"/>
  <c r="AB606" i="150"/>
  <c r="AC606" i="150"/>
  <c r="AD606" i="150"/>
  <c r="AE606" i="150"/>
  <c r="AF606" i="150"/>
  <c r="AG606" i="150"/>
  <c r="AH606" i="150"/>
  <c r="AI606" i="150"/>
  <c r="AJ606" i="150"/>
  <c r="AK606" i="150"/>
  <c r="AL606" i="150"/>
  <c r="AM606" i="150"/>
  <c r="A607" i="150"/>
  <c r="I607" i="150"/>
  <c r="J607" i="150"/>
  <c r="K607" i="150"/>
  <c r="L607" i="150"/>
  <c r="M607" i="150"/>
  <c r="N607" i="150"/>
  <c r="O607" i="150"/>
  <c r="P607" i="150"/>
  <c r="Q607" i="150"/>
  <c r="R607" i="150"/>
  <c r="S607" i="150"/>
  <c r="T607" i="150"/>
  <c r="U607" i="150"/>
  <c r="V607" i="150"/>
  <c r="W607" i="150"/>
  <c r="X607" i="150"/>
  <c r="Y607" i="150"/>
  <c r="Z607" i="150"/>
  <c r="AA607" i="150"/>
  <c r="AB607" i="150"/>
  <c r="AC607" i="150"/>
  <c r="AD607" i="150"/>
  <c r="AE607" i="150"/>
  <c r="AF607" i="150"/>
  <c r="AG607" i="150"/>
  <c r="AH607" i="150"/>
  <c r="AI607" i="150"/>
  <c r="AJ607" i="150"/>
  <c r="AK607" i="150"/>
  <c r="AL607" i="150"/>
  <c r="AM607" i="150"/>
  <c r="A608" i="150"/>
  <c r="I608" i="150"/>
  <c r="J608" i="150"/>
  <c r="K608" i="150"/>
  <c r="L608" i="150"/>
  <c r="M608" i="150"/>
  <c r="N608" i="150"/>
  <c r="O608" i="150"/>
  <c r="P608" i="150"/>
  <c r="Q608" i="150"/>
  <c r="R608" i="150"/>
  <c r="S608" i="150"/>
  <c r="T608" i="150"/>
  <c r="U608" i="150"/>
  <c r="V608" i="150"/>
  <c r="W608" i="150"/>
  <c r="X608" i="150"/>
  <c r="Y608" i="150"/>
  <c r="Z608" i="150"/>
  <c r="AA608" i="150"/>
  <c r="AB608" i="150"/>
  <c r="AC608" i="150"/>
  <c r="AD608" i="150"/>
  <c r="AE608" i="150"/>
  <c r="AF608" i="150"/>
  <c r="AG608" i="150"/>
  <c r="AH608" i="150"/>
  <c r="AI608" i="150"/>
  <c r="AJ608" i="150"/>
  <c r="AK608" i="150"/>
  <c r="AL608" i="150"/>
  <c r="AM608" i="150"/>
  <c r="A609" i="150"/>
  <c r="I609" i="150"/>
  <c r="J609" i="150"/>
  <c r="K609" i="150"/>
  <c r="L609" i="150"/>
  <c r="M609" i="150"/>
  <c r="N609" i="150"/>
  <c r="O609" i="150"/>
  <c r="P609" i="150"/>
  <c r="Q609" i="150"/>
  <c r="R609" i="150"/>
  <c r="S609" i="150"/>
  <c r="T609" i="150"/>
  <c r="U609" i="150"/>
  <c r="V609" i="150"/>
  <c r="W609" i="150"/>
  <c r="X609" i="150"/>
  <c r="Y609" i="150"/>
  <c r="Z609" i="150"/>
  <c r="AA609" i="150"/>
  <c r="AB609" i="150"/>
  <c r="AC609" i="150"/>
  <c r="AD609" i="150"/>
  <c r="AE609" i="150"/>
  <c r="AF609" i="150"/>
  <c r="AG609" i="150"/>
  <c r="AH609" i="150"/>
  <c r="AI609" i="150"/>
  <c r="AJ609" i="150"/>
  <c r="AK609" i="150"/>
  <c r="AL609" i="150"/>
  <c r="AM609" i="150"/>
  <c r="A610" i="150"/>
  <c r="I610" i="150"/>
  <c r="J610" i="150"/>
  <c r="K610" i="150"/>
  <c r="L610" i="150"/>
  <c r="M610" i="150"/>
  <c r="N610" i="150"/>
  <c r="O610" i="150"/>
  <c r="P610" i="150"/>
  <c r="Q610" i="150"/>
  <c r="R610" i="150"/>
  <c r="S610" i="150"/>
  <c r="T610" i="150"/>
  <c r="U610" i="150"/>
  <c r="V610" i="150"/>
  <c r="W610" i="150"/>
  <c r="X610" i="150"/>
  <c r="Y610" i="150"/>
  <c r="Z610" i="150"/>
  <c r="AA610" i="150"/>
  <c r="AB610" i="150"/>
  <c r="AC610" i="150"/>
  <c r="AD610" i="150"/>
  <c r="AE610" i="150"/>
  <c r="AF610" i="150"/>
  <c r="AG610" i="150"/>
  <c r="AH610" i="150"/>
  <c r="AI610" i="150"/>
  <c r="AJ610" i="150"/>
  <c r="AK610" i="150"/>
  <c r="AL610" i="150"/>
  <c r="AM610" i="150"/>
  <c r="A611" i="150"/>
  <c r="I611" i="150"/>
  <c r="J611" i="150"/>
  <c r="K611" i="150"/>
  <c r="L611" i="150"/>
  <c r="M611" i="150"/>
  <c r="N611" i="150"/>
  <c r="O611" i="150"/>
  <c r="P611" i="150"/>
  <c r="Q611" i="150"/>
  <c r="R611" i="150"/>
  <c r="S611" i="150"/>
  <c r="T611" i="150"/>
  <c r="U611" i="150"/>
  <c r="V611" i="150"/>
  <c r="W611" i="150"/>
  <c r="X611" i="150"/>
  <c r="Y611" i="150"/>
  <c r="Z611" i="150"/>
  <c r="AA611" i="150"/>
  <c r="AB611" i="150"/>
  <c r="AC611" i="150"/>
  <c r="AD611" i="150"/>
  <c r="AE611" i="150"/>
  <c r="AF611" i="150"/>
  <c r="AG611" i="150"/>
  <c r="AH611" i="150"/>
  <c r="AI611" i="150"/>
  <c r="AJ611" i="150"/>
  <c r="AK611" i="150"/>
  <c r="AL611" i="150"/>
  <c r="AM611" i="150"/>
  <c r="A612" i="150"/>
  <c r="I612" i="150"/>
  <c r="J612" i="150"/>
  <c r="K612" i="150"/>
  <c r="L612" i="150"/>
  <c r="M612" i="150"/>
  <c r="N612" i="150"/>
  <c r="O612" i="150"/>
  <c r="P612" i="150"/>
  <c r="Q612" i="150"/>
  <c r="R612" i="150"/>
  <c r="S612" i="150"/>
  <c r="T612" i="150"/>
  <c r="U612" i="150"/>
  <c r="V612" i="150"/>
  <c r="W612" i="150"/>
  <c r="X612" i="150"/>
  <c r="Y612" i="150"/>
  <c r="Z612" i="150"/>
  <c r="AA612" i="150"/>
  <c r="AB612" i="150"/>
  <c r="AC612" i="150"/>
  <c r="AD612" i="150"/>
  <c r="AE612" i="150"/>
  <c r="AF612" i="150"/>
  <c r="AG612" i="150"/>
  <c r="AH612" i="150"/>
  <c r="AI612" i="150"/>
  <c r="AJ612" i="150"/>
  <c r="AK612" i="150"/>
  <c r="AL612" i="150"/>
  <c r="AM612" i="150"/>
  <c r="A613" i="150"/>
  <c r="I613" i="150"/>
  <c r="J613" i="150"/>
  <c r="K613" i="150"/>
  <c r="L613" i="150"/>
  <c r="M613" i="150"/>
  <c r="N613" i="150"/>
  <c r="O613" i="150"/>
  <c r="P613" i="150"/>
  <c r="Q613" i="150"/>
  <c r="R613" i="150"/>
  <c r="S613" i="150"/>
  <c r="T613" i="150"/>
  <c r="U613" i="150"/>
  <c r="V613" i="150"/>
  <c r="W613" i="150"/>
  <c r="X613" i="150"/>
  <c r="Y613" i="150"/>
  <c r="Z613" i="150"/>
  <c r="AA613" i="150"/>
  <c r="AB613" i="150"/>
  <c r="AC613" i="150"/>
  <c r="AD613" i="150"/>
  <c r="AE613" i="150"/>
  <c r="AF613" i="150"/>
  <c r="AG613" i="150"/>
  <c r="AH613" i="150"/>
  <c r="AI613" i="150"/>
  <c r="AJ613" i="150"/>
  <c r="AK613" i="150"/>
  <c r="AL613" i="150"/>
  <c r="AM613" i="150"/>
  <c r="A614" i="150"/>
  <c r="I614" i="150"/>
  <c r="J614" i="150"/>
  <c r="K614" i="150"/>
  <c r="L614" i="150"/>
  <c r="M614" i="150"/>
  <c r="N614" i="150"/>
  <c r="O614" i="150"/>
  <c r="P614" i="150"/>
  <c r="Q614" i="150"/>
  <c r="R614" i="150"/>
  <c r="S614" i="150"/>
  <c r="T614" i="150"/>
  <c r="U614" i="150"/>
  <c r="V614" i="150"/>
  <c r="W614" i="150"/>
  <c r="X614" i="150"/>
  <c r="Y614" i="150"/>
  <c r="Z614" i="150"/>
  <c r="AA614" i="150"/>
  <c r="AB614" i="150"/>
  <c r="AC614" i="150"/>
  <c r="AD614" i="150"/>
  <c r="AE614" i="150"/>
  <c r="AF614" i="150"/>
  <c r="AG614" i="150"/>
  <c r="AH614" i="150"/>
  <c r="AI614" i="150"/>
  <c r="AJ614" i="150"/>
  <c r="AK614" i="150"/>
  <c r="AL614" i="150"/>
  <c r="AM614" i="150"/>
  <c r="A615" i="150"/>
  <c r="I615" i="150"/>
  <c r="J615" i="150"/>
  <c r="K615" i="150"/>
  <c r="L615" i="150"/>
  <c r="M615" i="150"/>
  <c r="N615" i="150"/>
  <c r="O615" i="150"/>
  <c r="P615" i="150"/>
  <c r="Q615" i="150"/>
  <c r="R615" i="150"/>
  <c r="S615" i="150"/>
  <c r="T615" i="150"/>
  <c r="U615" i="150"/>
  <c r="V615" i="150"/>
  <c r="W615" i="150"/>
  <c r="X615" i="150"/>
  <c r="Y615" i="150"/>
  <c r="Z615" i="150"/>
  <c r="AA615" i="150"/>
  <c r="AB615" i="150"/>
  <c r="AC615" i="150"/>
  <c r="AD615" i="150"/>
  <c r="AE615" i="150"/>
  <c r="AF615" i="150"/>
  <c r="AG615" i="150"/>
  <c r="AH615" i="150"/>
  <c r="AI615" i="150"/>
  <c r="AJ615" i="150"/>
  <c r="AK615" i="150"/>
  <c r="AL615" i="150"/>
  <c r="AM615" i="150"/>
  <c r="A616" i="150"/>
  <c r="I616" i="150"/>
  <c r="J616" i="150"/>
  <c r="K616" i="150"/>
  <c r="L616" i="150"/>
  <c r="M616" i="150"/>
  <c r="N616" i="150"/>
  <c r="O616" i="150"/>
  <c r="P616" i="150"/>
  <c r="Q616" i="150"/>
  <c r="R616" i="150"/>
  <c r="S616" i="150"/>
  <c r="T616" i="150"/>
  <c r="U616" i="150"/>
  <c r="V616" i="150"/>
  <c r="W616" i="150"/>
  <c r="X616" i="150"/>
  <c r="Y616" i="150"/>
  <c r="Z616" i="150"/>
  <c r="AA616" i="150"/>
  <c r="AB616" i="150"/>
  <c r="AC616" i="150"/>
  <c r="AD616" i="150"/>
  <c r="AE616" i="150"/>
  <c r="AF616" i="150"/>
  <c r="AG616" i="150"/>
  <c r="AH616" i="150"/>
  <c r="AI616" i="150"/>
  <c r="AJ616" i="150"/>
  <c r="AK616" i="150"/>
  <c r="AL616" i="150"/>
  <c r="AM616" i="150"/>
  <c r="A617" i="150"/>
  <c r="I617" i="150"/>
  <c r="J617" i="150"/>
  <c r="K617" i="150"/>
  <c r="L617" i="150"/>
  <c r="M617" i="150"/>
  <c r="N617" i="150"/>
  <c r="O617" i="150"/>
  <c r="P617" i="150"/>
  <c r="Q617" i="150"/>
  <c r="R617" i="150"/>
  <c r="S617" i="150"/>
  <c r="T617" i="150"/>
  <c r="U617" i="150"/>
  <c r="V617" i="150"/>
  <c r="W617" i="150"/>
  <c r="X617" i="150"/>
  <c r="Y617" i="150"/>
  <c r="Z617" i="150"/>
  <c r="AA617" i="150"/>
  <c r="AB617" i="150"/>
  <c r="AC617" i="150"/>
  <c r="AD617" i="150"/>
  <c r="AE617" i="150"/>
  <c r="AF617" i="150"/>
  <c r="AG617" i="150"/>
  <c r="AH617" i="150"/>
  <c r="AI617" i="150"/>
  <c r="AJ617" i="150"/>
  <c r="AK617" i="150"/>
  <c r="AL617" i="150"/>
  <c r="AM617" i="150"/>
  <c r="A618" i="150"/>
  <c r="I618" i="150"/>
  <c r="J618" i="150"/>
  <c r="K618" i="150"/>
  <c r="L618" i="150"/>
  <c r="M618" i="150"/>
  <c r="N618" i="150"/>
  <c r="O618" i="150"/>
  <c r="P618" i="150"/>
  <c r="Q618" i="150"/>
  <c r="R618" i="150"/>
  <c r="S618" i="150"/>
  <c r="T618" i="150"/>
  <c r="U618" i="150"/>
  <c r="V618" i="150"/>
  <c r="W618" i="150"/>
  <c r="X618" i="150"/>
  <c r="Y618" i="150"/>
  <c r="Z618" i="150"/>
  <c r="AA618" i="150"/>
  <c r="AB618" i="150"/>
  <c r="AC618" i="150"/>
  <c r="AD618" i="150"/>
  <c r="AE618" i="150"/>
  <c r="AF618" i="150"/>
  <c r="AG618" i="150"/>
  <c r="AH618" i="150"/>
  <c r="AI618" i="150"/>
  <c r="AJ618" i="150"/>
  <c r="AK618" i="150"/>
  <c r="AL618" i="150"/>
  <c r="AM618" i="150"/>
  <c r="A619" i="150"/>
  <c r="I619" i="150"/>
  <c r="J619" i="150"/>
  <c r="K619" i="150"/>
  <c r="L619" i="150"/>
  <c r="M619" i="150"/>
  <c r="N619" i="150"/>
  <c r="O619" i="150"/>
  <c r="P619" i="150"/>
  <c r="Q619" i="150"/>
  <c r="R619" i="150"/>
  <c r="S619" i="150"/>
  <c r="T619" i="150"/>
  <c r="U619" i="150"/>
  <c r="V619" i="150"/>
  <c r="W619" i="150"/>
  <c r="X619" i="150"/>
  <c r="Y619" i="150"/>
  <c r="Z619" i="150"/>
  <c r="AA619" i="150"/>
  <c r="AB619" i="150"/>
  <c r="AC619" i="150"/>
  <c r="AD619" i="150"/>
  <c r="AE619" i="150"/>
  <c r="AF619" i="150"/>
  <c r="AG619" i="150"/>
  <c r="AH619" i="150"/>
  <c r="AI619" i="150"/>
  <c r="AJ619" i="150"/>
  <c r="AK619" i="150"/>
  <c r="AL619" i="150"/>
  <c r="AM619" i="150"/>
  <c r="A620" i="150"/>
  <c r="I620" i="150"/>
  <c r="J620" i="150"/>
  <c r="K620" i="150"/>
  <c r="L620" i="150"/>
  <c r="M620" i="150"/>
  <c r="N620" i="150"/>
  <c r="O620" i="150"/>
  <c r="P620" i="150"/>
  <c r="Q620" i="150"/>
  <c r="R620" i="150"/>
  <c r="S620" i="150"/>
  <c r="T620" i="150"/>
  <c r="U620" i="150"/>
  <c r="V620" i="150"/>
  <c r="W620" i="150"/>
  <c r="X620" i="150"/>
  <c r="Y620" i="150"/>
  <c r="Z620" i="150"/>
  <c r="AA620" i="150"/>
  <c r="AB620" i="150"/>
  <c r="AC620" i="150"/>
  <c r="AD620" i="150"/>
  <c r="AE620" i="150"/>
  <c r="AF620" i="150"/>
  <c r="AG620" i="150"/>
  <c r="AH620" i="150"/>
  <c r="AI620" i="150"/>
  <c r="AJ620" i="150"/>
  <c r="AK620" i="150"/>
  <c r="AL620" i="150"/>
  <c r="AM620" i="150"/>
  <c r="A621" i="150"/>
  <c r="I621" i="150"/>
  <c r="J621" i="150"/>
  <c r="K621" i="150"/>
  <c r="L621" i="150"/>
  <c r="M621" i="150"/>
  <c r="N621" i="150"/>
  <c r="O621" i="150"/>
  <c r="P621" i="150"/>
  <c r="Q621" i="150"/>
  <c r="R621" i="150"/>
  <c r="S621" i="150"/>
  <c r="T621" i="150"/>
  <c r="U621" i="150"/>
  <c r="V621" i="150"/>
  <c r="W621" i="150"/>
  <c r="X621" i="150"/>
  <c r="Y621" i="150"/>
  <c r="Z621" i="150"/>
  <c r="AA621" i="150"/>
  <c r="AB621" i="150"/>
  <c r="AC621" i="150"/>
  <c r="AD621" i="150"/>
  <c r="AE621" i="150"/>
  <c r="AF621" i="150"/>
  <c r="AG621" i="150"/>
  <c r="AH621" i="150"/>
  <c r="AI621" i="150"/>
  <c r="AJ621" i="150"/>
  <c r="AK621" i="150"/>
  <c r="AL621" i="150"/>
  <c r="AM621" i="150"/>
  <c r="A622" i="150"/>
  <c r="I622" i="150"/>
  <c r="J622" i="150"/>
  <c r="K622" i="150"/>
  <c r="L622" i="150"/>
  <c r="M622" i="150"/>
  <c r="N622" i="150"/>
  <c r="O622" i="150"/>
  <c r="P622" i="150"/>
  <c r="Q622" i="150"/>
  <c r="R622" i="150"/>
  <c r="S622" i="150"/>
  <c r="T622" i="150"/>
  <c r="U622" i="150"/>
  <c r="V622" i="150"/>
  <c r="W622" i="150"/>
  <c r="X622" i="150"/>
  <c r="Y622" i="150"/>
  <c r="Z622" i="150"/>
  <c r="AA622" i="150"/>
  <c r="AB622" i="150"/>
  <c r="AC622" i="150"/>
  <c r="AD622" i="150"/>
  <c r="AE622" i="150"/>
  <c r="AF622" i="150"/>
  <c r="AG622" i="150"/>
  <c r="AH622" i="150"/>
  <c r="AI622" i="150"/>
  <c r="AJ622" i="150"/>
  <c r="AK622" i="150"/>
  <c r="AL622" i="150"/>
  <c r="AM622" i="150"/>
  <c r="A623" i="150"/>
  <c r="I623" i="150"/>
  <c r="J623" i="150"/>
  <c r="K623" i="150"/>
  <c r="L623" i="150"/>
  <c r="M623" i="150"/>
  <c r="N623" i="150"/>
  <c r="O623" i="150"/>
  <c r="P623" i="150"/>
  <c r="Q623" i="150"/>
  <c r="R623" i="150"/>
  <c r="S623" i="150"/>
  <c r="T623" i="150"/>
  <c r="U623" i="150"/>
  <c r="V623" i="150"/>
  <c r="W623" i="150"/>
  <c r="X623" i="150"/>
  <c r="Y623" i="150"/>
  <c r="Z623" i="150"/>
  <c r="AA623" i="150"/>
  <c r="AB623" i="150"/>
  <c r="AC623" i="150"/>
  <c r="AD623" i="150"/>
  <c r="AE623" i="150"/>
  <c r="AF623" i="150"/>
  <c r="AG623" i="150"/>
  <c r="AH623" i="150"/>
  <c r="AI623" i="150"/>
  <c r="AJ623" i="150"/>
  <c r="AK623" i="150"/>
  <c r="AL623" i="150"/>
  <c r="AM623" i="150"/>
  <c r="A624" i="150"/>
  <c r="I624" i="150"/>
  <c r="J624" i="150"/>
  <c r="K624" i="150"/>
  <c r="L624" i="150"/>
  <c r="M624" i="150"/>
  <c r="N624" i="150"/>
  <c r="O624" i="150"/>
  <c r="P624" i="150"/>
  <c r="Q624" i="150"/>
  <c r="R624" i="150"/>
  <c r="S624" i="150"/>
  <c r="T624" i="150"/>
  <c r="U624" i="150"/>
  <c r="V624" i="150"/>
  <c r="W624" i="150"/>
  <c r="X624" i="150"/>
  <c r="Y624" i="150"/>
  <c r="Z624" i="150"/>
  <c r="AA624" i="150"/>
  <c r="AB624" i="150"/>
  <c r="AC624" i="150"/>
  <c r="AD624" i="150"/>
  <c r="AE624" i="150"/>
  <c r="AF624" i="150"/>
  <c r="AG624" i="150"/>
  <c r="AH624" i="150"/>
  <c r="AI624" i="150"/>
  <c r="AJ624" i="150"/>
  <c r="AK624" i="150"/>
  <c r="AL624" i="150"/>
  <c r="AM624" i="150"/>
  <c r="A625" i="150"/>
  <c r="I625" i="150"/>
  <c r="J625" i="150"/>
  <c r="K625" i="150"/>
  <c r="L625" i="150"/>
  <c r="M625" i="150"/>
  <c r="N625" i="150"/>
  <c r="O625" i="150"/>
  <c r="P625" i="150"/>
  <c r="Q625" i="150"/>
  <c r="R625" i="150"/>
  <c r="S625" i="150"/>
  <c r="T625" i="150"/>
  <c r="U625" i="150"/>
  <c r="V625" i="150"/>
  <c r="W625" i="150"/>
  <c r="X625" i="150"/>
  <c r="Y625" i="150"/>
  <c r="Z625" i="150"/>
  <c r="AA625" i="150"/>
  <c r="AB625" i="150"/>
  <c r="AC625" i="150"/>
  <c r="AD625" i="150"/>
  <c r="AE625" i="150"/>
  <c r="AF625" i="150"/>
  <c r="AG625" i="150"/>
  <c r="AH625" i="150"/>
  <c r="AI625" i="150"/>
  <c r="AJ625" i="150"/>
  <c r="AK625" i="150"/>
  <c r="AL625" i="150"/>
  <c r="AM625" i="150"/>
  <c r="A626" i="150"/>
  <c r="I626" i="150"/>
  <c r="J626" i="150"/>
  <c r="K626" i="150"/>
  <c r="L626" i="150"/>
  <c r="M626" i="150"/>
  <c r="N626" i="150"/>
  <c r="O626" i="150"/>
  <c r="P626" i="150"/>
  <c r="Q626" i="150"/>
  <c r="R626" i="150"/>
  <c r="S626" i="150"/>
  <c r="T626" i="150"/>
  <c r="U626" i="150"/>
  <c r="V626" i="150"/>
  <c r="W626" i="150"/>
  <c r="X626" i="150"/>
  <c r="Y626" i="150"/>
  <c r="Z626" i="150"/>
  <c r="AA626" i="150"/>
  <c r="AB626" i="150"/>
  <c r="AC626" i="150"/>
  <c r="AD626" i="150"/>
  <c r="AE626" i="150"/>
  <c r="AF626" i="150"/>
  <c r="AG626" i="150"/>
  <c r="AH626" i="150"/>
  <c r="AI626" i="150"/>
  <c r="AJ626" i="150"/>
  <c r="AK626" i="150"/>
  <c r="AL626" i="150"/>
  <c r="AM626" i="150"/>
  <c r="A627" i="150"/>
  <c r="I627" i="150"/>
  <c r="J627" i="150"/>
  <c r="K627" i="150"/>
  <c r="L627" i="150"/>
  <c r="M627" i="150"/>
  <c r="N627" i="150"/>
  <c r="O627" i="150"/>
  <c r="P627" i="150"/>
  <c r="Q627" i="150"/>
  <c r="R627" i="150"/>
  <c r="S627" i="150"/>
  <c r="T627" i="150"/>
  <c r="U627" i="150"/>
  <c r="V627" i="150"/>
  <c r="W627" i="150"/>
  <c r="X627" i="150"/>
  <c r="Y627" i="150"/>
  <c r="Z627" i="150"/>
  <c r="AA627" i="150"/>
  <c r="AB627" i="150"/>
  <c r="AC627" i="150"/>
  <c r="AD627" i="150"/>
  <c r="AE627" i="150"/>
  <c r="AF627" i="150"/>
  <c r="AG627" i="150"/>
  <c r="AH627" i="150"/>
  <c r="AI627" i="150"/>
  <c r="AJ627" i="150"/>
  <c r="AK627" i="150"/>
  <c r="AL627" i="150"/>
  <c r="AM627" i="150"/>
  <c r="A628" i="150"/>
  <c r="I628" i="150"/>
  <c r="J628" i="150"/>
  <c r="K628" i="150"/>
  <c r="L628" i="150"/>
  <c r="M628" i="150"/>
  <c r="N628" i="150"/>
  <c r="O628" i="150"/>
  <c r="P628" i="150"/>
  <c r="Q628" i="150"/>
  <c r="R628" i="150"/>
  <c r="S628" i="150"/>
  <c r="T628" i="150"/>
  <c r="U628" i="150"/>
  <c r="V628" i="150"/>
  <c r="W628" i="150"/>
  <c r="X628" i="150"/>
  <c r="Y628" i="150"/>
  <c r="Z628" i="150"/>
  <c r="AA628" i="150"/>
  <c r="AB628" i="150"/>
  <c r="AC628" i="150"/>
  <c r="AD628" i="150"/>
  <c r="AE628" i="150"/>
  <c r="AF628" i="150"/>
  <c r="AG628" i="150"/>
  <c r="AH628" i="150"/>
  <c r="AI628" i="150"/>
  <c r="AJ628" i="150"/>
  <c r="AK628" i="150"/>
  <c r="AL628" i="150"/>
  <c r="AM628" i="150"/>
  <c r="A629" i="150"/>
  <c r="I629" i="150"/>
  <c r="J629" i="150"/>
  <c r="K629" i="150"/>
  <c r="L629" i="150"/>
  <c r="M629" i="150"/>
  <c r="N629" i="150"/>
  <c r="O629" i="150"/>
  <c r="P629" i="150"/>
  <c r="Q629" i="150"/>
  <c r="R629" i="150"/>
  <c r="S629" i="150"/>
  <c r="T629" i="150"/>
  <c r="U629" i="150"/>
  <c r="V629" i="150"/>
  <c r="W629" i="150"/>
  <c r="X629" i="150"/>
  <c r="Y629" i="150"/>
  <c r="Z629" i="150"/>
  <c r="AA629" i="150"/>
  <c r="AB629" i="150"/>
  <c r="AC629" i="150"/>
  <c r="AD629" i="150"/>
  <c r="AE629" i="150"/>
  <c r="AF629" i="150"/>
  <c r="AG629" i="150"/>
  <c r="AH629" i="150"/>
  <c r="AI629" i="150"/>
  <c r="AJ629" i="150"/>
  <c r="AK629" i="150"/>
  <c r="AL629" i="150"/>
  <c r="AM629" i="150"/>
  <c r="A630" i="150"/>
  <c r="I630" i="150"/>
  <c r="J630" i="150"/>
  <c r="K630" i="150"/>
  <c r="L630" i="150"/>
  <c r="M630" i="150"/>
  <c r="N630" i="150"/>
  <c r="O630" i="150"/>
  <c r="P630" i="150"/>
  <c r="Q630" i="150"/>
  <c r="R630" i="150"/>
  <c r="S630" i="150"/>
  <c r="T630" i="150"/>
  <c r="U630" i="150"/>
  <c r="V630" i="150"/>
  <c r="W630" i="150"/>
  <c r="X630" i="150"/>
  <c r="Y630" i="150"/>
  <c r="Z630" i="150"/>
  <c r="AA630" i="150"/>
  <c r="AB630" i="150"/>
  <c r="AC630" i="150"/>
  <c r="AD630" i="150"/>
  <c r="AE630" i="150"/>
  <c r="AF630" i="150"/>
  <c r="AG630" i="150"/>
  <c r="AH630" i="150"/>
  <c r="AI630" i="150"/>
  <c r="AJ630" i="150"/>
  <c r="AK630" i="150"/>
  <c r="AL630" i="150"/>
  <c r="AM630" i="150"/>
  <c r="A631" i="150"/>
  <c r="I631" i="150"/>
  <c r="J631" i="150"/>
  <c r="K631" i="150"/>
  <c r="L631" i="150"/>
  <c r="M631" i="150"/>
  <c r="N631" i="150"/>
  <c r="O631" i="150"/>
  <c r="P631" i="150"/>
  <c r="Q631" i="150"/>
  <c r="R631" i="150"/>
  <c r="S631" i="150"/>
  <c r="T631" i="150"/>
  <c r="U631" i="150"/>
  <c r="V631" i="150"/>
  <c r="W631" i="150"/>
  <c r="X631" i="150"/>
  <c r="Y631" i="150"/>
  <c r="Z631" i="150"/>
  <c r="AA631" i="150"/>
  <c r="AB631" i="150"/>
  <c r="AC631" i="150"/>
  <c r="AD631" i="150"/>
  <c r="AE631" i="150"/>
  <c r="AF631" i="150"/>
  <c r="AG631" i="150"/>
  <c r="AH631" i="150"/>
  <c r="AI631" i="150"/>
  <c r="AJ631" i="150"/>
  <c r="AK631" i="150"/>
  <c r="AL631" i="150"/>
  <c r="AM631" i="150"/>
  <c r="A632" i="150"/>
  <c r="I632" i="150"/>
  <c r="J632" i="150"/>
  <c r="K632" i="150"/>
  <c r="L632" i="150"/>
  <c r="M632" i="150"/>
  <c r="N632" i="150"/>
  <c r="O632" i="150"/>
  <c r="P632" i="150"/>
  <c r="Q632" i="150"/>
  <c r="R632" i="150"/>
  <c r="S632" i="150"/>
  <c r="T632" i="150"/>
  <c r="U632" i="150"/>
  <c r="V632" i="150"/>
  <c r="W632" i="150"/>
  <c r="X632" i="150"/>
  <c r="Y632" i="150"/>
  <c r="Z632" i="150"/>
  <c r="AA632" i="150"/>
  <c r="AB632" i="150"/>
  <c r="AC632" i="150"/>
  <c r="AD632" i="150"/>
  <c r="AE632" i="150"/>
  <c r="AF632" i="150"/>
  <c r="AG632" i="150"/>
  <c r="AH632" i="150"/>
  <c r="AI632" i="150"/>
  <c r="AJ632" i="150"/>
  <c r="AK632" i="150"/>
  <c r="AL632" i="150"/>
  <c r="AM632" i="150"/>
  <c r="A633" i="150"/>
  <c r="I633" i="150"/>
  <c r="J633" i="150"/>
  <c r="K633" i="150"/>
  <c r="L633" i="150"/>
  <c r="M633" i="150"/>
  <c r="N633" i="150"/>
  <c r="O633" i="150"/>
  <c r="P633" i="150"/>
  <c r="Q633" i="150"/>
  <c r="R633" i="150"/>
  <c r="S633" i="150"/>
  <c r="T633" i="150"/>
  <c r="U633" i="150"/>
  <c r="V633" i="150"/>
  <c r="W633" i="150"/>
  <c r="X633" i="150"/>
  <c r="Y633" i="150"/>
  <c r="Z633" i="150"/>
  <c r="AA633" i="150"/>
  <c r="AB633" i="150"/>
  <c r="AC633" i="150"/>
  <c r="AD633" i="150"/>
  <c r="AE633" i="150"/>
  <c r="AF633" i="150"/>
  <c r="AG633" i="150"/>
  <c r="AH633" i="150"/>
  <c r="AI633" i="150"/>
  <c r="AJ633" i="150"/>
  <c r="AK633" i="150"/>
  <c r="AL633" i="150"/>
  <c r="AM633" i="150"/>
  <c r="A634" i="150"/>
  <c r="I634" i="150"/>
  <c r="J634" i="150"/>
  <c r="K634" i="150"/>
  <c r="L634" i="150"/>
  <c r="M634" i="150"/>
  <c r="N634" i="150"/>
  <c r="O634" i="150"/>
  <c r="P634" i="150"/>
  <c r="Q634" i="150"/>
  <c r="R634" i="150"/>
  <c r="S634" i="150"/>
  <c r="T634" i="150"/>
  <c r="U634" i="150"/>
  <c r="V634" i="150"/>
  <c r="W634" i="150"/>
  <c r="X634" i="150"/>
  <c r="Y634" i="150"/>
  <c r="Z634" i="150"/>
  <c r="AA634" i="150"/>
  <c r="AB634" i="150"/>
  <c r="AC634" i="150"/>
  <c r="AD634" i="150"/>
  <c r="AE634" i="150"/>
  <c r="AF634" i="150"/>
  <c r="AG634" i="150"/>
  <c r="AH634" i="150"/>
  <c r="AI634" i="150"/>
  <c r="AJ634" i="150"/>
  <c r="AK634" i="150"/>
  <c r="AL634" i="150"/>
  <c r="AM634" i="150"/>
  <c r="A635" i="150"/>
  <c r="I635" i="150"/>
  <c r="J635" i="150"/>
  <c r="K635" i="150"/>
  <c r="L635" i="150"/>
  <c r="M635" i="150"/>
  <c r="N635" i="150"/>
  <c r="O635" i="150"/>
  <c r="P635" i="150"/>
  <c r="Q635" i="150"/>
  <c r="R635" i="150"/>
  <c r="S635" i="150"/>
  <c r="T635" i="150"/>
  <c r="U635" i="150"/>
  <c r="V635" i="150"/>
  <c r="W635" i="150"/>
  <c r="X635" i="150"/>
  <c r="Y635" i="150"/>
  <c r="Z635" i="150"/>
  <c r="AA635" i="150"/>
  <c r="AB635" i="150"/>
  <c r="AC635" i="150"/>
  <c r="AD635" i="150"/>
  <c r="AE635" i="150"/>
  <c r="AF635" i="150"/>
  <c r="AG635" i="150"/>
  <c r="AH635" i="150"/>
  <c r="AI635" i="150"/>
  <c r="AJ635" i="150"/>
  <c r="AK635" i="150"/>
  <c r="AL635" i="150"/>
  <c r="AM635" i="150"/>
  <c r="A636" i="150"/>
  <c r="I636" i="150"/>
  <c r="J636" i="150"/>
  <c r="K636" i="150"/>
  <c r="L636" i="150"/>
  <c r="M636" i="150"/>
  <c r="N636" i="150"/>
  <c r="O636" i="150"/>
  <c r="P636" i="150"/>
  <c r="Q636" i="150"/>
  <c r="R636" i="150"/>
  <c r="S636" i="150"/>
  <c r="T636" i="150"/>
  <c r="U636" i="150"/>
  <c r="V636" i="150"/>
  <c r="W636" i="150"/>
  <c r="X636" i="150"/>
  <c r="Y636" i="150"/>
  <c r="Z636" i="150"/>
  <c r="AA636" i="150"/>
  <c r="AB636" i="150"/>
  <c r="AC636" i="150"/>
  <c r="AD636" i="150"/>
  <c r="AE636" i="150"/>
  <c r="AF636" i="150"/>
  <c r="AG636" i="150"/>
  <c r="AH636" i="150"/>
  <c r="AI636" i="150"/>
  <c r="AJ636" i="150"/>
  <c r="AK636" i="150"/>
  <c r="AL636" i="150"/>
  <c r="AM636" i="150"/>
  <c r="A637" i="150"/>
  <c r="I637" i="150"/>
  <c r="J637" i="150"/>
  <c r="K637" i="150"/>
  <c r="L637" i="150"/>
  <c r="M637" i="150"/>
  <c r="N637" i="150"/>
  <c r="O637" i="150"/>
  <c r="P637" i="150"/>
  <c r="Q637" i="150"/>
  <c r="R637" i="150"/>
  <c r="S637" i="150"/>
  <c r="T637" i="150"/>
  <c r="U637" i="150"/>
  <c r="V637" i="150"/>
  <c r="W637" i="150"/>
  <c r="X637" i="150"/>
  <c r="Y637" i="150"/>
  <c r="Z637" i="150"/>
  <c r="AA637" i="150"/>
  <c r="AB637" i="150"/>
  <c r="AC637" i="150"/>
  <c r="AD637" i="150"/>
  <c r="AE637" i="150"/>
  <c r="AF637" i="150"/>
  <c r="AG637" i="150"/>
  <c r="AH637" i="150"/>
  <c r="AI637" i="150"/>
  <c r="AJ637" i="150"/>
  <c r="AK637" i="150"/>
  <c r="AL637" i="150"/>
  <c r="AM637" i="150"/>
  <c r="A638" i="150"/>
  <c r="I638" i="150"/>
  <c r="J638" i="150"/>
  <c r="K638" i="150"/>
  <c r="L638" i="150"/>
  <c r="M638" i="150"/>
  <c r="N638" i="150"/>
  <c r="O638" i="150"/>
  <c r="P638" i="150"/>
  <c r="Q638" i="150"/>
  <c r="R638" i="150"/>
  <c r="S638" i="150"/>
  <c r="T638" i="150"/>
  <c r="U638" i="150"/>
  <c r="V638" i="150"/>
  <c r="W638" i="150"/>
  <c r="X638" i="150"/>
  <c r="Y638" i="150"/>
  <c r="Z638" i="150"/>
  <c r="AA638" i="150"/>
  <c r="AB638" i="150"/>
  <c r="AC638" i="150"/>
  <c r="AD638" i="150"/>
  <c r="AE638" i="150"/>
  <c r="AF638" i="150"/>
  <c r="AG638" i="150"/>
  <c r="AH638" i="150"/>
  <c r="AI638" i="150"/>
  <c r="AJ638" i="150"/>
  <c r="AK638" i="150"/>
  <c r="AL638" i="150"/>
  <c r="AM638" i="150"/>
  <c r="A639" i="150"/>
  <c r="I639" i="150"/>
  <c r="J639" i="150"/>
  <c r="K639" i="150"/>
  <c r="L639" i="150"/>
  <c r="M639" i="150"/>
  <c r="N639" i="150"/>
  <c r="O639" i="150"/>
  <c r="P639" i="150"/>
  <c r="Q639" i="150"/>
  <c r="R639" i="150"/>
  <c r="S639" i="150"/>
  <c r="T639" i="150"/>
  <c r="U639" i="150"/>
  <c r="V639" i="150"/>
  <c r="W639" i="150"/>
  <c r="X639" i="150"/>
  <c r="Y639" i="150"/>
  <c r="Z639" i="150"/>
  <c r="AA639" i="150"/>
  <c r="AB639" i="150"/>
  <c r="AC639" i="150"/>
  <c r="AD639" i="150"/>
  <c r="AE639" i="150"/>
  <c r="AF639" i="150"/>
  <c r="AG639" i="150"/>
  <c r="AH639" i="150"/>
  <c r="AI639" i="150"/>
  <c r="AJ639" i="150"/>
  <c r="AK639" i="150"/>
  <c r="AL639" i="150"/>
  <c r="AM639" i="150"/>
  <c r="A328" i="150"/>
  <c r="G328" i="150"/>
  <c r="H328" i="150"/>
  <c r="I328" i="150"/>
  <c r="J328" i="150"/>
  <c r="M328" i="150"/>
  <c r="N328" i="150"/>
  <c r="A329" i="150"/>
  <c r="G329" i="150"/>
  <c r="H329" i="150"/>
  <c r="I329" i="150"/>
  <c r="J329" i="150"/>
  <c r="M329" i="150"/>
  <c r="N329" i="150"/>
  <c r="A330" i="150"/>
  <c r="G330" i="150"/>
  <c r="H330" i="150"/>
  <c r="I330" i="150"/>
  <c r="J330" i="150"/>
  <c r="M330" i="150"/>
  <c r="N330" i="150"/>
  <c r="A331" i="150"/>
  <c r="G331" i="150"/>
  <c r="H331" i="150"/>
  <c r="I331" i="150"/>
  <c r="J331" i="150"/>
  <c r="M331" i="150"/>
  <c r="N331" i="150"/>
  <c r="A332" i="150"/>
  <c r="G332" i="150"/>
  <c r="H332" i="150"/>
  <c r="I332" i="150"/>
  <c r="J332" i="150"/>
  <c r="M332" i="150"/>
  <c r="N332" i="150"/>
  <c r="A333" i="150"/>
  <c r="G333" i="150"/>
  <c r="H333" i="150"/>
  <c r="I333" i="150"/>
  <c r="J333" i="150"/>
  <c r="M333" i="150"/>
  <c r="N333" i="150"/>
  <c r="A334" i="150"/>
  <c r="G334" i="150"/>
  <c r="H334" i="150"/>
  <c r="I334" i="150"/>
  <c r="J334" i="150"/>
  <c r="M334" i="150"/>
  <c r="N334" i="150"/>
  <c r="A335" i="150"/>
  <c r="G335" i="150"/>
  <c r="H335" i="150"/>
  <c r="I335" i="150"/>
  <c r="J335" i="150"/>
  <c r="M335" i="150"/>
  <c r="N335" i="150"/>
  <c r="A336" i="150"/>
  <c r="G336" i="150"/>
  <c r="H336" i="150"/>
  <c r="I336" i="150"/>
  <c r="J336" i="150"/>
  <c r="M336" i="150"/>
  <c r="N336" i="150"/>
  <c r="A337" i="150"/>
  <c r="G337" i="150"/>
  <c r="H337" i="150"/>
  <c r="I337" i="150"/>
  <c r="J337" i="150"/>
  <c r="M337" i="150"/>
  <c r="N337" i="150"/>
  <c r="A338" i="150"/>
  <c r="G338" i="150"/>
  <c r="H338" i="150"/>
  <c r="I338" i="150"/>
  <c r="J338" i="150"/>
  <c r="M338" i="150"/>
  <c r="N338" i="150"/>
  <c r="A339" i="150"/>
  <c r="G339" i="150"/>
  <c r="H339" i="150"/>
  <c r="I339" i="150"/>
  <c r="J339" i="150"/>
  <c r="M339" i="150"/>
  <c r="N339" i="150"/>
  <c r="A340" i="150"/>
  <c r="G340" i="150"/>
  <c r="H340" i="150"/>
  <c r="I340" i="150"/>
  <c r="J340" i="150"/>
  <c r="M340" i="150"/>
  <c r="N340" i="150"/>
  <c r="A341" i="150"/>
  <c r="G341" i="150"/>
  <c r="H341" i="150"/>
  <c r="I341" i="150"/>
  <c r="J341" i="150"/>
  <c r="M341" i="150"/>
  <c r="N341" i="150"/>
  <c r="A342" i="150"/>
  <c r="G342" i="150"/>
  <c r="H342" i="150"/>
  <c r="I342" i="150"/>
  <c r="J342" i="150"/>
  <c r="M342" i="150"/>
  <c r="N342" i="150"/>
  <c r="A343" i="150"/>
  <c r="G343" i="150"/>
  <c r="H343" i="150"/>
  <c r="I343" i="150"/>
  <c r="J343" i="150"/>
  <c r="M343" i="150"/>
  <c r="N343" i="150"/>
  <c r="A344" i="150"/>
  <c r="G344" i="150"/>
  <c r="H344" i="150"/>
  <c r="I344" i="150"/>
  <c r="J344" i="150"/>
  <c r="M344" i="150"/>
  <c r="N344" i="150"/>
  <c r="A345" i="150"/>
  <c r="G345" i="150"/>
  <c r="H345" i="150"/>
  <c r="I345" i="150"/>
  <c r="J345" i="150"/>
  <c r="M345" i="150"/>
  <c r="N345" i="150"/>
  <c r="A346" i="150"/>
  <c r="G346" i="150"/>
  <c r="H346" i="150"/>
  <c r="I346" i="150"/>
  <c r="J346" i="150"/>
  <c r="M346" i="150"/>
  <c r="N346" i="150"/>
  <c r="A347" i="150"/>
  <c r="G347" i="150"/>
  <c r="H347" i="150"/>
  <c r="I347" i="150"/>
  <c r="J347" i="150"/>
  <c r="M347" i="150"/>
  <c r="N347" i="150"/>
  <c r="A348" i="150"/>
  <c r="G348" i="150"/>
  <c r="H348" i="150"/>
  <c r="I348" i="150"/>
  <c r="J348" i="150"/>
  <c r="M348" i="150"/>
  <c r="N348" i="150"/>
  <c r="A349" i="150"/>
  <c r="G349" i="150"/>
  <c r="H349" i="150"/>
  <c r="I349" i="150"/>
  <c r="J349" i="150"/>
  <c r="M349" i="150"/>
  <c r="N349" i="150"/>
  <c r="A350" i="150"/>
  <c r="G350" i="150"/>
  <c r="H350" i="150"/>
  <c r="I350" i="150"/>
  <c r="J350" i="150"/>
  <c r="M350" i="150"/>
  <c r="N350" i="150"/>
  <c r="A351" i="150"/>
  <c r="G351" i="150"/>
  <c r="H351" i="150"/>
  <c r="I351" i="150"/>
  <c r="J351" i="150"/>
  <c r="M351" i="150"/>
  <c r="N351" i="150"/>
  <c r="A352" i="150"/>
  <c r="G352" i="150"/>
  <c r="H352" i="150"/>
  <c r="I352" i="150"/>
  <c r="J352" i="150"/>
  <c r="M352" i="150"/>
  <c r="N352" i="150"/>
  <c r="A353" i="150"/>
  <c r="G353" i="150"/>
  <c r="H353" i="150"/>
  <c r="I353" i="150"/>
  <c r="J353" i="150"/>
  <c r="M353" i="150"/>
  <c r="N353" i="150"/>
  <c r="A354" i="150"/>
  <c r="G354" i="150"/>
  <c r="H354" i="150"/>
  <c r="I354" i="150"/>
  <c r="J354" i="150"/>
  <c r="M354" i="150"/>
  <c r="N354" i="150"/>
  <c r="A355" i="150"/>
  <c r="G355" i="150"/>
  <c r="H355" i="150"/>
  <c r="I355" i="150"/>
  <c r="J355" i="150"/>
  <c r="M355" i="150"/>
  <c r="N355" i="150"/>
  <c r="A356" i="150"/>
  <c r="G356" i="150"/>
  <c r="H356" i="150"/>
  <c r="I356" i="150"/>
  <c r="J356" i="150"/>
  <c r="M356" i="150"/>
  <c r="N356" i="150"/>
  <c r="A357" i="150"/>
  <c r="G357" i="150"/>
  <c r="H357" i="150"/>
  <c r="I357" i="150"/>
  <c r="J357" i="150"/>
  <c r="M357" i="150"/>
  <c r="N357" i="150"/>
  <c r="A358" i="150"/>
  <c r="G358" i="150"/>
  <c r="H358" i="150"/>
  <c r="I358" i="150"/>
  <c r="J358" i="150"/>
  <c r="M358" i="150"/>
  <c r="N358" i="150"/>
  <c r="A359" i="150"/>
  <c r="G359" i="150"/>
  <c r="H359" i="150"/>
  <c r="I359" i="150"/>
  <c r="J359" i="150"/>
  <c r="M359" i="150"/>
  <c r="N359" i="150"/>
  <c r="A360" i="150"/>
  <c r="G360" i="150"/>
  <c r="H360" i="150"/>
  <c r="I360" i="150"/>
  <c r="J360" i="150"/>
  <c r="M360" i="150"/>
  <c r="N360" i="150"/>
  <c r="A361" i="150"/>
  <c r="G361" i="150"/>
  <c r="H361" i="150"/>
  <c r="I361" i="150"/>
  <c r="J361" i="150"/>
  <c r="M361" i="150"/>
  <c r="N361" i="150"/>
  <c r="A362" i="150"/>
  <c r="G362" i="150"/>
  <c r="H362" i="150"/>
  <c r="I362" i="150"/>
  <c r="J362" i="150"/>
  <c r="M362" i="150"/>
  <c r="N362" i="150"/>
  <c r="A363" i="150"/>
  <c r="G363" i="150"/>
  <c r="H363" i="150"/>
  <c r="I363" i="150"/>
  <c r="J363" i="150"/>
  <c r="M363" i="150"/>
  <c r="N363" i="150"/>
  <c r="A364" i="150"/>
  <c r="G364" i="150"/>
  <c r="H364" i="150"/>
  <c r="I364" i="150"/>
  <c r="J364" i="150"/>
  <c r="M364" i="150"/>
  <c r="N364" i="150"/>
  <c r="A365" i="150"/>
  <c r="G365" i="150"/>
  <c r="H365" i="150"/>
  <c r="I365" i="150"/>
  <c r="J365" i="150"/>
  <c r="M365" i="150"/>
  <c r="N365" i="150"/>
  <c r="A366" i="150"/>
  <c r="G366" i="150"/>
  <c r="H366" i="150"/>
  <c r="I366" i="150"/>
  <c r="J366" i="150"/>
  <c r="M366" i="150"/>
  <c r="N366" i="150"/>
  <c r="A367" i="150"/>
  <c r="G367" i="150"/>
  <c r="H367" i="150"/>
  <c r="I367" i="150"/>
  <c r="J367" i="150"/>
  <c r="M367" i="150"/>
  <c r="N367" i="150"/>
  <c r="A368" i="150"/>
  <c r="G368" i="150"/>
  <c r="H368" i="150"/>
  <c r="I368" i="150"/>
  <c r="J368" i="150"/>
  <c r="M368" i="150"/>
  <c r="N368" i="150"/>
  <c r="A369" i="150"/>
  <c r="G369" i="150"/>
  <c r="H369" i="150"/>
  <c r="I369" i="150"/>
  <c r="J369" i="150"/>
  <c r="M369" i="150"/>
  <c r="N369" i="150"/>
  <c r="A370" i="150"/>
  <c r="G370" i="150"/>
  <c r="H370" i="150"/>
  <c r="I370" i="150"/>
  <c r="J370" i="150"/>
  <c r="M370" i="150"/>
  <c r="N370" i="150"/>
  <c r="A371" i="150"/>
  <c r="G371" i="150"/>
  <c r="H371" i="150"/>
  <c r="I371" i="150"/>
  <c r="J371" i="150"/>
  <c r="M371" i="150"/>
  <c r="N371" i="150"/>
  <c r="A372" i="150"/>
  <c r="G372" i="150"/>
  <c r="H372" i="150"/>
  <c r="I372" i="150"/>
  <c r="J372" i="150"/>
  <c r="M372" i="150"/>
  <c r="N372" i="150"/>
  <c r="A373" i="150"/>
  <c r="G373" i="150"/>
  <c r="H373" i="150"/>
  <c r="I373" i="150"/>
  <c r="J373" i="150"/>
  <c r="M373" i="150"/>
  <c r="N373" i="150"/>
  <c r="A374" i="150"/>
  <c r="G374" i="150"/>
  <c r="H374" i="150"/>
  <c r="I374" i="150"/>
  <c r="J374" i="150"/>
  <c r="M374" i="150"/>
  <c r="N374" i="150"/>
  <c r="A375" i="150"/>
  <c r="G375" i="150"/>
  <c r="H375" i="150"/>
  <c r="I375" i="150"/>
  <c r="J375" i="150"/>
  <c r="M375" i="150"/>
  <c r="N375" i="150"/>
  <c r="A376" i="150"/>
  <c r="G376" i="150"/>
  <c r="H376" i="150"/>
  <c r="I376" i="150"/>
  <c r="J376" i="150"/>
  <c r="M376" i="150"/>
  <c r="N376" i="150"/>
  <c r="A377" i="150"/>
  <c r="G377" i="150"/>
  <c r="H377" i="150"/>
  <c r="I377" i="150"/>
  <c r="J377" i="150"/>
  <c r="M377" i="150"/>
  <c r="N377" i="150"/>
  <c r="A378" i="150"/>
  <c r="G378" i="150"/>
  <c r="H378" i="150"/>
  <c r="I378" i="150"/>
  <c r="J378" i="150"/>
  <c r="M378" i="150"/>
  <c r="N378" i="150"/>
  <c r="A379" i="150"/>
  <c r="G379" i="150"/>
  <c r="H379" i="150"/>
  <c r="I379" i="150"/>
  <c r="J379" i="150"/>
  <c r="M379" i="150"/>
  <c r="N379" i="150"/>
  <c r="A380" i="150"/>
  <c r="G380" i="150"/>
  <c r="H380" i="150"/>
  <c r="I380" i="150"/>
  <c r="J380" i="150"/>
  <c r="M380" i="150"/>
  <c r="N380" i="150"/>
  <c r="A381" i="150"/>
  <c r="G381" i="150"/>
  <c r="H381" i="150"/>
  <c r="I381" i="150"/>
  <c r="J381" i="150"/>
  <c r="M381" i="150"/>
  <c r="N381" i="150"/>
  <c r="A382" i="150"/>
  <c r="G382" i="150"/>
  <c r="H382" i="150"/>
  <c r="I382" i="150"/>
  <c r="J382" i="150"/>
  <c r="M382" i="150"/>
  <c r="N382" i="150"/>
  <c r="A383" i="150"/>
  <c r="G383" i="150"/>
  <c r="H383" i="150"/>
  <c r="I383" i="150"/>
  <c r="J383" i="150"/>
  <c r="M383" i="150"/>
  <c r="N383" i="150"/>
  <c r="A384" i="150"/>
  <c r="G384" i="150"/>
  <c r="H384" i="150"/>
  <c r="I384" i="150"/>
  <c r="J384" i="150"/>
  <c r="M384" i="150"/>
  <c r="N384" i="150"/>
  <c r="A385" i="150"/>
  <c r="G385" i="150"/>
  <c r="H385" i="150"/>
  <c r="I385" i="150"/>
  <c r="J385" i="150"/>
  <c r="M385" i="150"/>
  <c r="N385" i="150"/>
  <c r="A386" i="150"/>
  <c r="G386" i="150"/>
  <c r="H386" i="150"/>
  <c r="I386" i="150"/>
  <c r="J386" i="150"/>
  <c r="M386" i="150"/>
  <c r="N386" i="150"/>
  <c r="A387" i="150"/>
  <c r="G387" i="150"/>
  <c r="H387" i="150"/>
  <c r="I387" i="150"/>
  <c r="J387" i="150"/>
  <c r="M387" i="150"/>
  <c r="N387" i="150"/>
  <c r="A388" i="150"/>
  <c r="G388" i="150"/>
  <c r="H388" i="150"/>
  <c r="I388" i="150"/>
  <c r="J388" i="150"/>
  <c r="M388" i="150"/>
  <c r="N388" i="150"/>
  <c r="A389" i="150"/>
  <c r="G389" i="150"/>
  <c r="H389" i="150"/>
  <c r="I389" i="150"/>
  <c r="J389" i="150"/>
  <c r="M389" i="150"/>
  <c r="N389" i="150"/>
  <c r="A390" i="150"/>
  <c r="G390" i="150"/>
  <c r="H390" i="150"/>
  <c r="I390" i="150"/>
  <c r="J390" i="150"/>
  <c r="M390" i="150"/>
  <c r="N390" i="150"/>
  <c r="A391" i="150"/>
  <c r="G391" i="150"/>
  <c r="H391" i="150"/>
  <c r="I391" i="150"/>
  <c r="J391" i="150"/>
  <c r="M391" i="150"/>
  <c r="N391" i="150"/>
  <c r="A392" i="150"/>
  <c r="G392" i="150"/>
  <c r="H392" i="150"/>
  <c r="I392" i="150"/>
  <c r="J392" i="150"/>
  <c r="M392" i="150"/>
  <c r="N392" i="150"/>
  <c r="A393" i="150"/>
  <c r="G393" i="150"/>
  <c r="H393" i="150"/>
  <c r="I393" i="150"/>
  <c r="J393" i="150"/>
  <c r="M393" i="150"/>
  <c r="N393" i="150"/>
  <c r="A394" i="150"/>
  <c r="G394" i="150"/>
  <c r="H394" i="150"/>
  <c r="I394" i="150"/>
  <c r="J394" i="150"/>
  <c r="M394" i="150"/>
  <c r="N394" i="150"/>
  <c r="A395" i="150"/>
  <c r="G395" i="150"/>
  <c r="H395" i="150"/>
  <c r="I395" i="150"/>
  <c r="J395" i="150"/>
  <c r="M395" i="150"/>
  <c r="N395" i="150"/>
  <c r="A396" i="150"/>
  <c r="G396" i="150"/>
  <c r="H396" i="150"/>
  <c r="I396" i="150"/>
  <c r="J396" i="150"/>
  <c r="M396" i="150"/>
  <c r="N396" i="150"/>
  <c r="A397" i="150"/>
  <c r="G397" i="150"/>
  <c r="H397" i="150"/>
  <c r="I397" i="150"/>
  <c r="J397" i="150"/>
  <c r="M397" i="150"/>
  <c r="N397" i="150"/>
  <c r="A398" i="150"/>
  <c r="G398" i="150"/>
  <c r="H398" i="150"/>
  <c r="I398" i="150"/>
  <c r="J398" i="150"/>
  <c r="M398" i="150"/>
  <c r="N398" i="150"/>
  <c r="A399" i="150"/>
  <c r="G399" i="150"/>
  <c r="H399" i="150"/>
  <c r="I399" i="150"/>
  <c r="J399" i="150"/>
  <c r="M399" i="150"/>
  <c r="N399" i="150"/>
  <c r="A400" i="150"/>
  <c r="G400" i="150"/>
  <c r="H400" i="150"/>
  <c r="I400" i="150"/>
  <c r="J400" i="150"/>
  <c r="M400" i="150"/>
  <c r="N400" i="150"/>
  <c r="A401" i="150"/>
  <c r="G401" i="150"/>
  <c r="H401" i="150"/>
  <c r="I401" i="150"/>
  <c r="J401" i="150"/>
  <c r="M401" i="150"/>
  <c r="N401" i="150"/>
  <c r="A402" i="150"/>
  <c r="G402" i="150"/>
  <c r="H402" i="150"/>
  <c r="I402" i="150"/>
  <c r="J402" i="150"/>
  <c r="M402" i="150"/>
  <c r="N402" i="150"/>
  <c r="A403" i="150"/>
  <c r="G403" i="150"/>
  <c r="H403" i="150"/>
  <c r="I403" i="150"/>
  <c r="J403" i="150"/>
  <c r="M403" i="150"/>
  <c r="N403" i="150"/>
  <c r="A404" i="150"/>
  <c r="G404" i="150"/>
  <c r="H404" i="150"/>
  <c r="I404" i="150"/>
  <c r="J404" i="150"/>
  <c r="M404" i="150"/>
  <c r="N404" i="150"/>
  <c r="A405" i="150"/>
  <c r="G405" i="150"/>
  <c r="H405" i="150"/>
  <c r="I405" i="150"/>
  <c r="J405" i="150"/>
  <c r="M405" i="150"/>
  <c r="N405" i="150"/>
  <c r="A406" i="150"/>
  <c r="G406" i="150"/>
  <c r="H406" i="150"/>
  <c r="I406" i="150"/>
  <c r="J406" i="150"/>
  <c r="M406" i="150"/>
  <c r="N406" i="150"/>
  <c r="A407" i="150"/>
  <c r="G407" i="150"/>
  <c r="H407" i="150"/>
  <c r="I407" i="150"/>
  <c r="J407" i="150"/>
  <c r="M407" i="150"/>
  <c r="N407" i="150"/>
  <c r="A408" i="150"/>
  <c r="G408" i="150"/>
  <c r="H408" i="150"/>
  <c r="I408" i="150"/>
  <c r="J408" i="150"/>
  <c r="M408" i="150"/>
  <c r="N408" i="150"/>
  <c r="A409" i="150"/>
  <c r="G409" i="150"/>
  <c r="H409" i="150"/>
  <c r="I409" i="150"/>
  <c r="J409" i="150"/>
  <c r="M409" i="150"/>
  <c r="N409" i="150"/>
  <c r="A410" i="150"/>
  <c r="G410" i="150"/>
  <c r="H410" i="150"/>
  <c r="I410" i="150"/>
  <c r="J410" i="150"/>
  <c r="M410" i="150"/>
  <c r="N410" i="150"/>
  <c r="A411" i="150"/>
  <c r="G411" i="150"/>
  <c r="H411" i="150"/>
  <c r="I411" i="150"/>
  <c r="J411" i="150"/>
  <c r="M411" i="150"/>
  <c r="N411" i="150"/>
  <c r="A412" i="150"/>
  <c r="G412" i="150"/>
  <c r="H412" i="150"/>
  <c r="I412" i="150"/>
  <c r="J412" i="150"/>
  <c r="M412" i="150"/>
  <c r="N412" i="150"/>
  <c r="A413" i="150"/>
  <c r="G413" i="150"/>
  <c r="H413" i="150"/>
  <c r="I413" i="150"/>
  <c r="J413" i="150"/>
  <c r="M413" i="150"/>
  <c r="N413" i="150"/>
  <c r="A414" i="150"/>
  <c r="G414" i="150"/>
  <c r="H414" i="150"/>
  <c r="I414" i="150"/>
  <c r="J414" i="150"/>
  <c r="M414" i="150"/>
  <c r="N414" i="150"/>
  <c r="A415" i="150"/>
  <c r="G415" i="150"/>
  <c r="H415" i="150"/>
  <c r="I415" i="150"/>
  <c r="J415" i="150"/>
  <c r="M415" i="150"/>
  <c r="N415" i="150"/>
  <c r="A416" i="150"/>
  <c r="G416" i="150"/>
  <c r="H416" i="150"/>
  <c r="I416" i="150"/>
  <c r="J416" i="150"/>
  <c r="M416" i="150"/>
  <c r="N416" i="150"/>
  <c r="A417" i="150"/>
  <c r="G417" i="150"/>
  <c r="H417" i="150"/>
  <c r="I417" i="150"/>
  <c r="J417" i="150"/>
  <c r="M417" i="150"/>
  <c r="N417" i="150"/>
  <c r="A418" i="150"/>
  <c r="G418" i="150"/>
  <c r="H418" i="150"/>
  <c r="I418" i="150"/>
  <c r="J418" i="150"/>
  <c r="M418" i="150"/>
  <c r="N418" i="150"/>
  <c r="A419" i="150"/>
  <c r="G419" i="150"/>
  <c r="H419" i="150"/>
  <c r="I419" i="150"/>
  <c r="J419" i="150"/>
  <c r="M419" i="150"/>
  <c r="N419" i="150"/>
  <c r="A420" i="150"/>
  <c r="G420" i="150"/>
  <c r="H420" i="150"/>
  <c r="I420" i="150"/>
  <c r="J420" i="150"/>
  <c r="M420" i="150"/>
  <c r="N420" i="150"/>
  <c r="A421" i="150"/>
  <c r="G421" i="150"/>
  <c r="H421" i="150"/>
  <c r="I421" i="150"/>
  <c r="J421" i="150"/>
  <c r="M421" i="150"/>
  <c r="N421" i="150"/>
  <c r="A422" i="150"/>
  <c r="G422" i="150"/>
  <c r="H422" i="150"/>
  <c r="I422" i="150"/>
  <c r="J422" i="150"/>
  <c r="M422" i="150"/>
  <c r="N422" i="150"/>
  <c r="A423" i="150"/>
  <c r="G423" i="150"/>
  <c r="H423" i="150"/>
  <c r="I423" i="150"/>
  <c r="J423" i="150"/>
  <c r="M423" i="150"/>
  <c r="N423" i="150"/>
  <c r="A424" i="150"/>
  <c r="G424" i="150"/>
  <c r="H424" i="150"/>
  <c r="I424" i="150"/>
  <c r="J424" i="150"/>
  <c r="M424" i="150"/>
  <c r="N424" i="150"/>
  <c r="A425" i="150"/>
  <c r="G425" i="150"/>
  <c r="H425" i="150"/>
  <c r="I425" i="150"/>
  <c r="J425" i="150"/>
  <c r="M425" i="150"/>
  <c r="N425" i="150"/>
  <c r="A426" i="150"/>
  <c r="G426" i="150"/>
  <c r="H426" i="150"/>
  <c r="I426" i="150"/>
  <c r="J426" i="150"/>
  <c r="M426" i="150"/>
  <c r="N426" i="150"/>
  <c r="A427" i="150"/>
  <c r="G427" i="150"/>
  <c r="H427" i="150"/>
  <c r="I427" i="150"/>
  <c r="J427" i="150"/>
  <c r="M427" i="150"/>
  <c r="N427" i="150"/>
  <c r="A428" i="150"/>
  <c r="G428" i="150"/>
  <c r="H428" i="150"/>
  <c r="I428" i="150"/>
  <c r="J428" i="150"/>
  <c r="M428" i="150"/>
  <c r="N428" i="150"/>
  <c r="A429" i="150"/>
  <c r="G429" i="150"/>
  <c r="H429" i="150"/>
  <c r="I429" i="150"/>
  <c r="J429" i="150"/>
  <c r="M429" i="150"/>
  <c r="N429" i="150"/>
  <c r="A430" i="150"/>
  <c r="G430" i="150"/>
  <c r="H430" i="150"/>
  <c r="I430" i="150"/>
  <c r="J430" i="150"/>
  <c r="M430" i="150"/>
  <c r="N430" i="150"/>
  <c r="A431" i="150"/>
  <c r="G431" i="150"/>
  <c r="H431" i="150"/>
  <c r="I431" i="150"/>
  <c r="J431" i="150"/>
  <c r="M431" i="150"/>
  <c r="N431" i="150"/>
  <c r="A432" i="150"/>
  <c r="G432" i="150"/>
  <c r="H432" i="150"/>
  <c r="I432" i="150"/>
  <c r="J432" i="150"/>
  <c r="M432" i="150"/>
  <c r="N432" i="150"/>
  <c r="A433" i="150"/>
  <c r="G433" i="150"/>
  <c r="H433" i="150"/>
  <c r="I433" i="150"/>
  <c r="J433" i="150"/>
  <c r="M433" i="150"/>
  <c r="N433" i="150"/>
  <c r="A434" i="150"/>
  <c r="G434" i="150"/>
  <c r="H434" i="150"/>
  <c r="I434" i="150"/>
  <c r="J434" i="150"/>
  <c r="M434" i="150"/>
  <c r="N434" i="150"/>
  <c r="A435" i="150"/>
  <c r="G435" i="150"/>
  <c r="H435" i="150"/>
  <c r="I435" i="150"/>
  <c r="J435" i="150"/>
  <c r="M435" i="150"/>
  <c r="N435" i="150"/>
  <c r="A436" i="150"/>
  <c r="G436" i="150"/>
  <c r="H436" i="150"/>
  <c r="I436" i="150"/>
  <c r="J436" i="150"/>
  <c r="M436" i="150"/>
  <c r="N436" i="150"/>
  <c r="A437" i="150"/>
  <c r="G437" i="150"/>
  <c r="H437" i="150"/>
  <c r="I437" i="150"/>
  <c r="J437" i="150"/>
  <c r="M437" i="150"/>
  <c r="N437" i="150"/>
  <c r="A438" i="150"/>
  <c r="G438" i="150"/>
  <c r="H438" i="150"/>
  <c r="I438" i="150"/>
  <c r="J438" i="150"/>
  <c r="M438" i="150"/>
  <c r="N438" i="150"/>
  <c r="A439" i="150"/>
  <c r="G439" i="150"/>
  <c r="H439" i="150"/>
  <c r="I439" i="150"/>
  <c r="J439" i="150"/>
  <c r="M439" i="150"/>
  <c r="N439" i="150"/>
  <c r="A440" i="150"/>
  <c r="G440" i="150"/>
  <c r="H440" i="150"/>
  <c r="I440" i="150"/>
  <c r="J440" i="150"/>
  <c r="M440" i="150"/>
  <c r="N440" i="150"/>
  <c r="A441" i="150"/>
  <c r="G441" i="150"/>
  <c r="H441" i="150"/>
  <c r="I441" i="150"/>
  <c r="J441" i="150"/>
  <c r="M441" i="150"/>
  <c r="N441" i="150"/>
  <c r="A442" i="150"/>
  <c r="G442" i="150"/>
  <c r="H442" i="150"/>
  <c r="I442" i="150"/>
  <c r="J442" i="150"/>
  <c r="M442" i="150"/>
  <c r="N442" i="150"/>
  <c r="A443" i="150"/>
  <c r="G443" i="150"/>
  <c r="H443" i="150"/>
  <c r="I443" i="150"/>
  <c r="J443" i="150"/>
  <c r="M443" i="150"/>
  <c r="N443" i="150"/>
  <c r="A444" i="150"/>
  <c r="G444" i="150"/>
  <c r="H444" i="150"/>
  <c r="I444" i="150"/>
  <c r="J444" i="150"/>
  <c r="M444" i="150"/>
  <c r="N444" i="150"/>
  <c r="A445" i="150"/>
  <c r="G445" i="150"/>
  <c r="H445" i="150"/>
  <c r="I445" i="150"/>
  <c r="J445" i="150"/>
  <c r="M445" i="150"/>
  <c r="N445" i="150"/>
  <c r="A446" i="150"/>
  <c r="G446" i="150"/>
  <c r="H446" i="150"/>
  <c r="I446" i="150"/>
  <c r="J446" i="150"/>
  <c r="M446" i="150"/>
  <c r="N446" i="150"/>
  <c r="A447" i="150"/>
  <c r="G447" i="150"/>
  <c r="H447" i="150"/>
  <c r="I447" i="150"/>
  <c r="J447" i="150"/>
  <c r="M447" i="150"/>
  <c r="N447" i="150"/>
  <c r="A448" i="150"/>
  <c r="G448" i="150"/>
  <c r="H448" i="150"/>
  <c r="I448" i="150"/>
  <c r="J448" i="150"/>
  <c r="M448" i="150"/>
  <c r="N448" i="150"/>
  <c r="A449" i="150"/>
  <c r="G449" i="150"/>
  <c r="H449" i="150"/>
  <c r="I449" i="150"/>
  <c r="J449" i="150"/>
  <c r="M449" i="150"/>
  <c r="N449" i="150"/>
  <c r="A450" i="150"/>
  <c r="G450" i="150"/>
  <c r="H450" i="150"/>
  <c r="I450" i="150"/>
  <c r="J450" i="150"/>
  <c r="M450" i="150"/>
  <c r="N450" i="150"/>
  <c r="A451" i="150"/>
  <c r="G451" i="150"/>
  <c r="H451" i="150"/>
  <c r="I451" i="150"/>
  <c r="J451" i="150"/>
  <c r="M451" i="150"/>
  <c r="N451" i="150"/>
  <c r="A452" i="150"/>
  <c r="G452" i="150"/>
  <c r="H452" i="150"/>
  <c r="I452" i="150"/>
  <c r="J452" i="150"/>
  <c r="M452" i="150"/>
  <c r="N452" i="150"/>
  <c r="A453" i="150"/>
  <c r="G453" i="150"/>
  <c r="H453" i="150"/>
  <c r="I453" i="150"/>
  <c r="J453" i="150"/>
  <c r="M453" i="150"/>
  <c r="N453" i="150"/>
  <c r="A454" i="150"/>
  <c r="G454" i="150"/>
  <c r="H454" i="150"/>
  <c r="I454" i="150"/>
  <c r="J454" i="150"/>
  <c r="M454" i="150"/>
  <c r="N454" i="150"/>
  <c r="A455" i="150"/>
  <c r="G455" i="150"/>
  <c r="H455" i="150"/>
  <c r="I455" i="150"/>
  <c r="J455" i="150"/>
  <c r="M455" i="150"/>
  <c r="N455" i="150"/>
  <c r="A456" i="150"/>
  <c r="G456" i="150"/>
  <c r="H456" i="150"/>
  <c r="I456" i="150"/>
  <c r="J456" i="150"/>
  <c r="M456" i="150"/>
  <c r="N456" i="150"/>
  <c r="A457" i="150"/>
  <c r="G457" i="150"/>
  <c r="H457" i="150"/>
  <c r="I457" i="150"/>
  <c r="J457" i="150"/>
  <c r="M457" i="150"/>
  <c r="N457" i="150"/>
  <c r="A458" i="150"/>
  <c r="G458" i="150"/>
  <c r="H458" i="150"/>
  <c r="I458" i="150"/>
  <c r="J458" i="150"/>
  <c r="M458" i="150"/>
  <c r="N458" i="150"/>
  <c r="A459" i="150"/>
  <c r="G459" i="150"/>
  <c r="H459" i="150"/>
  <c r="I459" i="150"/>
  <c r="J459" i="150"/>
  <c r="M459" i="150"/>
  <c r="N459" i="150"/>
  <c r="A460" i="150"/>
  <c r="G460" i="150"/>
  <c r="H460" i="150"/>
  <c r="I460" i="150"/>
  <c r="J460" i="150"/>
  <c r="M460" i="150"/>
  <c r="N460" i="150"/>
  <c r="A461" i="150"/>
  <c r="G461" i="150"/>
  <c r="H461" i="150"/>
  <c r="I461" i="150"/>
  <c r="J461" i="150"/>
  <c r="M461" i="150"/>
  <c r="N461" i="150"/>
  <c r="A462" i="150"/>
  <c r="G462" i="150"/>
  <c r="H462" i="150"/>
  <c r="I462" i="150"/>
  <c r="J462" i="150"/>
  <c r="M462" i="150"/>
  <c r="N462" i="150"/>
  <c r="A463" i="150"/>
  <c r="G463" i="150"/>
  <c r="H463" i="150"/>
  <c r="I463" i="150"/>
  <c r="J463" i="150"/>
  <c r="M463" i="150"/>
  <c r="N463" i="150"/>
  <c r="A464" i="150"/>
  <c r="G464" i="150"/>
  <c r="H464" i="150"/>
  <c r="I464" i="150"/>
  <c r="J464" i="150"/>
  <c r="M464" i="150"/>
  <c r="N464" i="150"/>
  <c r="A465" i="150"/>
  <c r="G465" i="150"/>
  <c r="H465" i="150"/>
  <c r="I465" i="150"/>
  <c r="J465" i="150"/>
  <c r="M465" i="150"/>
  <c r="N465" i="150"/>
  <c r="A466" i="150"/>
  <c r="G466" i="150"/>
  <c r="H466" i="150"/>
  <c r="I466" i="150"/>
  <c r="J466" i="150"/>
  <c r="M466" i="150"/>
  <c r="N466" i="150"/>
  <c r="A467" i="150"/>
  <c r="G467" i="150"/>
  <c r="H467" i="150"/>
  <c r="I467" i="150"/>
  <c r="J467" i="150"/>
  <c r="M467" i="150"/>
  <c r="N467" i="150"/>
  <c r="A468" i="150"/>
  <c r="G468" i="150"/>
  <c r="H468" i="150"/>
  <c r="I468" i="150"/>
  <c r="J468" i="150"/>
  <c r="M468" i="150"/>
  <c r="N468" i="150"/>
  <c r="A469" i="150"/>
  <c r="G469" i="150"/>
  <c r="H469" i="150"/>
  <c r="I469" i="150"/>
  <c r="J469" i="150"/>
  <c r="M469" i="150"/>
  <c r="N469" i="150"/>
  <c r="A470" i="150"/>
  <c r="G470" i="150"/>
  <c r="H470" i="150"/>
  <c r="I470" i="150"/>
  <c r="J470" i="150"/>
  <c r="M470" i="150"/>
  <c r="N470" i="150"/>
  <c r="A471" i="150"/>
  <c r="G471" i="150"/>
  <c r="H471" i="150"/>
  <c r="I471" i="150"/>
  <c r="J471" i="150"/>
  <c r="M471" i="150"/>
  <c r="N471" i="150"/>
  <c r="A472" i="150"/>
  <c r="G472" i="150"/>
  <c r="H472" i="150"/>
  <c r="I472" i="150"/>
  <c r="J472" i="150"/>
  <c r="M472" i="150"/>
  <c r="N472" i="150"/>
  <c r="A473" i="150"/>
  <c r="G473" i="150"/>
  <c r="H473" i="150"/>
  <c r="I473" i="150"/>
  <c r="J473" i="150"/>
  <c r="M473" i="150"/>
  <c r="N473" i="150"/>
  <c r="A474" i="150"/>
  <c r="G474" i="150"/>
  <c r="H474" i="150"/>
  <c r="I474" i="150"/>
  <c r="J474" i="150"/>
  <c r="M474" i="150"/>
  <c r="N474" i="150"/>
  <c r="A475" i="150"/>
  <c r="G475" i="150"/>
  <c r="H475" i="150"/>
  <c r="I475" i="150"/>
  <c r="J475" i="150"/>
  <c r="M475" i="150"/>
  <c r="N475" i="150"/>
  <c r="A476" i="150"/>
  <c r="G476" i="150"/>
  <c r="H476" i="150"/>
  <c r="I476" i="150"/>
  <c r="J476" i="150"/>
  <c r="M476" i="150"/>
  <c r="N476" i="150"/>
  <c r="A477" i="150"/>
  <c r="G477" i="150"/>
  <c r="H477" i="150"/>
  <c r="I477" i="150"/>
  <c r="J477" i="150"/>
  <c r="M477" i="150"/>
  <c r="N477" i="150"/>
  <c r="A478" i="150"/>
  <c r="G478" i="150"/>
  <c r="H478" i="150"/>
  <c r="I478" i="150"/>
  <c r="J478" i="150"/>
  <c r="M478" i="150"/>
  <c r="N478" i="150"/>
  <c r="A479" i="150"/>
  <c r="G479" i="150"/>
  <c r="H479" i="150"/>
  <c r="I479" i="150"/>
  <c r="J479" i="150"/>
  <c r="M479" i="150"/>
  <c r="N479" i="150"/>
  <c r="A480" i="150"/>
  <c r="G480" i="150"/>
  <c r="H480" i="150"/>
  <c r="I480" i="150"/>
  <c r="J480" i="150"/>
  <c r="M480" i="150"/>
  <c r="N480" i="150"/>
  <c r="A481" i="150"/>
  <c r="G481" i="150"/>
  <c r="H481" i="150"/>
  <c r="I481" i="150"/>
  <c r="J481" i="150"/>
  <c r="M481" i="150"/>
  <c r="N481" i="150"/>
  <c r="A482" i="150"/>
  <c r="G482" i="150"/>
  <c r="H482" i="150"/>
  <c r="I482" i="150"/>
  <c r="J482" i="150"/>
  <c r="M482" i="150"/>
  <c r="N482" i="150"/>
  <c r="A483" i="150"/>
  <c r="G483" i="150"/>
  <c r="H483" i="150"/>
  <c r="I483" i="150"/>
  <c r="J483" i="150"/>
  <c r="M483" i="150"/>
  <c r="N483" i="150"/>
  <c r="A484" i="150"/>
  <c r="G484" i="150"/>
  <c r="H484" i="150"/>
  <c r="I484" i="150"/>
  <c r="J484" i="150"/>
  <c r="M484" i="150"/>
  <c r="N484" i="150"/>
  <c r="A485" i="150"/>
  <c r="G485" i="150"/>
  <c r="H485" i="150"/>
  <c r="I485" i="150"/>
  <c r="J485" i="150"/>
  <c r="M485" i="150"/>
  <c r="N485" i="150"/>
  <c r="A486" i="150"/>
  <c r="G486" i="150"/>
  <c r="H486" i="150"/>
  <c r="I486" i="150"/>
  <c r="J486" i="150"/>
  <c r="M486" i="150"/>
  <c r="N486" i="150"/>
  <c r="A487" i="150"/>
  <c r="G487" i="150"/>
  <c r="H487" i="150"/>
  <c r="I487" i="150"/>
  <c r="J487" i="150"/>
  <c r="M487" i="150"/>
  <c r="N487" i="150"/>
  <c r="A488" i="150"/>
  <c r="G488" i="150"/>
  <c r="H488" i="150"/>
  <c r="I488" i="150"/>
  <c r="J488" i="150"/>
  <c r="M488" i="150"/>
  <c r="N488" i="150"/>
  <c r="A489" i="150"/>
  <c r="G489" i="150"/>
  <c r="H489" i="150"/>
  <c r="I489" i="150"/>
  <c r="J489" i="150"/>
  <c r="M489" i="150"/>
  <c r="N489" i="150"/>
  <c r="A490" i="150"/>
  <c r="G490" i="150"/>
  <c r="H490" i="150"/>
  <c r="I490" i="150"/>
  <c r="J490" i="150"/>
  <c r="M490" i="150"/>
  <c r="N490" i="150"/>
  <c r="A491" i="150"/>
  <c r="G491" i="150"/>
  <c r="H491" i="150"/>
  <c r="I491" i="150"/>
  <c r="J491" i="150"/>
  <c r="M491" i="150"/>
  <c r="N491" i="150"/>
  <c r="A492" i="150"/>
  <c r="G492" i="150"/>
  <c r="H492" i="150"/>
  <c r="I492" i="150"/>
  <c r="J492" i="150"/>
  <c r="M492" i="150"/>
  <c r="N492" i="150"/>
  <c r="A493" i="150"/>
  <c r="G493" i="150"/>
  <c r="H493" i="150"/>
  <c r="I493" i="150"/>
  <c r="J493" i="150"/>
  <c r="M493" i="150"/>
  <c r="N493" i="150"/>
  <c r="A494" i="150"/>
  <c r="G494" i="150"/>
  <c r="H494" i="150"/>
  <c r="I494" i="150"/>
  <c r="J494" i="150"/>
  <c r="M494" i="150"/>
  <c r="N494" i="150"/>
  <c r="A495" i="150"/>
  <c r="G495" i="150"/>
  <c r="H495" i="150"/>
  <c r="I495" i="150"/>
  <c r="J495" i="150"/>
  <c r="M495" i="150"/>
  <c r="N495" i="150"/>
  <c r="A496" i="150"/>
  <c r="G496" i="150"/>
  <c r="H496" i="150"/>
  <c r="I496" i="150"/>
  <c r="J496" i="150"/>
  <c r="M496" i="150"/>
  <c r="N496" i="150"/>
  <c r="A497" i="150"/>
  <c r="G497" i="150"/>
  <c r="H497" i="150"/>
  <c r="I497" i="150"/>
  <c r="J497" i="150"/>
  <c r="M497" i="150"/>
  <c r="N497" i="150"/>
  <c r="A498" i="150"/>
  <c r="G498" i="150"/>
  <c r="H498" i="150"/>
  <c r="I498" i="150"/>
  <c r="J498" i="150"/>
  <c r="M498" i="150"/>
  <c r="N498" i="150"/>
  <c r="A499" i="150"/>
  <c r="G499" i="150"/>
  <c r="H499" i="150"/>
  <c r="I499" i="150"/>
  <c r="J499" i="150"/>
  <c r="M499" i="150"/>
  <c r="N499" i="150"/>
  <c r="A500" i="150"/>
  <c r="G500" i="150"/>
  <c r="H500" i="150"/>
  <c r="I500" i="150"/>
  <c r="J500" i="150"/>
  <c r="M500" i="150"/>
  <c r="N500" i="150"/>
  <c r="A501" i="150"/>
  <c r="G501" i="150"/>
  <c r="H501" i="150"/>
  <c r="I501" i="150"/>
  <c r="J501" i="150"/>
  <c r="M501" i="150"/>
  <c r="N501" i="150"/>
  <c r="A502" i="150"/>
  <c r="G502" i="150"/>
  <c r="H502" i="150"/>
  <c r="I502" i="150"/>
  <c r="J502" i="150"/>
  <c r="M502" i="150"/>
  <c r="N502" i="150"/>
  <c r="A503" i="150"/>
  <c r="G503" i="150"/>
  <c r="H503" i="150"/>
  <c r="I503" i="150"/>
  <c r="J503" i="150"/>
  <c r="M503" i="150"/>
  <c r="N503" i="150"/>
  <c r="A504" i="150"/>
  <c r="G504" i="150"/>
  <c r="H504" i="150"/>
  <c r="I504" i="150"/>
  <c r="J504" i="150"/>
  <c r="M504" i="150"/>
  <c r="N504" i="150"/>
  <c r="A505" i="150"/>
  <c r="G505" i="150"/>
  <c r="H505" i="150"/>
  <c r="I505" i="150"/>
  <c r="J505" i="150"/>
  <c r="M505" i="150"/>
  <c r="N505" i="150"/>
  <c r="A506" i="150"/>
  <c r="G506" i="150"/>
  <c r="H506" i="150"/>
  <c r="I506" i="150"/>
  <c r="J506" i="150"/>
  <c r="M506" i="150"/>
  <c r="N506" i="150"/>
  <c r="A507" i="150"/>
  <c r="G507" i="150"/>
  <c r="H507" i="150"/>
  <c r="I507" i="150"/>
  <c r="J507" i="150"/>
  <c r="M507" i="150"/>
  <c r="N507" i="150"/>
  <c r="A508" i="150"/>
  <c r="G508" i="150"/>
  <c r="H508" i="150"/>
  <c r="I508" i="150"/>
  <c r="J508" i="150"/>
  <c r="M508" i="150"/>
  <c r="N508" i="150"/>
  <c r="A509" i="150"/>
  <c r="G509" i="150"/>
  <c r="H509" i="150"/>
  <c r="I509" i="150"/>
  <c r="J509" i="150"/>
  <c r="M509" i="150"/>
  <c r="N509" i="150"/>
  <c r="A510" i="150"/>
  <c r="G510" i="150"/>
  <c r="H510" i="150"/>
  <c r="I510" i="150"/>
  <c r="J510" i="150"/>
  <c r="M510" i="150"/>
  <c r="N510" i="150"/>
  <c r="A511" i="150"/>
  <c r="G511" i="150"/>
  <c r="H511" i="150"/>
  <c r="I511" i="150"/>
  <c r="J511" i="150"/>
  <c r="M511" i="150"/>
  <c r="N511" i="150"/>
  <c r="A512" i="150"/>
  <c r="G512" i="150"/>
  <c r="H512" i="150"/>
  <c r="I512" i="150"/>
  <c r="J512" i="150"/>
  <c r="M512" i="150"/>
  <c r="N512" i="150"/>
  <c r="A513" i="150"/>
  <c r="G513" i="150"/>
  <c r="H513" i="150"/>
  <c r="I513" i="150"/>
  <c r="J513" i="150"/>
  <c r="M513" i="150"/>
  <c r="N513" i="150"/>
  <c r="A514" i="150"/>
  <c r="G514" i="150"/>
  <c r="H514" i="150"/>
  <c r="I514" i="150"/>
  <c r="J514" i="150"/>
  <c r="M514" i="150"/>
  <c r="N514" i="150"/>
  <c r="A515" i="150"/>
  <c r="G515" i="150"/>
  <c r="H515" i="150"/>
  <c r="I515" i="150"/>
  <c r="J515" i="150"/>
  <c r="M515" i="150"/>
  <c r="N515" i="150"/>
  <c r="A516" i="150"/>
  <c r="G516" i="150"/>
  <c r="H516" i="150"/>
  <c r="I516" i="150"/>
  <c r="J516" i="150"/>
  <c r="M516" i="150"/>
  <c r="N516" i="150"/>
  <c r="A517" i="150"/>
  <c r="G517" i="150"/>
  <c r="H517" i="150"/>
  <c r="I517" i="150"/>
  <c r="J517" i="150"/>
  <c r="M517" i="150"/>
  <c r="N517" i="150"/>
  <c r="A518" i="150"/>
  <c r="G518" i="150"/>
  <c r="H518" i="150"/>
  <c r="I518" i="150"/>
  <c r="J518" i="150"/>
  <c r="M518" i="150"/>
  <c r="N518" i="150"/>
  <c r="A519" i="150"/>
  <c r="G519" i="150"/>
  <c r="H519" i="150"/>
  <c r="I519" i="150"/>
  <c r="J519" i="150"/>
  <c r="M519" i="150"/>
  <c r="N519" i="150"/>
  <c r="A520" i="150"/>
  <c r="G520" i="150"/>
  <c r="H520" i="150"/>
  <c r="I520" i="150"/>
  <c r="J520" i="150"/>
  <c r="M520" i="150"/>
  <c r="N520" i="150"/>
  <c r="A521" i="150"/>
  <c r="G521" i="150"/>
  <c r="H521" i="150"/>
  <c r="I521" i="150"/>
  <c r="J521" i="150"/>
  <c r="M521" i="150"/>
  <c r="N521" i="150"/>
  <c r="A522" i="150"/>
  <c r="G522" i="150"/>
  <c r="H522" i="150"/>
  <c r="I522" i="150"/>
  <c r="J522" i="150"/>
  <c r="M522" i="150"/>
  <c r="N522" i="150"/>
  <c r="A523" i="150"/>
  <c r="G523" i="150"/>
  <c r="H523" i="150"/>
  <c r="I523" i="150"/>
  <c r="J523" i="150"/>
  <c r="M523" i="150"/>
  <c r="N523" i="150"/>
  <c r="A524" i="150"/>
  <c r="G524" i="150"/>
  <c r="H524" i="150"/>
  <c r="I524" i="150"/>
  <c r="J524" i="150"/>
  <c r="M524" i="150"/>
  <c r="N524" i="150"/>
  <c r="A525" i="150"/>
  <c r="G525" i="150"/>
  <c r="H525" i="150"/>
  <c r="I525" i="150"/>
  <c r="J525" i="150"/>
  <c r="M525" i="150"/>
  <c r="N525" i="150"/>
  <c r="A526" i="150"/>
  <c r="G526" i="150"/>
  <c r="H526" i="150"/>
  <c r="I526" i="150"/>
  <c r="J526" i="150"/>
  <c r="M526" i="150"/>
  <c r="N526" i="150"/>
  <c r="A527" i="150"/>
  <c r="G527" i="150"/>
  <c r="H527" i="150"/>
  <c r="I527" i="150"/>
  <c r="J527" i="150"/>
  <c r="M527" i="150"/>
  <c r="N527" i="150"/>
  <c r="A528" i="150"/>
  <c r="G528" i="150"/>
  <c r="H528" i="150"/>
  <c r="I528" i="150"/>
  <c r="J528" i="150"/>
  <c r="M528" i="150"/>
  <c r="N528" i="150"/>
  <c r="A529" i="150"/>
  <c r="G529" i="150"/>
  <c r="H529" i="150"/>
  <c r="I529" i="150"/>
  <c r="J529" i="150"/>
  <c r="M529" i="150"/>
  <c r="N529" i="150"/>
  <c r="A530" i="150"/>
  <c r="G530" i="150"/>
  <c r="H530" i="150"/>
  <c r="I530" i="150"/>
  <c r="J530" i="150"/>
  <c r="M530" i="150"/>
  <c r="N530" i="150"/>
  <c r="A531" i="150"/>
  <c r="G531" i="150"/>
  <c r="H531" i="150"/>
  <c r="I531" i="150"/>
  <c r="J531" i="150"/>
  <c r="M531" i="150"/>
  <c r="N531" i="150"/>
  <c r="A532" i="150"/>
  <c r="G532" i="150"/>
  <c r="H532" i="150"/>
  <c r="I532" i="150"/>
  <c r="J532" i="150"/>
  <c r="M532" i="150"/>
  <c r="N532" i="150"/>
  <c r="A533" i="150"/>
  <c r="G533" i="150"/>
  <c r="H533" i="150"/>
  <c r="I533" i="150"/>
  <c r="J533" i="150"/>
  <c r="M533" i="150"/>
  <c r="N533" i="150"/>
  <c r="A534" i="150"/>
  <c r="G534" i="150"/>
  <c r="H534" i="150"/>
  <c r="I534" i="150"/>
  <c r="J534" i="150"/>
  <c r="M534" i="150"/>
  <c r="N534" i="150"/>
  <c r="A535" i="150"/>
  <c r="G535" i="150"/>
  <c r="H535" i="150"/>
  <c r="I535" i="150"/>
  <c r="J535" i="150"/>
  <c r="M535" i="150"/>
  <c r="N535" i="150"/>
  <c r="A536" i="150"/>
  <c r="G536" i="150"/>
  <c r="H536" i="150"/>
  <c r="I536" i="150"/>
  <c r="J536" i="150"/>
  <c r="M536" i="150"/>
  <c r="N536" i="150"/>
  <c r="A537" i="150"/>
  <c r="G537" i="150"/>
  <c r="H537" i="150"/>
  <c r="I537" i="150"/>
  <c r="J537" i="150"/>
  <c r="M537" i="150"/>
  <c r="N537" i="150"/>
  <c r="A538" i="150"/>
  <c r="G538" i="150"/>
  <c r="H538" i="150"/>
  <c r="I538" i="150"/>
  <c r="J538" i="150"/>
  <c r="M538" i="150"/>
  <c r="N538" i="150"/>
  <c r="A539" i="150"/>
  <c r="G539" i="150"/>
  <c r="H539" i="150"/>
  <c r="I539" i="150"/>
  <c r="J539" i="150"/>
  <c r="M539" i="150"/>
  <c r="N539" i="150"/>
  <c r="A540" i="150"/>
  <c r="G540" i="150"/>
  <c r="H540" i="150"/>
  <c r="I540" i="150"/>
  <c r="J540" i="150"/>
  <c r="M540" i="150"/>
  <c r="N540" i="150"/>
  <c r="A541" i="150"/>
  <c r="G541" i="150"/>
  <c r="H541" i="150"/>
  <c r="I541" i="150"/>
  <c r="J541" i="150"/>
  <c r="M541" i="150"/>
  <c r="N541" i="150"/>
  <c r="A542" i="150"/>
  <c r="G542" i="150"/>
  <c r="H542" i="150"/>
  <c r="I542" i="150"/>
  <c r="J542" i="150"/>
  <c r="M542" i="150"/>
  <c r="N542" i="150"/>
  <c r="A543" i="150"/>
  <c r="G543" i="150"/>
  <c r="H543" i="150"/>
  <c r="I543" i="150"/>
  <c r="J543" i="150"/>
  <c r="M543" i="150"/>
  <c r="N543" i="150"/>
  <c r="A544" i="150"/>
  <c r="G544" i="150"/>
  <c r="H544" i="150"/>
  <c r="I544" i="150"/>
  <c r="J544" i="150"/>
  <c r="M544" i="150"/>
  <c r="N544" i="150"/>
  <c r="A545" i="150"/>
  <c r="G545" i="150"/>
  <c r="H545" i="150"/>
  <c r="I545" i="150"/>
  <c r="J545" i="150"/>
  <c r="M545" i="150"/>
  <c r="N545" i="150"/>
  <c r="A546" i="150"/>
  <c r="G546" i="150"/>
  <c r="H546" i="150"/>
  <c r="I546" i="150"/>
  <c r="J546" i="150"/>
  <c r="M546" i="150"/>
  <c r="N546" i="150"/>
  <c r="A547" i="150"/>
  <c r="G547" i="150"/>
  <c r="H547" i="150"/>
  <c r="I547" i="150"/>
  <c r="J547" i="150"/>
  <c r="M547" i="150"/>
  <c r="N547" i="150"/>
  <c r="A548" i="150"/>
  <c r="G548" i="150"/>
  <c r="H548" i="150"/>
  <c r="I548" i="150"/>
  <c r="J548" i="150"/>
  <c r="M548" i="150"/>
  <c r="N548" i="150"/>
  <c r="A549" i="150"/>
  <c r="G549" i="150"/>
  <c r="H549" i="150"/>
  <c r="I549" i="150"/>
  <c r="J549" i="150"/>
  <c r="M549" i="150"/>
  <c r="N549" i="150"/>
  <c r="A550" i="150"/>
  <c r="G550" i="150"/>
  <c r="H550" i="150"/>
  <c r="I550" i="150"/>
  <c r="J550" i="150"/>
  <c r="M550" i="150"/>
  <c r="N550" i="150"/>
  <c r="A551" i="150"/>
  <c r="G551" i="150"/>
  <c r="H551" i="150"/>
  <c r="I551" i="150"/>
  <c r="J551" i="150"/>
  <c r="M551" i="150"/>
  <c r="N551" i="150"/>
  <c r="A552" i="150"/>
  <c r="G552" i="150"/>
  <c r="H552" i="150"/>
  <c r="I552" i="150"/>
  <c r="J552" i="150"/>
  <c r="M552" i="150"/>
  <c r="N552" i="150"/>
  <c r="A553" i="150"/>
  <c r="G553" i="150"/>
  <c r="H553" i="150"/>
  <c r="I553" i="150"/>
  <c r="J553" i="150"/>
  <c r="M553" i="150"/>
  <c r="N553" i="150"/>
  <c r="A554" i="150"/>
  <c r="G554" i="150"/>
  <c r="H554" i="150"/>
  <c r="I554" i="150"/>
  <c r="J554" i="150"/>
  <c r="M554" i="150"/>
  <c r="N554" i="150"/>
  <c r="A555" i="150"/>
  <c r="G555" i="150"/>
  <c r="H555" i="150"/>
  <c r="I555" i="150"/>
  <c r="J555" i="150"/>
  <c r="M555" i="150"/>
  <c r="N555" i="150"/>
  <c r="A556" i="150"/>
  <c r="G556" i="150"/>
  <c r="H556" i="150"/>
  <c r="I556" i="150"/>
  <c r="J556" i="150"/>
  <c r="M556" i="150"/>
  <c r="N556" i="150"/>
  <c r="A557" i="150"/>
  <c r="G557" i="150"/>
  <c r="H557" i="150"/>
  <c r="I557" i="150"/>
  <c r="J557" i="150"/>
  <c r="M557" i="150"/>
  <c r="N557" i="150"/>
  <c r="A558" i="150"/>
  <c r="G558" i="150"/>
  <c r="H558" i="150"/>
  <c r="I558" i="150"/>
  <c r="J558" i="150"/>
  <c r="M558" i="150"/>
  <c r="N558" i="150"/>
  <c r="A559" i="150"/>
  <c r="G559" i="150"/>
  <c r="H559" i="150"/>
  <c r="I559" i="150"/>
  <c r="J559" i="150"/>
  <c r="M559" i="150"/>
  <c r="N559" i="150"/>
  <c r="A560" i="150"/>
  <c r="G560" i="150"/>
  <c r="H560" i="150"/>
  <c r="I560" i="150"/>
  <c r="J560" i="150"/>
  <c r="M560" i="150"/>
  <c r="N560" i="150"/>
  <c r="A561" i="150"/>
  <c r="G561" i="150"/>
  <c r="H561" i="150"/>
  <c r="I561" i="150"/>
  <c r="J561" i="150"/>
  <c r="M561" i="150"/>
  <c r="N561" i="150"/>
  <c r="A562" i="150"/>
  <c r="G562" i="150"/>
  <c r="H562" i="150"/>
  <c r="I562" i="150"/>
  <c r="J562" i="150"/>
  <c r="M562" i="150"/>
  <c r="N562" i="150"/>
  <c r="A563" i="150"/>
  <c r="G563" i="150"/>
  <c r="H563" i="150"/>
  <c r="I563" i="150"/>
  <c r="J563" i="150"/>
  <c r="M563" i="150"/>
  <c r="N563" i="150"/>
  <c r="A34" i="150"/>
  <c r="G34" i="150"/>
  <c r="H34" i="150"/>
  <c r="I34" i="150"/>
  <c r="J34" i="150"/>
  <c r="K34" i="150"/>
  <c r="L34" i="150"/>
  <c r="M34" i="150"/>
  <c r="N34" i="150"/>
  <c r="O34" i="150"/>
  <c r="P34" i="150"/>
  <c r="Q34" i="150"/>
  <c r="R34" i="150"/>
  <c r="S34" i="150"/>
  <c r="T34" i="150"/>
  <c r="U34" i="150"/>
  <c r="V34" i="150"/>
  <c r="W34" i="150"/>
  <c r="X34" i="150"/>
  <c r="Y34" i="150"/>
  <c r="Z34" i="150"/>
  <c r="AA34" i="150"/>
  <c r="AB34" i="150"/>
  <c r="A35" i="150"/>
  <c r="G35" i="150"/>
  <c r="H35" i="150"/>
  <c r="I35" i="150"/>
  <c r="J35" i="150"/>
  <c r="K35" i="150"/>
  <c r="L35" i="150"/>
  <c r="M35" i="150"/>
  <c r="N35" i="150"/>
  <c r="O35" i="150"/>
  <c r="P35" i="150"/>
  <c r="Q35" i="150"/>
  <c r="R35" i="150"/>
  <c r="S35" i="150"/>
  <c r="T35" i="150"/>
  <c r="U35" i="150"/>
  <c r="V35" i="150"/>
  <c r="W35" i="150"/>
  <c r="X35" i="150"/>
  <c r="Y35" i="150"/>
  <c r="Z35" i="150"/>
  <c r="AA35" i="150"/>
  <c r="AB35" i="150"/>
  <c r="A36" i="150"/>
  <c r="G36" i="150"/>
  <c r="H36" i="150"/>
  <c r="I36" i="150"/>
  <c r="J36" i="150"/>
  <c r="K36" i="150"/>
  <c r="L36" i="150"/>
  <c r="M36" i="150"/>
  <c r="N36" i="150"/>
  <c r="O36" i="150"/>
  <c r="P36" i="150"/>
  <c r="Q36" i="150"/>
  <c r="R36" i="150"/>
  <c r="S36" i="150"/>
  <c r="T36" i="150"/>
  <c r="U36" i="150"/>
  <c r="V36" i="150"/>
  <c r="W36" i="150"/>
  <c r="X36" i="150"/>
  <c r="Y36" i="150"/>
  <c r="Z36" i="150"/>
  <c r="AA36" i="150"/>
  <c r="AB36" i="150"/>
  <c r="A37" i="150"/>
  <c r="G37" i="150"/>
  <c r="H37" i="150"/>
  <c r="I37" i="150"/>
  <c r="J37" i="150"/>
  <c r="K37" i="150"/>
  <c r="L37" i="150"/>
  <c r="M37" i="150"/>
  <c r="N37" i="150"/>
  <c r="O37" i="150"/>
  <c r="P37" i="150"/>
  <c r="Q37" i="150"/>
  <c r="R37" i="150"/>
  <c r="S37" i="150"/>
  <c r="T37" i="150"/>
  <c r="U37" i="150"/>
  <c r="V37" i="150"/>
  <c r="W37" i="150"/>
  <c r="X37" i="150"/>
  <c r="Y37" i="150"/>
  <c r="Z37" i="150"/>
  <c r="AA37" i="150"/>
  <c r="AB37" i="150"/>
  <c r="A38" i="150"/>
  <c r="G38" i="150"/>
  <c r="H38" i="150"/>
  <c r="I38" i="150"/>
  <c r="J38" i="150"/>
  <c r="K38" i="150"/>
  <c r="L38" i="150"/>
  <c r="M38" i="150"/>
  <c r="N38" i="150"/>
  <c r="O38" i="150"/>
  <c r="P38" i="150"/>
  <c r="Q38" i="150"/>
  <c r="R38" i="150"/>
  <c r="S38" i="150"/>
  <c r="T38" i="150"/>
  <c r="U38" i="150"/>
  <c r="V38" i="150"/>
  <c r="W38" i="150"/>
  <c r="X38" i="150"/>
  <c r="Y38" i="150"/>
  <c r="Z38" i="150"/>
  <c r="AA38" i="150"/>
  <c r="AB38" i="150"/>
  <c r="A39" i="150"/>
  <c r="G39" i="150"/>
  <c r="H39" i="150"/>
  <c r="I39" i="150"/>
  <c r="J39" i="150"/>
  <c r="K39" i="150"/>
  <c r="L39" i="150"/>
  <c r="M39" i="150"/>
  <c r="N39" i="150"/>
  <c r="O39" i="150"/>
  <c r="P39" i="150"/>
  <c r="Q39" i="150"/>
  <c r="R39" i="150"/>
  <c r="S39" i="150"/>
  <c r="T39" i="150"/>
  <c r="U39" i="150"/>
  <c r="V39" i="150"/>
  <c r="W39" i="150"/>
  <c r="X39" i="150"/>
  <c r="Y39" i="150"/>
  <c r="Z39" i="150"/>
  <c r="AA39" i="150"/>
  <c r="AB39" i="150"/>
  <c r="A40" i="150"/>
  <c r="G40" i="150"/>
  <c r="H40" i="150"/>
  <c r="I40" i="150"/>
  <c r="J40" i="150"/>
  <c r="K40" i="150"/>
  <c r="L40" i="150"/>
  <c r="M40" i="150"/>
  <c r="N40" i="150"/>
  <c r="O40" i="150"/>
  <c r="P40" i="150"/>
  <c r="Q40" i="150"/>
  <c r="R40" i="150"/>
  <c r="S40" i="150"/>
  <c r="T40" i="150"/>
  <c r="U40" i="150"/>
  <c r="V40" i="150"/>
  <c r="W40" i="150"/>
  <c r="X40" i="150"/>
  <c r="Y40" i="150"/>
  <c r="Z40" i="150"/>
  <c r="AA40" i="150"/>
  <c r="AB40" i="150"/>
  <c r="A41" i="150"/>
  <c r="G41" i="150"/>
  <c r="H41" i="150"/>
  <c r="I41" i="150"/>
  <c r="J41" i="150"/>
  <c r="K41" i="150"/>
  <c r="L41" i="150"/>
  <c r="M41" i="150"/>
  <c r="N41" i="150"/>
  <c r="O41" i="150"/>
  <c r="P41" i="150"/>
  <c r="Q41" i="150"/>
  <c r="R41" i="150"/>
  <c r="S41" i="150"/>
  <c r="T41" i="150"/>
  <c r="U41" i="150"/>
  <c r="V41" i="150"/>
  <c r="W41" i="150"/>
  <c r="X41" i="150"/>
  <c r="Y41" i="150"/>
  <c r="Z41" i="150"/>
  <c r="AA41" i="150"/>
  <c r="AB41" i="150"/>
  <c r="A42" i="150"/>
  <c r="G42" i="150"/>
  <c r="H42" i="150"/>
  <c r="I42" i="150"/>
  <c r="J42" i="150"/>
  <c r="K42" i="150"/>
  <c r="L42" i="150"/>
  <c r="M42" i="150"/>
  <c r="N42" i="150"/>
  <c r="O42" i="150"/>
  <c r="P42" i="150"/>
  <c r="Q42" i="150"/>
  <c r="R42" i="150"/>
  <c r="S42" i="150"/>
  <c r="T42" i="150"/>
  <c r="U42" i="150"/>
  <c r="V42" i="150"/>
  <c r="W42" i="150"/>
  <c r="X42" i="150"/>
  <c r="Y42" i="150"/>
  <c r="Z42" i="150"/>
  <c r="AA42" i="150"/>
  <c r="AB42" i="150"/>
  <c r="A43" i="150"/>
  <c r="G43" i="150"/>
  <c r="H43" i="150"/>
  <c r="I43" i="150"/>
  <c r="J43" i="150"/>
  <c r="K43" i="150"/>
  <c r="L43" i="150"/>
  <c r="M43" i="150"/>
  <c r="N43" i="150"/>
  <c r="O43" i="150"/>
  <c r="P43" i="150"/>
  <c r="Q43" i="150"/>
  <c r="R43" i="150"/>
  <c r="S43" i="150"/>
  <c r="T43" i="150"/>
  <c r="U43" i="150"/>
  <c r="V43" i="150"/>
  <c r="W43" i="150"/>
  <c r="X43" i="150"/>
  <c r="Y43" i="150"/>
  <c r="Z43" i="150"/>
  <c r="AA43" i="150"/>
  <c r="AB43" i="150"/>
  <c r="A44" i="150"/>
  <c r="G44" i="150"/>
  <c r="H44" i="150"/>
  <c r="I44" i="150"/>
  <c r="J44" i="150"/>
  <c r="K44" i="150"/>
  <c r="L44" i="150"/>
  <c r="M44" i="150"/>
  <c r="N44" i="150"/>
  <c r="O44" i="150"/>
  <c r="P44" i="150"/>
  <c r="Q44" i="150"/>
  <c r="R44" i="150"/>
  <c r="S44" i="150"/>
  <c r="T44" i="150"/>
  <c r="U44" i="150"/>
  <c r="V44" i="150"/>
  <c r="W44" i="150"/>
  <c r="X44" i="150"/>
  <c r="Y44" i="150"/>
  <c r="Z44" i="150"/>
  <c r="AA44" i="150"/>
  <c r="AB44" i="150"/>
  <c r="A45" i="150"/>
  <c r="G45" i="150"/>
  <c r="H45" i="150"/>
  <c r="I45" i="150"/>
  <c r="J45" i="150"/>
  <c r="K45" i="150"/>
  <c r="L45" i="150"/>
  <c r="M45" i="150"/>
  <c r="N45" i="150"/>
  <c r="O45" i="150"/>
  <c r="P45" i="150"/>
  <c r="Q45" i="150"/>
  <c r="R45" i="150"/>
  <c r="S45" i="150"/>
  <c r="T45" i="150"/>
  <c r="U45" i="150"/>
  <c r="V45" i="150"/>
  <c r="W45" i="150"/>
  <c r="X45" i="150"/>
  <c r="Y45" i="150"/>
  <c r="Z45" i="150"/>
  <c r="AA45" i="150"/>
  <c r="AB45" i="150"/>
  <c r="A46" i="150"/>
  <c r="G46" i="150"/>
  <c r="H46" i="150"/>
  <c r="I46" i="150"/>
  <c r="J46" i="150"/>
  <c r="K46" i="150"/>
  <c r="L46" i="150"/>
  <c r="M46" i="150"/>
  <c r="N46" i="150"/>
  <c r="O46" i="150"/>
  <c r="P46" i="150"/>
  <c r="Q46" i="150"/>
  <c r="R46" i="150"/>
  <c r="S46" i="150"/>
  <c r="T46" i="150"/>
  <c r="U46" i="150"/>
  <c r="V46" i="150"/>
  <c r="W46" i="150"/>
  <c r="X46" i="150"/>
  <c r="Y46" i="150"/>
  <c r="Z46" i="150"/>
  <c r="AA46" i="150"/>
  <c r="AB46" i="150"/>
  <c r="A47" i="150"/>
  <c r="G47" i="150"/>
  <c r="H47" i="150"/>
  <c r="I47" i="150"/>
  <c r="J47" i="150"/>
  <c r="K47" i="150"/>
  <c r="L47" i="150"/>
  <c r="M47" i="150"/>
  <c r="N47" i="150"/>
  <c r="O47" i="150"/>
  <c r="P47" i="150"/>
  <c r="Q47" i="150"/>
  <c r="R47" i="150"/>
  <c r="S47" i="150"/>
  <c r="T47" i="150"/>
  <c r="U47" i="150"/>
  <c r="V47" i="150"/>
  <c r="W47" i="150"/>
  <c r="X47" i="150"/>
  <c r="Y47" i="150"/>
  <c r="Z47" i="150"/>
  <c r="AA47" i="150"/>
  <c r="AB47" i="150"/>
  <c r="A48" i="150"/>
  <c r="G48" i="150"/>
  <c r="H48" i="150"/>
  <c r="I48" i="150"/>
  <c r="J48" i="150"/>
  <c r="K48" i="150"/>
  <c r="L48" i="150"/>
  <c r="M48" i="150"/>
  <c r="N48" i="150"/>
  <c r="O48" i="150"/>
  <c r="P48" i="150"/>
  <c r="Q48" i="150"/>
  <c r="R48" i="150"/>
  <c r="S48" i="150"/>
  <c r="T48" i="150"/>
  <c r="U48" i="150"/>
  <c r="V48" i="150"/>
  <c r="W48" i="150"/>
  <c r="X48" i="150"/>
  <c r="Y48" i="150"/>
  <c r="Z48" i="150"/>
  <c r="AA48" i="150"/>
  <c r="AB48" i="150"/>
  <c r="A49" i="150"/>
  <c r="G49" i="150"/>
  <c r="H49" i="150"/>
  <c r="I49" i="150"/>
  <c r="J49" i="150"/>
  <c r="K49" i="150"/>
  <c r="L49" i="150"/>
  <c r="M49" i="150"/>
  <c r="N49" i="150"/>
  <c r="O49" i="150"/>
  <c r="P49" i="150"/>
  <c r="Q49" i="150"/>
  <c r="R49" i="150"/>
  <c r="S49" i="150"/>
  <c r="T49" i="150"/>
  <c r="U49" i="150"/>
  <c r="V49" i="150"/>
  <c r="W49" i="150"/>
  <c r="X49" i="150"/>
  <c r="Y49" i="150"/>
  <c r="Z49" i="150"/>
  <c r="AA49" i="150"/>
  <c r="AB49" i="150"/>
  <c r="A50" i="150"/>
  <c r="G50" i="150"/>
  <c r="H50" i="150"/>
  <c r="I50" i="150"/>
  <c r="J50" i="150"/>
  <c r="K50" i="150"/>
  <c r="L50" i="150"/>
  <c r="M50" i="150"/>
  <c r="N50" i="150"/>
  <c r="O50" i="150"/>
  <c r="P50" i="150"/>
  <c r="Q50" i="150"/>
  <c r="R50" i="150"/>
  <c r="S50" i="150"/>
  <c r="T50" i="150"/>
  <c r="U50" i="150"/>
  <c r="V50" i="150"/>
  <c r="W50" i="150"/>
  <c r="X50" i="150"/>
  <c r="Y50" i="150"/>
  <c r="Z50" i="150"/>
  <c r="AA50" i="150"/>
  <c r="AB50" i="150"/>
  <c r="A51" i="150"/>
  <c r="G51" i="150"/>
  <c r="H51" i="150"/>
  <c r="I51" i="150"/>
  <c r="J51" i="150"/>
  <c r="K51" i="150"/>
  <c r="L51" i="150"/>
  <c r="M51" i="150"/>
  <c r="N51" i="150"/>
  <c r="O51" i="150"/>
  <c r="P51" i="150"/>
  <c r="Q51" i="150"/>
  <c r="R51" i="150"/>
  <c r="S51" i="150"/>
  <c r="T51" i="150"/>
  <c r="U51" i="150"/>
  <c r="V51" i="150"/>
  <c r="W51" i="150"/>
  <c r="X51" i="150"/>
  <c r="Y51" i="150"/>
  <c r="Z51" i="150"/>
  <c r="AA51" i="150"/>
  <c r="AB51" i="150"/>
  <c r="A52" i="150"/>
  <c r="G52" i="150"/>
  <c r="H52" i="150"/>
  <c r="I52" i="150"/>
  <c r="J52" i="150"/>
  <c r="K52" i="150"/>
  <c r="L52" i="150"/>
  <c r="M52" i="150"/>
  <c r="N52" i="150"/>
  <c r="O52" i="150"/>
  <c r="P52" i="150"/>
  <c r="Q52" i="150"/>
  <c r="R52" i="150"/>
  <c r="S52" i="150"/>
  <c r="T52" i="150"/>
  <c r="U52" i="150"/>
  <c r="V52" i="150"/>
  <c r="W52" i="150"/>
  <c r="X52" i="150"/>
  <c r="Y52" i="150"/>
  <c r="Z52" i="150"/>
  <c r="AA52" i="150"/>
  <c r="AB52" i="150"/>
  <c r="A53" i="150"/>
  <c r="G53" i="150"/>
  <c r="H53" i="150"/>
  <c r="I53" i="150"/>
  <c r="J53" i="150"/>
  <c r="K53" i="150"/>
  <c r="L53" i="150"/>
  <c r="M53" i="150"/>
  <c r="N53" i="150"/>
  <c r="O53" i="150"/>
  <c r="P53" i="150"/>
  <c r="Q53" i="150"/>
  <c r="R53" i="150"/>
  <c r="S53" i="150"/>
  <c r="T53" i="150"/>
  <c r="U53" i="150"/>
  <c r="V53" i="150"/>
  <c r="W53" i="150"/>
  <c r="X53" i="150"/>
  <c r="Y53" i="150"/>
  <c r="Z53" i="150"/>
  <c r="AA53" i="150"/>
  <c r="AB53" i="150"/>
  <c r="A54" i="150"/>
  <c r="G54" i="150"/>
  <c r="H54" i="150"/>
  <c r="I54" i="150"/>
  <c r="J54" i="150"/>
  <c r="K54" i="150"/>
  <c r="L54" i="150"/>
  <c r="M54" i="150"/>
  <c r="N54" i="150"/>
  <c r="O54" i="150"/>
  <c r="P54" i="150"/>
  <c r="Q54" i="150"/>
  <c r="R54" i="150"/>
  <c r="S54" i="150"/>
  <c r="T54" i="150"/>
  <c r="U54" i="150"/>
  <c r="V54" i="150"/>
  <c r="W54" i="150"/>
  <c r="X54" i="150"/>
  <c r="Y54" i="150"/>
  <c r="Z54" i="150"/>
  <c r="AA54" i="150"/>
  <c r="AB54" i="150"/>
  <c r="A55" i="150"/>
  <c r="G55" i="150"/>
  <c r="H55" i="150"/>
  <c r="I55" i="150"/>
  <c r="J55" i="150"/>
  <c r="K55" i="150"/>
  <c r="L55" i="150"/>
  <c r="M55" i="150"/>
  <c r="N55" i="150"/>
  <c r="O55" i="150"/>
  <c r="P55" i="150"/>
  <c r="Q55" i="150"/>
  <c r="R55" i="150"/>
  <c r="S55" i="150"/>
  <c r="T55" i="150"/>
  <c r="U55" i="150"/>
  <c r="V55" i="150"/>
  <c r="W55" i="150"/>
  <c r="X55" i="150"/>
  <c r="Y55" i="150"/>
  <c r="Z55" i="150"/>
  <c r="AA55" i="150"/>
  <c r="AB55" i="150"/>
  <c r="A56" i="150"/>
  <c r="G56" i="150"/>
  <c r="H56" i="150"/>
  <c r="I56" i="150"/>
  <c r="J56" i="150"/>
  <c r="K56" i="150"/>
  <c r="L56" i="150"/>
  <c r="M56" i="150"/>
  <c r="N56" i="150"/>
  <c r="O56" i="150"/>
  <c r="P56" i="150"/>
  <c r="Q56" i="150"/>
  <c r="R56" i="150"/>
  <c r="S56" i="150"/>
  <c r="T56" i="150"/>
  <c r="U56" i="150"/>
  <c r="V56" i="150"/>
  <c r="W56" i="150"/>
  <c r="X56" i="150"/>
  <c r="Y56" i="150"/>
  <c r="Z56" i="150"/>
  <c r="AA56" i="150"/>
  <c r="AB56" i="150"/>
  <c r="A57" i="150"/>
  <c r="G57" i="150"/>
  <c r="H57" i="150"/>
  <c r="I57" i="150"/>
  <c r="J57" i="150"/>
  <c r="K57" i="150"/>
  <c r="L57" i="150"/>
  <c r="M57" i="150"/>
  <c r="N57" i="150"/>
  <c r="O57" i="150"/>
  <c r="P57" i="150"/>
  <c r="Q57" i="150"/>
  <c r="R57" i="150"/>
  <c r="S57" i="150"/>
  <c r="T57" i="150"/>
  <c r="U57" i="150"/>
  <c r="V57" i="150"/>
  <c r="W57" i="150"/>
  <c r="X57" i="150"/>
  <c r="Y57" i="150"/>
  <c r="Z57" i="150"/>
  <c r="AA57" i="150"/>
  <c r="AB57" i="150"/>
  <c r="A58" i="150"/>
  <c r="G58" i="150"/>
  <c r="H58" i="150"/>
  <c r="I58" i="150"/>
  <c r="J58" i="150"/>
  <c r="K58" i="150"/>
  <c r="L58" i="150"/>
  <c r="M58" i="150"/>
  <c r="N58" i="150"/>
  <c r="O58" i="150"/>
  <c r="P58" i="150"/>
  <c r="Q58" i="150"/>
  <c r="R58" i="150"/>
  <c r="S58" i="150"/>
  <c r="T58" i="150"/>
  <c r="U58" i="150"/>
  <c r="V58" i="150"/>
  <c r="W58" i="150"/>
  <c r="X58" i="150"/>
  <c r="Y58" i="150"/>
  <c r="Z58" i="150"/>
  <c r="AA58" i="150"/>
  <c r="AB58" i="150"/>
  <c r="A59" i="150"/>
  <c r="G59" i="150"/>
  <c r="H59" i="150"/>
  <c r="I59" i="150"/>
  <c r="J59" i="150"/>
  <c r="K59" i="150"/>
  <c r="L59" i="150"/>
  <c r="M59" i="150"/>
  <c r="N59" i="150"/>
  <c r="O59" i="150"/>
  <c r="P59" i="150"/>
  <c r="Q59" i="150"/>
  <c r="R59" i="150"/>
  <c r="S59" i="150"/>
  <c r="T59" i="150"/>
  <c r="U59" i="150"/>
  <c r="V59" i="150"/>
  <c r="W59" i="150"/>
  <c r="X59" i="150"/>
  <c r="Y59" i="150"/>
  <c r="Z59" i="150"/>
  <c r="AA59" i="150"/>
  <c r="AB59" i="150"/>
  <c r="A60" i="150"/>
  <c r="G60" i="150"/>
  <c r="H60" i="150"/>
  <c r="I60" i="150"/>
  <c r="J60" i="150"/>
  <c r="K60" i="150"/>
  <c r="L60" i="150"/>
  <c r="M60" i="150"/>
  <c r="N60" i="150"/>
  <c r="O60" i="150"/>
  <c r="P60" i="150"/>
  <c r="Q60" i="150"/>
  <c r="R60" i="150"/>
  <c r="S60" i="150"/>
  <c r="T60" i="150"/>
  <c r="U60" i="150"/>
  <c r="V60" i="150"/>
  <c r="W60" i="150"/>
  <c r="X60" i="150"/>
  <c r="Y60" i="150"/>
  <c r="Z60" i="150"/>
  <c r="AA60" i="150"/>
  <c r="AB60" i="150"/>
  <c r="A61" i="150"/>
  <c r="G61" i="150"/>
  <c r="H61" i="150"/>
  <c r="I61" i="150"/>
  <c r="J61" i="150"/>
  <c r="K61" i="150"/>
  <c r="L61" i="150"/>
  <c r="M61" i="150"/>
  <c r="N61" i="150"/>
  <c r="O61" i="150"/>
  <c r="P61" i="150"/>
  <c r="Q61" i="150"/>
  <c r="R61" i="150"/>
  <c r="S61" i="150"/>
  <c r="T61" i="150"/>
  <c r="U61" i="150"/>
  <c r="V61" i="150"/>
  <c r="W61" i="150"/>
  <c r="X61" i="150"/>
  <c r="Y61" i="150"/>
  <c r="Z61" i="150"/>
  <c r="AA61" i="150"/>
  <c r="AB61" i="150"/>
  <c r="A62" i="150"/>
  <c r="G62" i="150"/>
  <c r="H62" i="150"/>
  <c r="I62" i="150"/>
  <c r="J62" i="150"/>
  <c r="K62" i="150"/>
  <c r="L62" i="150"/>
  <c r="M62" i="150"/>
  <c r="N62" i="150"/>
  <c r="O62" i="150"/>
  <c r="P62" i="150"/>
  <c r="Q62" i="150"/>
  <c r="R62" i="150"/>
  <c r="S62" i="150"/>
  <c r="T62" i="150"/>
  <c r="U62" i="150"/>
  <c r="V62" i="150"/>
  <c r="W62" i="150"/>
  <c r="X62" i="150"/>
  <c r="Y62" i="150"/>
  <c r="Z62" i="150"/>
  <c r="AA62" i="150"/>
  <c r="AB62" i="150"/>
  <c r="A63" i="150"/>
  <c r="G63" i="150"/>
  <c r="H63" i="150"/>
  <c r="I63" i="150"/>
  <c r="J63" i="150"/>
  <c r="K63" i="150"/>
  <c r="L63" i="150"/>
  <c r="M63" i="150"/>
  <c r="N63" i="150"/>
  <c r="O63" i="150"/>
  <c r="P63" i="150"/>
  <c r="Q63" i="150"/>
  <c r="R63" i="150"/>
  <c r="S63" i="150"/>
  <c r="T63" i="150"/>
  <c r="U63" i="150"/>
  <c r="V63" i="150"/>
  <c r="W63" i="150"/>
  <c r="X63" i="150"/>
  <c r="Y63" i="150"/>
  <c r="Z63" i="150"/>
  <c r="AA63" i="150"/>
  <c r="AB63" i="150"/>
  <c r="A64" i="150"/>
  <c r="G64" i="150"/>
  <c r="H64" i="150"/>
  <c r="I64" i="150"/>
  <c r="J64" i="150"/>
  <c r="K64" i="150"/>
  <c r="L64" i="150"/>
  <c r="M64" i="150"/>
  <c r="N64" i="150"/>
  <c r="O64" i="150"/>
  <c r="P64" i="150"/>
  <c r="Q64" i="150"/>
  <c r="R64" i="150"/>
  <c r="S64" i="150"/>
  <c r="T64" i="150"/>
  <c r="U64" i="150"/>
  <c r="V64" i="150"/>
  <c r="W64" i="150"/>
  <c r="X64" i="150"/>
  <c r="Y64" i="150"/>
  <c r="Z64" i="150"/>
  <c r="AA64" i="150"/>
  <c r="AB64" i="150"/>
  <c r="A65" i="150"/>
  <c r="G65" i="150"/>
  <c r="H65" i="150"/>
  <c r="I65" i="150"/>
  <c r="J65" i="150"/>
  <c r="K65" i="150"/>
  <c r="L65" i="150"/>
  <c r="M65" i="150"/>
  <c r="N65" i="150"/>
  <c r="O65" i="150"/>
  <c r="P65" i="150"/>
  <c r="Q65" i="150"/>
  <c r="R65" i="150"/>
  <c r="S65" i="150"/>
  <c r="T65" i="150"/>
  <c r="U65" i="150"/>
  <c r="V65" i="150"/>
  <c r="W65" i="150"/>
  <c r="X65" i="150"/>
  <c r="Y65" i="150"/>
  <c r="Z65" i="150"/>
  <c r="AA65" i="150"/>
  <c r="AB65" i="150"/>
  <c r="A66" i="150"/>
  <c r="G66" i="150"/>
  <c r="H66" i="150"/>
  <c r="I66" i="150"/>
  <c r="J66" i="150"/>
  <c r="K66" i="150"/>
  <c r="L66" i="150"/>
  <c r="M66" i="150"/>
  <c r="N66" i="150"/>
  <c r="O66" i="150"/>
  <c r="P66" i="150"/>
  <c r="Q66" i="150"/>
  <c r="R66" i="150"/>
  <c r="S66" i="150"/>
  <c r="T66" i="150"/>
  <c r="U66" i="150"/>
  <c r="V66" i="150"/>
  <c r="W66" i="150"/>
  <c r="X66" i="150"/>
  <c r="Y66" i="150"/>
  <c r="Z66" i="150"/>
  <c r="AA66" i="150"/>
  <c r="AB66" i="150"/>
  <c r="A67" i="150"/>
  <c r="G67" i="150"/>
  <c r="H67" i="150"/>
  <c r="I67" i="150"/>
  <c r="J67" i="150"/>
  <c r="K67" i="150"/>
  <c r="L67" i="150"/>
  <c r="M67" i="150"/>
  <c r="N67" i="150"/>
  <c r="O67" i="150"/>
  <c r="P67" i="150"/>
  <c r="Q67" i="150"/>
  <c r="R67" i="150"/>
  <c r="S67" i="150"/>
  <c r="T67" i="150"/>
  <c r="U67" i="150"/>
  <c r="V67" i="150"/>
  <c r="W67" i="150"/>
  <c r="X67" i="150"/>
  <c r="Y67" i="150"/>
  <c r="Z67" i="150"/>
  <c r="AA67" i="150"/>
  <c r="AB67" i="150"/>
  <c r="A68" i="150"/>
  <c r="G68" i="150"/>
  <c r="H68" i="150"/>
  <c r="I68" i="150"/>
  <c r="J68" i="150"/>
  <c r="K68" i="150"/>
  <c r="L68" i="150"/>
  <c r="M68" i="150"/>
  <c r="N68" i="150"/>
  <c r="O68" i="150"/>
  <c r="P68" i="150"/>
  <c r="Q68" i="150"/>
  <c r="R68" i="150"/>
  <c r="S68" i="150"/>
  <c r="T68" i="150"/>
  <c r="U68" i="150"/>
  <c r="V68" i="150"/>
  <c r="W68" i="150"/>
  <c r="X68" i="150"/>
  <c r="Y68" i="150"/>
  <c r="Z68" i="150"/>
  <c r="AA68" i="150"/>
  <c r="AB68" i="150"/>
  <c r="A69" i="150"/>
  <c r="G69" i="150"/>
  <c r="H69" i="150"/>
  <c r="I69" i="150"/>
  <c r="J69" i="150"/>
  <c r="K69" i="150"/>
  <c r="L69" i="150"/>
  <c r="M69" i="150"/>
  <c r="N69" i="150"/>
  <c r="O69" i="150"/>
  <c r="P69" i="150"/>
  <c r="Q69" i="150"/>
  <c r="R69" i="150"/>
  <c r="S69" i="150"/>
  <c r="T69" i="150"/>
  <c r="U69" i="150"/>
  <c r="V69" i="150"/>
  <c r="W69" i="150"/>
  <c r="X69" i="150"/>
  <c r="Y69" i="150"/>
  <c r="Z69" i="150"/>
  <c r="AA69" i="150"/>
  <c r="AB69" i="150"/>
  <c r="A70" i="150"/>
  <c r="G70" i="150"/>
  <c r="H70" i="150"/>
  <c r="I70" i="150"/>
  <c r="J70" i="150"/>
  <c r="K70" i="150"/>
  <c r="L70" i="150"/>
  <c r="M70" i="150"/>
  <c r="N70" i="150"/>
  <c r="O70" i="150"/>
  <c r="P70" i="150"/>
  <c r="Q70" i="150"/>
  <c r="R70" i="150"/>
  <c r="S70" i="150"/>
  <c r="T70" i="150"/>
  <c r="U70" i="150"/>
  <c r="V70" i="150"/>
  <c r="W70" i="150"/>
  <c r="X70" i="150"/>
  <c r="Y70" i="150"/>
  <c r="Z70" i="150"/>
  <c r="AA70" i="150"/>
  <c r="AB70" i="150"/>
  <c r="A71" i="150"/>
  <c r="G71" i="150"/>
  <c r="H71" i="150"/>
  <c r="I71" i="150"/>
  <c r="J71" i="150"/>
  <c r="K71" i="150"/>
  <c r="L71" i="150"/>
  <c r="M71" i="150"/>
  <c r="N71" i="150"/>
  <c r="O71" i="150"/>
  <c r="P71" i="150"/>
  <c r="Q71" i="150"/>
  <c r="R71" i="150"/>
  <c r="S71" i="150"/>
  <c r="T71" i="150"/>
  <c r="U71" i="150"/>
  <c r="V71" i="150"/>
  <c r="W71" i="150"/>
  <c r="X71" i="150"/>
  <c r="Y71" i="150"/>
  <c r="Z71" i="150"/>
  <c r="AA71" i="150"/>
  <c r="AB71" i="150"/>
  <c r="A72" i="150"/>
  <c r="G72" i="150"/>
  <c r="H72" i="150"/>
  <c r="I72" i="150"/>
  <c r="J72" i="150"/>
  <c r="K72" i="150"/>
  <c r="L72" i="150"/>
  <c r="M72" i="150"/>
  <c r="N72" i="150"/>
  <c r="O72" i="150"/>
  <c r="P72" i="150"/>
  <c r="Q72" i="150"/>
  <c r="R72" i="150"/>
  <c r="S72" i="150"/>
  <c r="T72" i="150"/>
  <c r="U72" i="150"/>
  <c r="V72" i="150"/>
  <c r="W72" i="150"/>
  <c r="X72" i="150"/>
  <c r="Y72" i="150"/>
  <c r="Z72" i="150"/>
  <c r="AA72" i="150"/>
  <c r="AB72" i="150"/>
  <c r="A73" i="150"/>
  <c r="G73" i="150"/>
  <c r="H73" i="150"/>
  <c r="I73" i="150"/>
  <c r="J73" i="150"/>
  <c r="K73" i="150"/>
  <c r="L73" i="150"/>
  <c r="M73" i="150"/>
  <c r="N73" i="150"/>
  <c r="O73" i="150"/>
  <c r="P73" i="150"/>
  <c r="Q73" i="150"/>
  <c r="R73" i="150"/>
  <c r="S73" i="150"/>
  <c r="T73" i="150"/>
  <c r="U73" i="150"/>
  <c r="V73" i="150"/>
  <c r="W73" i="150"/>
  <c r="X73" i="150"/>
  <c r="Y73" i="150"/>
  <c r="Z73" i="150"/>
  <c r="AA73" i="150"/>
  <c r="AB73" i="150"/>
  <c r="A74" i="150"/>
  <c r="G74" i="150"/>
  <c r="H74" i="150"/>
  <c r="I74" i="150"/>
  <c r="J74" i="150"/>
  <c r="K74" i="150"/>
  <c r="L74" i="150"/>
  <c r="M74" i="150"/>
  <c r="N74" i="150"/>
  <c r="O74" i="150"/>
  <c r="P74" i="150"/>
  <c r="Q74" i="150"/>
  <c r="R74" i="150"/>
  <c r="S74" i="150"/>
  <c r="T74" i="150"/>
  <c r="U74" i="150"/>
  <c r="V74" i="150"/>
  <c r="W74" i="150"/>
  <c r="X74" i="150"/>
  <c r="Y74" i="150"/>
  <c r="Z74" i="150"/>
  <c r="AA74" i="150"/>
  <c r="AB74" i="150"/>
  <c r="A75" i="150"/>
  <c r="G75" i="150"/>
  <c r="H75" i="150"/>
  <c r="I75" i="150"/>
  <c r="J75" i="150"/>
  <c r="K75" i="150"/>
  <c r="L75" i="150"/>
  <c r="M75" i="150"/>
  <c r="N75" i="150"/>
  <c r="O75" i="150"/>
  <c r="P75" i="150"/>
  <c r="Q75" i="150"/>
  <c r="R75" i="150"/>
  <c r="S75" i="150"/>
  <c r="T75" i="150"/>
  <c r="U75" i="150"/>
  <c r="V75" i="150"/>
  <c r="W75" i="150"/>
  <c r="X75" i="150"/>
  <c r="Y75" i="150"/>
  <c r="Z75" i="150"/>
  <c r="AA75" i="150"/>
  <c r="AB75" i="150"/>
  <c r="A76" i="150"/>
  <c r="G76" i="150"/>
  <c r="H76" i="150"/>
  <c r="I76" i="150"/>
  <c r="J76" i="150"/>
  <c r="K76" i="150"/>
  <c r="L76" i="150"/>
  <c r="M76" i="150"/>
  <c r="N76" i="150"/>
  <c r="O76" i="150"/>
  <c r="P76" i="150"/>
  <c r="Q76" i="150"/>
  <c r="R76" i="150"/>
  <c r="S76" i="150"/>
  <c r="T76" i="150"/>
  <c r="U76" i="150"/>
  <c r="V76" i="150"/>
  <c r="W76" i="150"/>
  <c r="X76" i="150"/>
  <c r="Y76" i="150"/>
  <c r="Z76" i="150"/>
  <c r="AA76" i="150"/>
  <c r="AB76" i="150"/>
  <c r="A77" i="150"/>
  <c r="G77" i="150"/>
  <c r="H77" i="150"/>
  <c r="I77" i="150"/>
  <c r="J77" i="150"/>
  <c r="K77" i="150"/>
  <c r="L77" i="150"/>
  <c r="M77" i="150"/>
  <c r="N77" i="150"/>
  <c r="O77" i="150"/>
  <c r="P77" i="150"/>
  <c r="Q77" i="150"/>
  <c r="R77" i="150"/>
  <c r="S77" i="150"/>
  <c r="T77" i="150"/>
  <c r="U77" i="150"/>
  <c r="V77" i="150"/>
  <c r="W77" i="150"/>
  <c r="X77" i="150"/>
  <c r="Y77" i="150"/>
  <c r="Z77" i="150"/>
  <c r="AA77" i="150"/>
  <c r="AB77" i="150"/>
  <c r="A78" i="150"/>
  <c r="G78" i="150"/>
  <c r="H78" i="150"/>
  <c r="I78" i="150"/>
  <c r="J78" i="150"/>
  <c r="K78" i="150"/>
  <c r="L78" i="150"/>
  <c r="M78" i="150"/>
  <c r="N78" i="150"/>
  <c r="O78" i="150"/>
  <c r="P78" i="150"/>
  <c r="Q78" i="150"/>
  <c r="R78" i="150"/>
  <c r="S78" i="150"/>
  <c r="T78" i="150"/>
  <c r="U78" i="150"/>
  <c r="V78" i="150"/>
  <c r="W78" i="150"/>
  <c r="X78" i="150"/>
  <c r="Y78" i="150"/>
  <c r="Z78" i="150"/>
  <c r="AA78" i="150"/>
  <c r="AB78" i="150"/>
  <c r="A79" i="150"/>
  <c r="G79" i="150"/>
  <c r="H79" i="150"/>
  <c r="I79" i="150"/>
  <c r="J79" i="150"/>
  <c r="K79" i="150"/>
  <c r="L79" i="150"/>
  <c r="M79" i="150"/>
  <c r="N79" i="150"/>
  <c r="O79" i="150"/>
  <c r="P79" i="150"/>
  <c r="Q79" i="150"/>
  <c r="R79" i="150"/>
  <c r="S79" i="150"/>
  <c r="T79" i="150"/>
  <c r="U79" i="150"/>
  <c r="V79" i="150"/>
  <c r="W79" i="150"/>
  <c r="X79" i="150"/>
  <c r="Y79" i="150"/>
  <c r="Z79" i="150"/>
  <c r="AA79" i="150"/>
  <c r="AB79" i="150"/>
  <c r="A80" i="150"/>
  <c r="G80" i="150"/>
  <c r="H80" i="150"/>
  <c r="I80" i="150"/>
  <c r="J80" i="150"/>
  <c r="K80" i="150"/>
  <c r="L80" i="150"/>
  <c r="M80" i="150"/>
  <c r="N80" i="150"/>
  <c r="O80" i="150"/>
  <c r="P80" i="150"/>
  <c r="Q80" i="150"/>
  <c r="R80" i="150"/>
  <c r="S80" i="150"/>
  <c r="T80" i="150"/>
  <c r="U80" i="150"/>
  <c r="V80" i="150"/>
  <c r="W80" i="150"/>
  <c r="X80" i="150"/>
  <c r="Y80" i="150"/>
  <c r="Z80" i="150"/>
  <c r="AA80" i="150"/>
  <c r="AB80" i="150"/>
  <c r="A81" i="150"/>
  <c r="G81" i="150"/>
  <c r="H81" i="150"/>
  <c r="I81" i="150"/>
  <c r="J81" i="150"/>
  <c r="K81" i="150"/>
  <c r="L81" i="150"/>
  <c r="M81" i="150"/>
  <c r="N81" i="150"/>
  <c r="O81" i="150"/>
  <c r="P81" i="150"/>
  <c r="Q81" i="150"/>
  <c r="R81" i="150"/>
  <c r="S81" i="150"/>
  <c r="T81" i="150"/>
  <c r="U81" i="150"/>
  <c r="V81" i="150"/>
  <c r="W81" i="150"/>
  <c r="X81" i="150"/>
  <c r="Y81" i="150"/>
  <c r="Z81" i="150"/>
  <c r="AA81" i="150"/>
  <c r="AB81" i="150"/>
  <c r="A82" i="150"/>
  <c r="G82" i="150"/>
  <c r="H82" i="150"/>
  <c r="I82" i="150"/>
  <c r="J82" i="150"/>
  <c r="K82" i="150"/>
  <c r="L82" i="150"/>
  <c r="M82" i="150"/>
  <c r="N82" i="150"/>
  <c r="O82" i="150"/>
  <c r="P82" i="150"/>
  <c r="Q82" i="150"/>
  <c r="R82" i="150"/>
  <c r="S82" i="150"/>
  <c r="T82" i="150"/>
  <c r="U82" i="150"/>
  <c r="V82" i="150"/>
  <c r="W82" i="150"/>
  <c r="X82" i="150"/>
  <c r="Y82" i="150"/>
  <c r="Z82" i="150"/>
  <c r="AA82" i="150"/>
  <c r="AB82" i="150"/>
  <c r="A83" i="150"/>
  <c r="G83" i="150"/>
  <c r="H83" i="150"/>
  <c r="I83" i="150"/>
  <c r="J83" i="150"/>
  <c r="K83" i="150"/>
  <c r="L83" i="150"/>
  <c r="M83" i="150"/>
  <c r="N83" i="150"/>
  <c r="O83" i="150"/>
  <c r="P83" i="150"/>
  <c r="Q83" i="150"/>
  <c r="R83" i="150"/>
  <c r="S83" i="150"/>
  <c r="T83" i="150"/>
  <c r="U83" i="150"/>
  <c r="V83" i="150"/>
  <c r="W83" i="150"/>
  <c r="X83" i="150"/>
  <c r="Y83" i="150"/>
  <c r="Z83" i="150"/>
  <c r="AA83" i="150"/>
  <c r="AB83" i="150"/>
  <c r="A84" i="150"/>
  <c r="G84" i="150"/>
  <c r="H84" i="150"/>
  <c r="I84" i="150"/>
  <c r="J84" i="150"/>
  <c r="K84" i="150"/>
  <c r="L84" i="150"/>
  <c r="M84" i="150"/>
  <c r="N84" i="150"/>
  <c r="O84" i="150"/>
  <c r="P84" i="150"/>
  <c r="Q84" i="150"/>
  <c r="R84" i="150"/>
  <c r="S84" i="150"/>
  <c r="T84" i="150"/>
  <c r="U84" i="150"/>
  <c r="V84" i="150"/>
  <c r="W84" i="150"/>
  <c r="X84" i="150"/>
  <c r="Y84" i="150"/>
  <c r="Z84" i="150"/>
  <c r="AA84" i="150"/>
  <c r="AB84" i="150"/>
  <c r="A85" i="150"/>
  <c r="G85" i="150"/>
  <c r="H85" i="150"/>
  <c r="I85" i="150"/>
  <c r="J85" i="150"/>
  <c r="K85" i="150"/>
  <c r="L85" i="150"/>
  <c r="M85" i="150"/>
  <c r="N85" i="150"/>
  <c r="O85" i="150"/>
  <c r="P85" i="150"/>
  <c r="Q85" i="150"/>
  <c r="R85" i="150"/>
  <c r="S85" i="150"/>
  <c r="T85" i="150"/>
  <c r="U85" i="150"/>
  <c r="V85" i="150"/>
  <c r="W85" i="150"/>
  <c r="X85" i="150"/>
  <c r="Y85" i="150"/>
  <c r="Z85" i="150"/>
  <c r="AA85" i="150"/>
  <c r="AB85" i="150"/>
  <c r="A86" i="150"/>
  <c r="G86" i="150"/>
  <c r="H86" i="150"/>
  <c r="I86" i="150"/>
  <c r="J86" i="150"/>
  <c r="K86" i="150"/>
  <c r="L86" i="150"/>
  <c r="M86" i="150"/>
  <c r="N86" i="150"/>
  <c r="O86" i="150"/>
  <c r="P86" i="150"/>
  <c r="Q86" i="150"/>
  <c r="R86" i="150"/>
  <c r="S86" i="150"/>
  <c r="T86" i="150"/>
  <c r="U86" i="150"/>
  <c r="V86" i="150"/>
  <c r="W86" i="150"/>
  <c r="X86" i="150"/>
  <c r="Y86" i="150"/>
  <c r="Z86" i="150"/>
  <c r="AA86" i="150"/>
  <c r="AB86" i="150"/>
  <c r="A87" i="150"/>
  <c r="G87" i="150"/>
  <c r="H87" i="150"/>
  <c r="I87" i="150"/>
  <c r="J87" i="150"/>
  <c r="K87" i="150"/>
  <c r="L87" i="150"/>
  <c r="M87" i="150"/>
  <c r="N87" i="150"/>
  <c r="O87" i="150"/>
  <c r="P87" i="150"/>
  <c r="Q87" i="150"/>
  <c r="R87" i="150"/>
  <c r="S87" i="150"/>
  <c r="T87" i="150"/>
  <c r="U87" i="150"/>
  <c r="V87" i="150"/>
  <c r="W87" i="150"/>
  <c r="X87" i="150"/>
  <c r="Y87" i="150"/>
  <c r="Z87" i="150"/>
  <c r="AA87" i="150"/>
  <c r="AB87" i="150"/>
  <c r="A88" i="150"/>
  <c r="G88" i="150"/>
  <c r="H88" i="150"/>
  <c r="I88" i="150"/>
  <c r="J88" i="150"/>
  <c r="K88" i="150"/>
  <c r="L88" i="150"/>
  <c r="M88" i="150"/>
  <c r="N88" i="150"/>
  <c r="O88" i="150"/>
  <c r="P88" i="150"/>
  <c r="Q88" i="150"/>
  <c r="R88" i="150"/>
  <c r="S88" i="150"/>
  <c r="T88" i="150"/>
  <c r="U88" i="150"/>
  <c r="V88" i="150"/>
  <c r="W88" i="150"/>
  <c r="X88" i="150"/>
  <c r="Y88" i="150"/>
  <c r="Z88" i="150"/>
  <c r="AA88" i="150"/>
  <c r="AB88" i="150"/>
  <c r="A89" i="150"/>
  <c r="G89" i="150"/>
  <c r="H89" i="150"/>
  <c r="I89" i="150"/>
  <c r="J89" i="150"/>
  <c r="K89" i="150"/>
  <c r="L89" i="150"/>
  <c r="M89" i="150"/>
  <c r="N89" i="150"/>
  <c r="O89" i="150"/>
  <c r="P89" i="150"/>
  <c r="Q89" i="150"/>
  <c r="R89" i="150"/>
  <c r="S89" i="150"/>
  <c r="T89" i="150"/>
  <c r="U89" i="150"/>
  <c r="V89" i="150"/>
  <c r="W89" i="150"/>
  <c r="X89" i="150"/>
  <c r="Y89" i="150"/>
  <c r="Z89" i="150"/>
  <c r="AA89" i="150"/>
  <c r="AB89" i="150"/>
  <c r="A90" i="150"/>
  <c r="G90" i="150"/>
  <c r="H90" i="150"/>
  <c r="I90" i="150"/>
  <c r="J90" i="150"/>
  <c r="K90" i="150"/>
  <c r="L90" i="150"/>
  <c r="M90" i="150"/>
  <c r="N90" i="150"/>
  <c r="O90" i="150"/>
  <c r="P90" i="150"/>
  <c r="Q90" i="150"/>
  <c r="R90" i="150"/>
  <c r="S90" i="150"/>
  <c r="T90" i="150"/>
  <c r="U90" i="150"/>
  <c r="V90" i="150"/>
  <c r="W90" i="150"/>
  <c r="X90" i="150"/>
  <c r="Y90" i="150"/>
  <c r="Z90" i="150"/>
  <c r="AA90" i="150"/>
  <c r="AB90" i="150"/>
  <c r="A91" i="150"/>
  <c r="G91" i="150"/>
  <c r="H91" i="150"/>
  <c r="I91" i="150"/>
  <c r="J91" i="150"/>
  <c r="K91" i="150"/>
  <c r="L91" i="150"/>
  <c r="M91" i="150"/>
  <c r="N91" i="150"/>
  <c r="O91" i="150"/>
  <c r="P91" i="150"/>
  <c r="Q91" i="150"/>
  <c r="R91" i="150"/>
  <c r="S91" i="150"/>
  <c r="T91" i="150"/>
  <c r="U91" i="150"/>
  <c r="V91" i="150"/>
  <c r="W91" i="150"/>
  <c r="X91" i="150"/>
  <c r="Y91" i="150"/>
  <c r="Z91" i="150"/>
  <c r="AA91" i="150"/>
  <c r="AB91" i="150"/>
  <c r="A92" i="150"/>
  <c r="G92" i="150"/>
  <c r="H92" i="150"/>
  <c r="I92" i="150"/>
  <c r="J92" i="150"/>
  <c r="K92" i="150"/>
  <c r="L92" i="150"/>
  <c r="M92" i="150"/>
  <c r="N92" i="150"/>
  <c r="O92" i="150"/>
  <c r="P92" i="150"/>
  <c r="Q92" i="150"/>
  <c r="R92" i="150"/>
  <c r="S92" i="150"/>
  <c r="T92" i="150"/>
  <c r="U92" i="150"/>
  <c r="V92" i="150"/>
  <c r="W92" i="150"/>
  <c r="X92" i="150"/>
  <c r="Y92" i="150"/>
  <c r="Z92" i="150"/>
  <c r="AA92" i="150"/>
  <c r="AB92" i="150"/>
  <c r="A93" i="150"/>
  <c r="G93" i="150"/>
  <c r="H93" i="150"/>
  <c r="I93" i="150"/>
  <c r="J93" i="150"/>
  <c r="K93" i="150"/>
  <c r="L93" i="150"/>
  <c r="M93" i="150"/>
  <c r="N93" i="150"/>
  <c r="O93" i="150"/>
  <c r="P93" i="150"/>
  <c r="Q93" i="150"/>
  <c r="R93" i="150"/>
  <c r="S93" i="150"/>
  <c r="T93" i="150"/>
  <c r="U93" i="150"/>
  <c r="V93" i="150"/>
  <c r="W93" i="150"/>
  <c r="X93" i="150"/>
  <c r="Y93" i="150"/>
  <c r="Z93" i="150"/>
  <c r="AA93" i="150"/>
  <c r="AB93" i="150"/>
  <c r="A94" i="150"/>
  <c r="G94" i="150"/>
  <c r="H94" i="150"/>
  <c r="I94" i="150"/>
  <c r="J94" i="150"/>
  <c r="K94" i="150"/>
  <c r="L94" i="150"/>
  <c r="M94" i="150"/>
  <c r="N94" i="150"/>
  <c r="O94" i="150"/>
  <c r="P94" i="150"/>
  <c r="Q94" i="150"/>
  <c r="R94" i="150"/>
  <c r="S94" i="150"/>
  <c r="T94" i="150"/>
  <c r="U94" i="150"/>
  <c r="V94" i="150"/>
  <c r="W94" i="150"/>
  <c r="X94" i="150"/>
  <c r="Y94" i="150"/>
  <c r="Z94" i="150"/>
  <c r="AA94" i="150"/>
  <c r="AB94" i="150"/>
  <c r="A95" i="150"/>
  <c r="G95" i="150"/>
  <c r="H95" i="150"/>
  <c r="I95" i="150"/>
  <c r="J95" i="150"/>
  <c r="K95" i="150"/>
  <c r="L95" i="150"/>
  <c r="M95" i="150"/>
  <c r="N95" i="150"/>
  <c r="O95" i="150"/>
  <c r="P95" i="150"/>
  <c r="Q95" i="150"/>
  <c r="R95" i="150"/>
  <c r="S95" i="150"/>
  <c r="T95" i="150"/>
  <c r="U95" i="150"/>
  <c r="V95" i="150"/>
  <c r="W95" i="150"/>
  <c r="X95" i="150"/>
  <c r="Y95" i="150"/>
  <c r="Z95" i="150"/>
  <c r="AA95" i="150"/>
  <c r="AB95" i="150"/>
  <c r="A96" i="150"/>
  <c r="G96" i="150"/>
  <c r="H96" i="150"/>
  <c r="I96" i="150"/>
  <c r="J96" i="150"/>
  <c r="K96" i="150"/>
  <c r="L96" i="150"/>
  <c r="M96" i="150"/>
  <c r="N96" i="150"/>
  <c r="O96" i="150"/>
  <c r="P96" i="150"/>
  <c r="Q96" i="150"/>
  <c r="R96" i="150"/>
  <c r="S96" i="150"/>
  <c r="T96" i="150"/>
  <c r="U96" i="150"/>
  <c r="V96" i="150"/>
  <c r="W96" i="150"/>
  <c r="X96" i="150"/>
  <c r="Y96" i="150"/>
  <c r="Z96" i="150"/>
  <c r="AA96" i="150"/>
  <c r="AB96" i="150"/>
  <c r="A97" i="150"/>
  <c r="G97" i="150"/>
  <c r="H97" i="150"/>
  <c r="I97" i="150"/>
  <c r="J97" i="150"/>
  <c r="K97" i="150"/>
  <c r="L97" i="150"/>
  <c r="M97" i="150"/>
  <c r="N97" i="150"/>
  <c r="O97" i="150"/>
  <c r="P97" i="150"/>
  <c r="Q97" i="150"/>
  <c r="R97" i="150"/>
  <c r="S97" i="150"/>
  <c r="T97" i="150"/>
  <c r="U97" i="150"/>
  <c r="V97" i="150"/>
  <c r="W97" i="150"/>
  <c r="X97" i="150"/>
  <c r="Y97" i="150"/>
  <c r="Z97" i="150"/>
  <c r="AA97" i="150"/>
  <c r="AB97" i="150"/>
  <c r="A98" i="150"/>
  <c r="G98" i="150"/>
  <c r="H98" i="150"/>
  <c r="I98" i="150"/>
  <c r="J98" i="150"/>
  <c r="K98" i="150"/>
  <c r="L98" i="150"/>
  <c r="M98" i="150"/>
  <c r="N98" i="150"/>
  <c r="O98" i="150"/>
  <c r="P98" i="150"/>
  <c r="Q98" i="150"/>
  <c r="R98" i="150"/>
  <c r="S98" i="150"/>
  <c r="T98" i="150"/>
  <c r="U98" i="150"/>
  <c r="V98" i="150"/>
  <c r="W98" i="150"/>
  <c r="X98" i="150"/>
  <c r="Y98" i="150"/>
  <c r="Z98" i="150"/>
  <c r="AA98" i="150"/>
  <c r="AB98" i="150"/>
  <c r="A99" i="150"/>
  <c r="G99" i="150"/>
  <c r="H99" i="150"/>
  <c r="I99" i="150"/>
  <c r="J99" i="150"/>
  <c r="K99" i="150"/>
  <c r="L99" i="150"/>
  <c r="M99" i="150"/>
  <c r="N99" i="150"/>
  <c r="O99" i="150"/>
  <c r="P99" i="150"/>
  <c r="Q99" i="150"/>
  <c r="R99" i="150"/>
  <c r="S99" i="150"/>
  <c r="T99" i="150"/>
  <c r="U99" i="150"/>
  <c r="V99" i="150"/>
  <c r="W99" i="150"/>
  <c r="X99" i="150"/>
  <c r="Y99" i="150"/>
  <c r="Z99" i="150"/>
  <c r="AA99" i="150"/>
  <c r="AB99" i="150"/>
  <c r="A100" i="150"/>
  <c r="G100" i="150"/>
  <c r="H100" i="150"/>
  <c r="I100" i="150"/>
  <c r="J100" i="150"/>
  <c r="K100" i="150"/>
  <c r="L100" i="150"/>
  <c r="M100" i="150"/>
  <c r="N100" i="150"/>
  <c r="O100" i="150"/>
  <c r="P100" i="150"/>
  <c r="Q100" i="150"/>
  <c r="R100" i="150"/>
  <c r="S100" i="150"/>
  <c r="T100" i="150"/>
  <c r="U100" i="150"/>
  <c r="V100" i="150"/>
  <c r="W100" i="150"/>
  <c r="X100" i="150"/>
  <c r="Y100" i="150"/>
  <c r="Z100" i="150"/>
  <c r="AA100" i="150"/>
  <c r="AB100" i="150"/>
  <c r="A101" i="150"/>
  <c r="G101" i="150"/>
  <c r="H101" i="150"/>
  <c r="I101" i="150"/>
  <c r="J101" i="150"/>
  <c r="K101" i="150"/>
  <c r="L101" i="150"/>
  <c r="M101" i="150"/>
  <c r="N101" i="150"/>
  <c r="O101" i="150"/>
  <c r="P101" i="150"/>
  <c r="Q101" i="150"/>
  <c r="R101" i="150"/>
  <c r="S101" i="150"/>
  <c r="T101" i="150"/>
  <c r="U101" i="150"/>
  <c r="V101" i="150"/>
  <c r="W101" i="150"/>
  <c r="X101" i="150"/>
  <c r="Y101" i="150"/>
  <c r="Z101" i="150"/>
  <c r="AA101" i="150"/>
  <c r="AB101" i="150"/>
  <c r="A102" i="150"/>
  <c r="G102" i="150"/>
  <c r="H102" i="150"/>
  <c r="I102" i="150"/>
  <c r="J102" i="150"/>
  <c r="K102" i="150"/>
  <c r="L102" i="150"/>
  <c r="M102" i="150"/>
  <c r="N102" i="150"/>
  <c r="O102" i="150"/>
  <c r="P102" i="150"/>
  <c r="Q102" i="150"/>
  <c r="R102" i="150"/>
  <c r="S102" i="150"/>
  <c r="T102" i="150"/>
  <c r="U102" i="150"/>
  <c r="V102" i="150"/>
  <c r="W102" i="150"/>
  <c r="X102" i="150"/>
  <c r="Y102" i="150"/>
  <c r="Z102" i="150"/>
  <c r="AA102" i="150"/>
  <c r="AB102" i="150"/>
  <c r="A103" i="150"/>
  <c r="G103" i="150"/>
  <c r="H103" i="150"/>
  <c r="I103" i="150"/>
  <c r="J103" i="150"/>
  <c r="K103" i="150"/>
  <c r="L103" i="150"/>
  <c r="M103" i="150"/>
  <c r="N103" i="150"/>
  <c r="O103" i="150"/>
  <c r="P103" i="150"/>
  <c r="Q103" i="150"/>
  <c r="R103" i="150"/>
  <c r="S103" i="150"/>
  <c r="T103" i="150"/>
  <c r="U103" i="150"/>
  <c r="V103" i="150"/>
  <c r="W103" i="150"/>
  <c r="X103" i="150"/>
  <c r="Y103" i="150"/>
  <c r="Z103" i="150"/>
  <c r="AA103" i="150"/>
  <c r="AB103" i="150"/>
  <c r="A104" i="150"/>
  <c r="G104" i="150"/>
  <c r="H104" i="150"/>
  <c r="I104" i="150"/>
  <c r="J104" i="150"/>
  <c r="K104" i="150"/>
  <c r="L104" i="150"/>
  <c r="M104" i="150"/>
  <c r="N104" i="150"/>
  <c r="O104" i="150"/>
  <c r="P104" i="150"/>
  <c r="Q104" i="150"/>
  <c r="R104" i="150"/>
  <c r="S104" i="150"/>
  <c r="T104" i="150"/>
  <c r="U104" i="150"/>
  <c r="V104" i="150"/>
  <c r="W104" i="150"/>
  <c r="X104" i="150"/>
  <c r="Y104" i="150"/>
  <c r="Z104" i="150"/>
  <c r="AA104" i="150"/>
  <c r="AB104" i="150"/>
  <c r="A105" i="150"/>
  <c r="G105" i="150"/>
  <c r="H105" i="150"/>
  <c r="I105" i="150"/>
  <c r="J105" i="150"/>
  <c r="K105" i="150"/>
  <c r="L105" i="150"/>
  <c r="M105" i="150"/>
  <c r="N105" i="150"/>
  <c r="O105" i="150"/>
  <c r="P105" i="150"/>
  <c r="Q105" i="150"/>
  <c r="R105" i="150"/>
  <c r="S105" i="150"/>
  <c r="T105" i="150"/>
  <c r="U105" i="150"/>
  <c r="V105" i="150"/>
  <c r="W105" i="150"/>
  <c r="X105" i="150"/>
  <c r="Y105" i="150"/>
  <c r="Z105" i="150"/>
  <c r="AA105" i="150"/>
  <c r="AB105" i="150"/>
  <c r="A106" i="150"/>
  <c r="G106" i="150"/>
  <c r="H106" i="150"/>
  <c r="I106" i="150"/>
  <c r="J106" i="150"/>
  <c r="K106" i="150"/>
  <c r="L106" i="150"/>
  <c r="M106" i="150"/>
  <c r="N106" i="150"/>
  <c r="O106" i="150"/>
  <c r="P106" i="150"/>
  <c r="Q106" i="150"/>
  <c r="R106" i="150"/>
  <c r="S106" i="150"/>
  <c r="T106" i="150"/>
  <c r="U106" i="150"/>
  <c r="V106" i="150"/>
  <c r="W106" i="150"/>
  <c r="X106" i="150"/>
  <c r="Y106" i="150"/>
  <c r="Z106" i="150"/>
  <c r="AA106" i="150"/>
  <c r="AB106" i="150"/>
  <c r="A107" i="150"/>
  <c r="G107" i="150"/>
  <c r="H107" i="150"/>
  <c r="I107" i="150"/>
  <c r="J107" i="150"/>
  <c r="K107" i="150"/>
  <c r="L107" i="150"/>
  <c r="M107" i="150"/>
  <c r="N107" i="150"/>
  <c r="O107" i="150"/>
  <c r="P107" i="150"/>
  <c r="Q107" i="150"/>
  <c r="R107" i="150"/>
  <c r="S107" i="150"/>
  <c r="T107" i="150"/>
  <c r="U107" i="150"/>
  <c r="V107" i="150"/>
  <c r="W107" i="150"/>
  <c r="X107" i="150"/>
  <c r="Y107" i="150"/>
  <c r="Z107" i="150"/>
  <c r="AA107" i="150"/>
  <c r="AB107" i="150"/>
  <c r="A108" i="150"/>
  <c r="G108" i="150"/>
  <c r="H108" i="150"/>
  <c r="I108" i="150"/>
  <c r="J108" i="150"/>
  <c r="K108" i="150"/>
  <c r="L108" i="150"/>
  <c r="M108" i="150"/>
  <c r="N108" i="150"/>
  <c r="O108" i="150"/>
  <c r="P108" i="150"/>
  <c r="Q108" i="150"/>
  <c r="R108" i="150"/>
  <c r="S108" i="150"/>
  <c r="T108" i="150"/>
  <c r="U108" i="150"/>
  <c r="V108" i="150"/>
  <c r="W108" i="150"/>
  <c r="X108" i="150"/>
  <c r="Y108" i="150"/>
  <c r="Z108" i="150"/>
  <c r="AA108" i="150"/>
  <c r="AB108" i="150"/>
  <c r="A109" i="150"/>
  <c r="G109" i="150"/>
  <c r="H109" i="150"/>
  <c r="I109" i="150"/>
  <c r="J109" i="150"/>
  <c r="K109" i="150"/>
  <c r="L109" i="150"/>
  <c r="M109" i="150"/>
  <c r="N109" i="150"/>
  <c r="O109" i="150"/>
  <c r="P109" i="150"/>
  <c r="Q109" i="150"/>
  <c r="R109" i="150"/>
  <c r="S109" i="150"/>
  <c r="T109" i="150"/>
  <c r="U109" i="150"/>
  <c r="V109" i="150"/>
  <c r="W109" i="150"/>
  <c r="X109" i="150"/>
  <c r="Y109" i="150"/>
  <c r="Z109" i="150"/>
  <c r="AA109" i="150"/>
  <c r="AB109" i="150"/>
  <c r="A110" i="150"/>
  <c r="G110" i="150"/>
  <c r="H110" i="150"/>
  <c r="I110" i="150"/>
  <c r="J110" i="150"/>
  <c r="K110" i="150"/>
  <c r="L110" i="150"/>
  <c r="M110" i="150"/>
  <c r="N110" i="150"/>
  <c r="O110" i="150"/>
  <c r="P110" i="150"/>
  <c r="Q110" i="150"/>
  <c r="R110" i="150"/>
  <c r="S110" i="150"/>
  <c r="T110" i="150"/>
  <c r="U110" i="150"/>
  <c r="V110" i="150"/>
  <c r="W110" i="150"/>
  <c r="X110" i="150"/>
  <c r="Y110" i="150"/>
  <c r="Z110" i="150"/>
  <c r="AA110" i="150"/>
  <c r="AB110" i="150"/>
  <c r="A111" i="150"/>
  <c r="G111" i="150"/>
  <c r="H111" i="150"/>
  <c r="I111" i="150"/>
  <c r="J111" i="150"/>
  <c r="K111" i="150"/>
  <c r="L111" i="150"/>
  <c r="M111" i="150"/>
  <c r="N111" i="150"/>
  <c r="O111" i="150"/>
  <c r="P111" i="150"/>
  <c r="Q111" i="150"/>
  <c r="R111" i="150"/>
  <c r="S111" i="150"/>
  <c r="T111" i="150"/>
  <c r="U111" i="150"/>
  <c r="V111" i="150"/>
  <c r="W111" i="150"/>
  <c r="X111" i="150"/>
  <c r="Y111" i="150"/>
  <c r="Z111" i="150"/>
  <c r="AA111" i="150"/>
  <c r="AB111" i="150"/>
  <c r="A112" i="150"/>
  <c r="G112" i="150"/>
  <c r="H112" i="150"/>
  <c r="I112" i="150"/>
  <c r="J112" i="150"/>
  <c r="K112" i="150"/>
  <c r="L112" i="150"/>
  <c r="M112" i="150"/>
  <c r="N112" i="150"/>
  <c r="O112" i="150"/>
  <c r="P112" i="150"/>
  <c r="Q112" i="150"/>
  <c r="R112" i="150"/>
  <c r="S112" i="150"/>
  <c r="T112" i="150"/>
  <c r="U112" i="150"/>
  <c r="V112" i="150"/>
  <c r="W112" i="150"/>
  <c r="X112" i="150"/>
  <c r="Y112" i="150"/>
  <c r="Z112" i="150"/>
  <c r="AA112" i="150"/>
  <c r="AB112" i="150"/>
  <c r="A113" i="150"/>
  <c r="G113" i="150"/>
  <c r="H113" i="150"/>
  <c r="I113" i="150"/>
  <c r="J113" i="150"/>
  <c r="K113" i="150"/>
  <c r="L113" i="150"/>
  <c r="M113" i="150"/>
  <c r="N113" i="150"/>
  <c r="O113" i="150"/>
  <c r="P113" i="150"/>
  <c r="Q113" i="150"/>
  <c r="R113" i="150"/>
  <c r="S113" i="150"/>
  <c r="T113" i="150"/>
  <c r="U113" i="150"/>
  <c r="V113" i="150"/>
  <c r="W113" i="150"/>
  <c r="X113" i="150"/>
  <c r="Y113" i="150"/>
  <c r="Z113" i="150"/>
  <c r="AA113" i="150"/>
  <c r="AB113" i="150"/>
  <c r="A114" i="150"/>
  <c r="G114" i="150"/>
  <c r="H114" i="150"/>
  <c r="I114" i="150"/>
  <c r="J114" i="150"/>
  <c r="K114" i="150"/>
  <c r="L114" i="150"/>
  <c r="M114" i="150"/>
  <c r="N114" i="150"/>
  <c r="O114" i="150"/>
  <c r="P114" i="150"/>
  <c r="Q114" i="150"/>
  <c r="R114" i="150"/>
  <c r="S114" i="150"/>
  <c r="T114" i="150"/>
  <c r="U114" i="150"/>
  <c r="V114" i="150"/>
  <c r="W114" i="150"/>
  <c r="X114" i="150"/>
  <c r="Y114" i="150"/>
  <c r="Z114" i="150"/>
  <c r="AA114" i="150"/>
  <c r="AB114" i="150"/>
  <c r="A115" i="150"/>
  <c r="G115" i="150"/>
  <c r="H115" i="150"/>
  <c r="I115" i="150"/>
  <c r="J115" i="150"/>
  <c r="K115" i="150"/>
  <c r="L115" i="150"/>
  <c r="M115" i="150"/>
  <c r="N115" i="150"/>
  <c r="O115" i="150"/>
  <c r="P115" i="150"/>
  <c r="Q115" i="150"/>
  <c r="R115" i="150"/>
  <c r="S115" i="150"/>
  <c r="T115" i="150"/>
  <c r="U115" i="150"/>
  <c r="V115" i="150"/>
  <c r="W115" i="150"/>
  <c r="X115" i="150"/>
  <c r="Y115" i="150"/>
  <c r="Z115" i="150"/>
  <c r="AA115" i="150"/>
  <c r="AB115" i="150"/>
  <c r="A116" i="150"/>
  <c r="G116" i="150"/>
  <c r="H116" i="150"/>
  <c r="I116" i="150"/>
  <c r="J116" i="150"/>
  <c r="K116" i="150"/>
  <c r="L116" i="150"/>
  <c r="M116" i="150"/>
  <c r="N116" i="150"/>
  <c r="O116" i="150"/>
  <c r="P116" i="150"/>
  <c r="Q116" i="150"/>
  <c r="R116" i="150"/>
  <c r="S116" i="150"/>
  <c r="T116" i="150"/>
  <c r="U116" i="150"/>
  <c r="V116" i="150"/>
  <c r="W116" i="150"/>
  <c r="X116" i="150"/>
  <c r="Y116" i="150"/>
  <c r="Z116" i="150"/>
  <c r="AA116" i="150"/>
  <c r="AB116" i="150"/>
  <c r="A117" i="150"/>
  <c r="G117" i="150"/>
  <c r="H117" i="150"/>
  <c r="I117" i="150"/>
  <c r="J117" i="150"/>
  <c r="K117" i="150"/>
  <c r="L117" i="150"/>
  <c r="M117" i="150"/>
  <c r="N117" i="150"/>
  <c r="O117" i="150"/>
  <c r="P117" i="150"/>
  <c r="Q117" i="150"/>
  <c r="R117" i="150"/>
  <c r="S117" i="150"/>
  <c r="T117" i="150"/>
  <c r="U117" i="150"/>
  <c r="V117" i="150"/>
  <c r="W117" i="150"/>
  <c r="X117" i="150"/>
  <c r="Y117" i="150"/>
  <c r="Z117" i="150"/>
  <c r="AA117" i="150"/>
  <c r="AB117" i="150"/>
  <c r="A118" i="150"/>
  <c r="G118" i="150"/>
  <c r="H118" i="150"/>
  <c r="I118" i="150"/>
  <c r="J118" i="150"/>
  <c r="K118" i="150"/>
  <c r="L118" i="150"/>
  <c r="M118" i="150"/>
  <c r="N118" i="150"/>
  <c r="O118" i="150"/>
  <c r="P118" i="150"/>
  <c r="Q118" i="150"/>
  <c r="R118" i="150"/>
  <c r="S118" i="150"/>
  <c r="T118" i="150"/>
  <c r="U118" i="150"/>
  <c r="V118" i="150"/>
  <c r="W118" i="150"/>
  <c r="X118" i="150"/>
  <c r="Y118" i="150"/>
  <c r="Z118" i="150"/>
  <c r="AA118" i="150"/>
  <c r="AB118" i="150"/>
  <c r="A119" i="150"/>
  <c r="G119" i="150"/>
  <c r="H119" i="150"/>
  <c r="I119" i="150"/>
  <c r="J119" i="150"/>
  <c r="K119" i="150"/>
  <c r="L119" i="150"/>
  <c r="M119" i="150"/>
  <c r="N119" i="150"/>
  <c r="O119" i="150"/>
  <c r="P119" i="150"/>
  <c r="Q119" i="150"/>
  <c r="R119" i="150"/>
  <c r="S119" i="150"/>
  <c r="T119" i="150"/>
  <c r="U119" i="150"/>
  <c r="V119" i="150"/>
  <c r="W119" i="150"/>
  <c r="X119" i="150"/>
  <c r="Y119" i="150"/>
  <c r="Z119" i="150"/>
  <c r="AA119" i="150"/>
  <c r="AB119" i="150"/>
  <c r="A120" i="150"/>
  <c r="G120" i="150"/>
  <c r="H120" i="150"/>
  <c r="I120" i="150"/>
  <c r="J120" i="150"/>
  <c r="K120" i="150"/>
  <c r="L120" i="150"/>
  <c r="M120" i="150"/>
  <c r="N120" i="150"/>
  <c r="O120" i="150"/>
  <c r="P120" i="150"/>
  <c r="Q120" i="150"/>
  <c r="R120" i="150"/>
  <c r="S120" i="150"/>
  <c r="T120" i="150"/>
  <c r="U120" i="150"/>
  <c r="V120" i="150"/>
  <c r="W120" i="150"/>
  <c r="X120" i="150"/>
  <c r="Y120" i="150"/>
  <c r="Z120" i="150"/>
  <c r="AA120" i="150"/>
  <c r="AB120" i="150"/>
  <c r="A121" i="150"/>
  <c r="G121" i="150"/>
  <c r="H121" i="150"/>
  <c r="I121" i="150"/>
  <c r="J121" i="150"/>
  <c r="K121" i="150"/>
  <c r="L121" i="150"/>
  <c r="M121" i="150"/>
  <c r="N121" i="150"/>
  <c r="O121" i="150"/>
  <c r="P121" i="150"/>
  <c r="Q121" i="150"/>
  <c r="R121" i="150"/>
  <c r="S121" i="150"/>
  <c r="T121" i="150"/>
  <c r="U121" i="150"/>
  <c r="V121" i="150"/>
  <c r="W121" i="150"/>
  <c r="X121" i="150"/>
  <c r="Y121" i="150"/>
  <c r="Z121" i="150"/>
  <c r="AA121" i="150"/>
  <c r="AB121" i="150"/>
  <c r="A122" i="150"/>
  <c r="G122" i="150"/>
  <c r="H122" i="150"/>
  <c r="I122" i="150"/>
  <c r="J122" i="150"/>
  <c r="K122" i="150"/>
  <c r="L122" i="150"/>
  <c r="M122" i="150"/>
  <c r="N122" i="150"/>
  <c r="O122" i="150"/>
  <c r="P122" i="150"/>
  <c r="Q122" i="150"/>
  <c r="R122" i="150"/>
  <c r="S122" i="150"/>
  <c r="T122" i="150"/>
  <c r="U122" i="150"/>
  <c r="V122" i="150"/>
  <c r="W122" i="150"/>
  <c r="X122" i="150"/>
  <c r="Y122" i="150"/>
  <c r="Z122" i="150"/>
  <c r="AA122" i="150"/>
  <c r="AB122" i="150"/>
  <c r="A123" i="150"/>
  <c r="G123" i="150"/>
  <c r="H123" i="150"/>
  <c r="I123" i="150"/>
  <c r="J123" i="150"/>
  <c r="K123" i="150"/>
  <c r="L123" i="150"/>
  <c r="M123" i="150"/>
  <c r="N123" i="150"/>
  <c r="O123" i="150"/>
  <c r="P123" i="150"/>
  <c r="Q123" i="150"/>
  <c r="R123" i="150"/>
  <c r="S123" i="150"/>
  <c r="T123" i="150"/>
  <c r="U123" i="150"/>
  <c r="V123" i="150"/>
  <c r="W123" i="150"/>
  <c r="X123" i="150"/>
  <c r="Y123" i="150"/>
  <c r="Z123" i="150"/>
  <c r="AA123" i="150"/>
  <c r="AB123" i="150"/>
  <c r="A124" i="150"/>
  <c r="G124" i="150"/>
  <c r="H124" i="150"/>
  <c r="I124" i="150"/>
  <c r="J124" i="150"/>
  <c r="K124" i="150"/>
  <c r="L124" i="150"/>
  <c r="M124" i="150"/>
  <c r="N124" i="150"/>
  <c r="O124" i="150"/>
  <c r="P124" i="150"/>
  <c r="Q124" i="150"/>
  <c r="R124" i="150"/>
  <c r="S124" i="150"/>
  <c r="T124" i="150"/>
  <c r="U124" i="150"/>
  <c r="V124" i="150"/>
  <c r="W124" i="150"/>
  <c r="X124" i="150"/>
  <c r="Y124" i="150"/>
  <c r="Z124" i="150"/>
  <c r="AA124" i="150"/>
  <c r="AB124" i="150"/>
  <c r="A125" i="150"/>
  <c r="G125" i="150"/>
  <c r="H125" i="150"/>
  <c r="I125" i="150"/>
  <c r="J125" i="150"/>
  <c r="K125" i="150"/>
  <c r="L125" i="150"/>
  <c r="M125" i="150"/>
  <c r="N125" i="150"/>
  <c r="O125" i="150"/>
  <c r="P125" i="150"/>
  <c r="Q125" i="150"/>
  <c r="R125" i="150"/>
  <c r="S125" i="150"/>
  <c r="T125" i="150"/>
  <c r="U125" i="150"/>
  <c r="V125" i="150"/>
  <c r="W125" i="150"/>
  <c r="X125" i="150"/>
  <c r="Y125" i="150"/>
  <c r="Z125" i="150"/>
  <c r="AA125" i="150"/>
  <c r="AB125" i="150"/>
  <c r="A126" i="150"/>
  <c r="G126" i="150"/>
  <c r="H126" i="150"/>
  <c r="I126" i="150"/>
  <c r="J126" i="150"/>
  <c r="K126" i="150"/>
  <c r="L126" i="150"/>
  <c r="M126" i="150"/>
  <c r="N126" i="150"/>
  <c r="O126" i="150"/>
  <c r="P126" i="150"/>
  <c r="Q126" i="150"/>
  <c r="R126" i="150"/>
  <c r="S126" i="150"/>
  <c r="T126" i="150"/>
  <c r="U126" i="150"/>
  <c r="V126" i="150"/>
  <c r="W126" i="150"/>
  <c r="X126" i="150"/>
  <c r="Y126" i="150"/>
  <c r="Z126" i="150"/>
  <c r="AA126" i="150"/>
  <c r="AB126" i="150"/>
  <c r="A127" i="150"/>
  <c r="G127" i="150"/>
  <c r="H127" i="150"/>
  <c r="I127" i="150"/>
  <c r="J127" i="150"/>
  <c r="K127" i="150"/>
  <c r="L127" i="150"/>
  <c r="M127" i="150"/>
  <c r="N127" i="150"/>
  <c r="O127" i="150"/>
  <c r="P127" i="150"/>
  <c r="Q127" i="150"/>
  <c r="R127" i="150"/>
  <c r="S127" i="150"/>
  <c r="T127" i="150"/>
  <c r="U127" i="150"/>
  <c r="V127" i="150"/>
  <c r="W127" i="150"/>
  <c r="X127" i="150"/>
  <c r="Y127" i="150"/>
  <c r="Z127" i="150"/>
  <c r="AA127" i="150"/>
  <c r="AB127" i="150"/>
  <c r="A128" i="150"/>
  <c r="G128" i="150"/>
  <c r="H128" i="150"/>
  <c r="I128" i="150"/>
  <c r="J128" i="150"/>
  <c r="K128" i="150"/>
  <c r="L128" i="150"/>
  <c r="M128" i="150"/>
  <c r="N128" i="150"/>
  <c r="O128" i="150"/>
  <c r="P128" i="150"/>
  <c r="Q128" i="150"/>
  <c r="R128" i="150"/>
  <c r="S128" i="150"/>
  <c r="T128" i="150"/>
  <c r="U128" i="150"/>
  <c r="V128" i="150"/>
  <c r="W128" i="150"/>
  <c r="X128" i="150"/>
  <c r="Y128" i="150"/>
  <c r="Z128" i="150"/>
  <c r="AA128" i="150"/>
  <c r="AB128" i="150"/>
  <c r="A129" i="150"/>
  <c r="G129" i="150"/>
  <c r="H129" i="150"/>
  <c r="I129" i="150"/>
  <c r="J129" i="150"/>
  <c r="K129" i="150"/>
  <c r="L129" i="150"/>
  <c r="M129" i="150"/>
  <c r="N129" i="150"/>
  <c r="O129" i="150"/>
  <c r="P129" i="150"/>
  <c r="Q129" i="150"/>
  <c r="R129" i="150"/>
  <c r="S129" i="150"/>
  <c r="T129" i="150"/>
  <c r="U129" i="150"/>
  <c r="V129" i="150"/>
  <c r="W129" i="150"/>
  <c r="X129" i="150"/>
  <c r="Y129" i="150"/>
  <c r="Z129" i="150"/>
  <c r="AA129" i="150"/>
  <c r="AB129" i="150"/>
  <c r="A130" i="150"/>
  <c r="G130" i="150"/>
  <c r="H130" i="150"/>
  <c r="I130" i="150"/>
  <c r="J130" i="150"/>
  <c r="K130" i="150"/>
  <c r="L130" i="150"/>
  <c r="M130" i="150"/>
  <c r="N130" i="150"/>
  <c r="O130" i="150"/>
  <c r="P130" i="150"/>
  <c r="Q130" i="150"/>
  <c r="R130" i="150"/>
  <c r="S130" i="150"/>
  <c r="T130" i="150"/>
  <c r="U130" i="150"/>
  <c r="V130" i="150"/>
  <c r="W130" i="150"/>
  <c r="X130" i="150"/>
  <c r="Y130" i="150"/>
  <c r="Z130" i="150"/>
  <c r="AA130" i="150"/>
  <c r="AB130" i="150"/>
  <c r="A131" i="150"/>
  <c r="G131" i="150"/>
  <c r="H131" i="150"/>
  <c r="I131" i="150"/>
  <c r="J131" i="150"/>
  <c r="K131" i="150"/>
  <c r="L131" i="150"/>
  <c r="M131" i="150"/>
  <c r="N131" i="150"/>
  <c r="O131" i="150"/>
  <c r="P131" i="150"/>
  <c r="Q131" i="150"/>
  <c r="R131" i="150"/>
  <c r="S131" i="150"/>
  <c r="T131" i="150"/>
  <c r="U131" i="150"/>
  <c r="V131" i="150"/>
  <c r="W131" i="150"/>
  <c r="X131" i="150"/>
  <c r="Y131" i="150"/>
  <c r="Z131" i="150"/>
  <c r="AA131" i="150"/>
  <c r="AB131" i="150"/>
  <c r="A132" i="150"/>
  <c r="G132" i="150"/>
  <c r="H132" i="150"/>
  <c r="I132" i="150"/>
  <c r="J132" i="150"/>
  <c r="K132" i="150"/>
  <c r="L132" i="150"/>
  <c r="M132" i="150"/>
  <c r="N132" i="150"/>
  <c r="O132" i="150"/>
  <c r="P132" i="150"/>
  <c r="Q132" i="150"/>
  <c r="R132" i="150"/>
  <c r="S132" i="150"/>
  <c r="T132" i="150"/>
  <c r="U132" i="150"/>
  <c r="V132" i="150"/>
  <c r="W132" i="150"/>
  <c r="X132" i="150"/>
  <c r="Y132" i="150"/>
  <c r="Z132" i="150"/>
  <c r="AA132" i="150"/>
  <c r="AB132" i="150"/>
  <c r="A133" i="150"/>
  <c r="G133" i="150"/>
  <c r="H133" i="150"/>
  <c r="I133" i="150"/>
  <c r="J133" i="150"/>
  <c r="K133" i="150"/>
  <c r="L133" i="150"/>
  <c r="M133" i="150"/>
  <c r="N133" i="150"/>
  <c r="O133" i="150"/>
  <c r="P133" i="150"/>
  <c r="Q133" i="150"/>
  <c r="R133" i="150"/>
  <c r="S133" i="150"/>
  <c r="T133" i="150"/>
  <c r="U133" i="150"/>
  <c r="V133" i="150"/>
  <c r="W133" i="150"/>
  <c r="X133" i="150"/>
  <c r="Y133" i="150"/>
  <c r="Z133" i="150"/>
  <c r="AA133" i="150"/>
  <c r="AB133" i="150"/>
  <c r="A134" i="150"/>
  <c r="G134" i="150"/>
  <c r="H134" i="150"/>
  <c r="I134" i="150"/>
  <c r="J134" i="150"/>
  <c r="K134" i="150"/>
  <c r="L134" i="150"/>
  <c r="M134" i="150"/>
  <c r="N134" i="150"/>
  <c r="O134" i="150"/>
  <c r="P134" i="150"/>
  <c r="Q134" i="150"/>
  <c r="R134" i="150"/>
  <c r="S134" i="150"/>
  <c r="T134" i="150"/>
  <c r="U134" i="150"/>
  <c r="V134" i="150"/>
  <c r="W134" i="150"/>
  <c r="X134" i="150"/>
  <c r="Y134" i="150"/>
  <c r="Z134" i="150"/>
  <c r="AA134" i="150"/>
  <c r="AB134" i="150"/>
  <c r="A135" i="150"/>
  <c r="G135" i="150"/>
  <c r="H135" i="150"/>
  <c r="I135" i="150"/>
  <c r="J135" i="150"/>
  <c r="K135" i="150"/>
  <c r="L135" i="150"/>
  <c r="M135" i="150"/>
  <c r="N135" i="150"/>
  <c r="O135" i="150"/>
  <c r="P135" i="150"/>
  <c r="Q135" i="150"/>
  <c r="R135" i="150"/>
  <c r="S135" i="150"/>
  <c r="T135" i="150"/>
  <c r="U135" i="150"/>
  <c r="V135" i="150"/>
  <c r="W135" i="150"/>
  <c r="X135" i="150"/>
  <c r="Y135" i="150"/>
  <c r="Z135" i="150"/>
  <c r="AA135" i="150"/>
  <c r="AB135" i="150"/>
  <c r="A136" i="150"/>
  <c r="G136" i="150"/>
  <c r="H136" i="150"/>
  <c r="I136" i="150"/>
  <c r="J136" i="150"/>
  <c r="K136" i="150"/>
  <c r="L136" i="150"/>
  <c r="M136" i="150"/>
  <c r="N136" i="150"/>
  <c r="O136" i="150"/>
  <c r="P136" i="150"/>
  <c r="Q136" i="150"/>
  <c r="R136" i="150"/>
  <c r="S136" i="150"/>
  <c r="T136" i="150"/>
  <c r="U136" i="150"/>
  <c r="V136" i="150"/>
  <c r="W136" i="150"/>
  <c r="X136" i="150"/>
  <c r="Y136" i="150"/>
  <c r="Z136" i="150"/>
  <c r="AA136" i="150"/>
  <c r="AB136" i="150"/>
  <c r="A137" i="150"/>
  <c r="G137" i="150"/>
  <c r="H137" i="150"/>
  <c r="I137" i="150"/>
  <c r="J137" i="150"/>
  <c r="K137" i="150"/>
  <c r="L137" i="150"/>
  <c r="M137" i="150"/>
  <c r="N137" i="150"/>
  <c r="O137" i="150"/>
  <c r="P137" i="150"/>
  <c r="Q137" i="150"/>
  <c r="R137" i="150"/>
  <c r="S137" i="150"/>
  <c r="T137" i="150"/>
  <c r="U137" i="150"/>
  <c r="V137" i="150"/>
  <c r="W137" i="150"/>
  <c r="X137" i="150"/>
  <c r="Y137" i="150"/>
  <c r="Z137" i="150"/>
  <c r="AA137" i="150"/>
  <c r="AB137" i="150"/>
  <c r="A138" i="150"/>
  <c r="G138" i="150"/>
  <c r="H138" i="150"/>
  <c r="I138" i="150"/>
  <c r="J138" i="150"/>
  <c r="K138" i="150"/>
  <c r="L138" i="150"/>
  <c r="M138" i="150"/>
  <c r="N138" i="150"/>
  <c r="O138" i="150"/>
  <c r="P138" i="150"/>
  <c r="Q138" i="150"/>
  <c r="R138" i="150"/>
  <c r="S138" i="150"/>
  <c r="T138" i="150"/>
  <c r="U138" i="150"/>
  <c r="V138" i="150"/>
  <c r="W138" i="150"/>
  <c r="X138" i="150"/>
  <c r="Y138" i="150"/>
  <c r="Z138" i="150"/>
  <c r="AA138" i="150"/>
  <c r="AB138" i="150"/>
  <c r="A139" i="150"/>
  <c r="G139" i="150"/>
  <c r="H139" i="150"/>
  <c r="I139" i="150"/>
  <c r="J139" i="150"/>
  <c r="K139" i="150"/>
  <c r="L139" i="150"/>
  <c r="M139" i="150"/>
  <c r="N139" i="150"/>
  <c r="O139" i="150"/>
  <c r="P139" i="150"/>
  <c r="Q139" i="150"/>
  <c r="R139" i="150"/>
  <c r="S139" i="150"/>
  <c r="T139" i="150"/>
  <c r="U139" i="150"/>
  <c r="V139" i="150"/>
  <c r="W139" i="150"/>
  <c r="X139" i="150"/>
  <c r="Y139" i="150"/>
  <c r="Z139" i="150"/>
  <c r="AA139" i="150"/>
  <c r="AB139" i="150"/>
  <c r="A140" i="150"/>
  <c r="G140" i="150"/>
  <c r="H140" i="150"/>
  <c r="I140" i="150"/>
  <c r="J140" i="150"/>
  <c r="K140" i="150"/>
  <c r="L140" i="150"/>
  <c r="M140" i="150"/>
  <c r="N140" i="150"/>
  <c r="O140" i="150"/>
  <c r="P140" i="150"/>
  <c r="Q140" i="150"/>
  <c r="R140" i="150"/>
  <c r="S140" i="150"/>
  <c r="T140" i="150"/>
  <c r="U140" i="150"/>
  <c r="V140" i="150"/>
  <c r="W140" i="150"/>
  <c r="X140" i="150"/>
  <c r="Y140" i="150"/>
  <c r="Z140" i="150"/>
  <c r="AA140" i="150"/>
  <c r="AB140" i="150"/>
  <c r="A141" i="150"/>
  <c r="G141" i="150"/>
  <c r="H141" i="150"/>
  <c r="I141" i="150"/>
  <c r="J141" i="150"/>
  <c r="K141" i="150"/>
  <c r="L141" i="150"/>
  <c r="M141" i="150"/>
  <c r="N141" i="150"/>
  <c r="O141" i="150"/>
  <c r="P141" i="150"/>
  <c r="Q141" i="150"/>
  <c r="R141" i="150"/>
  <c r="S141" i="150"/>
  <c r="T141" i="150"/>
  <c r="U141" i="150"/>
  <c r="V141" i="150"/>
  <c r="W141" i="150"/>
  <c r="X141" i="150"/>
  <c r="Y141" i="150"/>
  <c r="Z141" i="150"/>
  <c r="AA141" i="150"/>
  <c r="AB141" i="150"/>
  <c r="A142" i="150"/>
  <c r="G142" i="150"/>
  <c r="H142" i="150"/>
  <c r="I142" i="150"/>
  <c r="J142" i="150"/>
  <c r="K142" i="150"/>
  <c r="L142" i="150"/>
  <c r="M142" i="150"/>
  <c r="N142" i="150"/>
  <c r="O142" i="150"/>
  <c r="P142" i="150"/>
  <c r="Q142" i="150"/>
  <c r="R142" i="150"/>
  <c r="S142" i="150"/>
  <c r="T142" i="150"/>
  <c r="U142" i="150"/>
  <c r="V142" i="150"/>
  <c r="W142" i="150"/>
  <c r="X142" i="150"/>
  <c r="Y142" i="150"/>
  <c r="Z142" i="150"/>
  <c r="AA142" i="150"/>
  <c r="AB142" i="150"/>
  <c r="A143" i="150"/>
  <c r="G143" i="150"/>
  <c r="H143" i="150"/>
  <c r="I143" i="150"/>
  <c r="J143" i="150"/>
  <c r="K143" i="150"/>
  <c r="L143" i="150"/>
  <c r="M143" i="150"/>
  <c r="N143" i="150"/>
  <c r="O143" i="150"/>
  <c r="P143" i="150"/>
  <c r="Q143" i="150"/>
  <c r="R143" i="150"/>
  <c r="S143" i="150"/>
  <c r="T143" i="150"/>
  <c r="U143" i="150"/>
  <c r="V143" i="150"/>
  <c r="W143" i="150"/>
  <c r="X143" i="150"/>
  <c r="Y143" i="150"/>
  <c r="Z143" i="150"/>
  <c r="AA143" i="150"/>
  <c r="AB143" i="150"/>
  <c r="A144" i="150"/>
  <c r="G144" i="150"/>
  <c r="H144" i="150"/>
  <c r="I144" i="150"/>
  <c r="J144" i="150"/>
  <c r="K144" i="150"/>
  <c r="L144" i="150"/>
  <c r="M144" i="150"/>
  <c r="N144" i="150"/>
  <c r="O144" i="150"/>
  <c r="P144" i="150"/>
  <c r="Q144" i="150"/>
  <c r="R144" i="150"/>
  <c r="S144" i="150"/>
  <c r="T144" i="150"/>
  <c r="U144" i="150"/>
  <c r="V144" i="150"/>
  <c r="W144" i="150"/>
  <c r="X144" i="150"/>
  <c r="Y144" i="150"/>
  <c r="Z144" i="150"/>
  <c r="AA144" i="150"/>
  <c r="AB144" i="150"/>
  <c r="A145" i="150"/>
  <c r="G145" i="150"/>
  <c r="H145" i="150"/>
  <c r="I145" i="150"/>
  <c r="J145" i="150"/>
  <c r="K145" i="150"/>
  <c r="L145" i="150"/>
  <c r="M145" i="150"/>
  <c r="N145" i="150"/>
  <c r="O145" i="150"/>
  <c r="P145" i="150"/>
  <c r="Q145" i="150"/>
  <c r="R145" i="150"/>
  <c r="S145" i="150"/>
  <c r="T145" i="150"/>
  <c r="U145" i="150"/>
  <c r="V145" i="150"/>
  <c r="W145" i="150"/>
  <c r="X145" i="150"/>
  <c r="Y145" i="150"/>
  <c r="Z145" i="150"/>
  <c r="AA145" i="150"/>
  <c r="AB145" i="150"/>
  <c r="A146" i="150"/>
  <c r="G146" i="150"/>
  <c r="H146" i="150"/>
  <c r="I146" i="150"/>
  <c r="J146" i="150"/>
  <c r="K146" i="150"/>
  <c r="L146" i="150"/>
  <c r="M146" i="150"/>
  <c r="N146" i="150"/>
  <c r="O146" i="150"/>
  <c r="P146" i="150"/>
  <c r="Q146" i="150"/>
  <c r="R146" i="150"/>
  <c r="S146" i="150"/>
  <c r="T146" i="150"/>
  <c r="U146" i="150"/>
  <c r="V146" i="150"/>
  <c r="W146" i="150"/>
  <c r="X146" i="150"/>
  <c r="Y146" i="150"/>
  <c r="Z146" i="150"/>
  <c r="AA146" i="150"/>
  <c r="AB146" i="150"/>
  <c r="A147" i="150"/>
  <c r="G147" i="150"/>
  <c r="H147" i="150"/>
  <c r="I147" i="150"/>
  <c r="J147" i="150"/>
  <c r="K147" i="150"/>
  <c r="L147" i="150"/>
  <c r="M147" i="150"/>
  <c r="N147" i="150"/>
  <c r="O147" i="150"/>
  <c r="P147" i="150"/>
  <c r="Q147" i="150"/>
  <c r="R147" i="150"/>
  <c r="S147" i="150"/>
  <c r="T147" i="150"/>
  <c r="U147" i="150"/>
  <c r="V147" i="150"/>
  <c r="W147" i="150"/>
  <c r="X147" i="150"/>
  <c r="Y147" i="150"/>
  <c r="Z147" i="150"/>
  <c r="AA147" i="150"/>
  <c r="AB147" i="150"/>
  <c r="A148" i="150"/>
  <c r="G148" i="150"/>
  <c r="H148" i="150"/>
  <c r="I148" i="150"/>
  <c r="J148" i="150"/>
  <c r="K148" i="150"/>
  <c r="L148" i="150"/>
  <c r="M148" i="150"/>
  <c r="N148" i="150"/>
  <c r="O148" i="150"/>
  <c r="P148" i="150"/>
  <c r="Q148" i="150"/>
  <c r="R148" i="150"/>
  <c r="S148" i="150"/>
  <c r="T148" i="150"/>
  <c r="U148" i="150"/>
  <c r="V148" i="150"/>
  <c r="W148" i="150"/>
  <c r="X148" i="150"/>
  <c r="Y148" i="150"/>
  <c r="Z148" i="150"/>
  <c r="AA148" i="150"/>
  <c r="AB148" i="150"/>
  <c r="A149" i="150"/>
  <c r="G149" i="150"/>
  <c r="H149" i="150"/>
  <c r="I149" i="150"/>
  <c r="J149" i="150"/>
  <c r="K149" i="150"/>
  <c r="L149" i="150"/>
  <c r="M149" i="150"/>
  <c r="N149" i="150"/>
  <c r="O149" i="150"/>
  <c r="P149" i="150"/>
  <c r="Q149" i="150"/>
  <c r="R149" i="150"/>
  <c r="S149" i="150"/>
  <c r="T149" i="150"/>
  <c r="U149" i="150"/>
  <c r="V149" i="150"/>
  <c r="W149" i="150"/>
  <c r="X149" i="150"/>
  <c r="Y149" i="150"/>
  <c r="Z149" i="150"/>
  <c r="AA149" i="150"/>
  <c r="AB149" i="150"/>
  <c r="A150" i="150"/>
  <c r="G150" i="150"/>
  <c r="H150" i="150"/>
  <c r="I150" i="150"/>
  <c r="J150" i="150"/>
  <c r="K150" i="150"/>
  <c r="L150" i="150"/>
  <c r="M150" i="150"/>
  <c r="N150" i="150"/>
  <c r="O150" i="150"/>
  <c r="P150" i="150"/>
  <c r="Q150" i="150"/>
  <c r="R150" i="150"/>
  <c r="S150" i="150"/>
  <c r="T150" i="150"/>
  <c r="U150" i="150"/>
  <c r="V150" i="150"/>
  <c r="W150" i="150"/>
  <c r="X150" i="150"/>
  <c r="Y150" i="150"/>
  <c r="Z150" i="150"/>
  <c r="AA150" i="150"/>
  <c r="AB150" i="150"/>
  <c r="A151" i="150"/>
  <c r="G151" i="150"/>
  <c r="H151" i="150"/>
  <c r="I151" i="150"/>
  <c r="J151" i="150"/>
  <c r="K151" i="150"/>
  <c r="L151" i="150"/>
  <c r="M151" i="150"/>
  <c r="N151" i="150"/>
  <c r="O151" i="150"/>
  <c r="P151" i="150"/>
  <c r="Q151" i="150"/>
  <c r="R151" i="150"/>
  <c r="S151" i="150"/>
  <c r="T151" i="150"/>
  <c r="U151" i="150"/>
  <c r="V151" i="150"/>
  <c r="W151" i="150"/>
  <c r="X151" i="150"/>
  <c r="Y151" i="150"/>
  <c r="Z151" i="150"/>
  <c r="AA151" i="150"/>
  <c r="AB151" i="150"/>
  <c r="A152" i="150"/>
  <c r="G152" i="150"/>
  <c r="H152" i="150"/>
  <c r="I152" i="150"/>
  <c r="J152" i="150"/>
  <c r="K152" i="150"/>
  <c r="L152" i="150"/>
  <c r="M152" i="150"/>
  <c r="N152" i="150"/>
  <c r="O152" i="150"/>
  <c r="P152" i="150"/>
  <c r="Q152" i="150"/>
  <c r="R152" i="150"/>
  <c r="S152" i="150"/>
  <c r="T152" i="150"/>
  <c r="U152" i="150"/>
  <c r="V152" i="150"/>
  <c r="W152" i="150"/>
  <c r="X152" i="150"/>
  <c r="Y152" i="150"/>
  <c r="Z152" i="150"/>
  <c r="AA152" i="150"/>
  <c r="AB152" i="150"/>
  <c r="A153" i="150"/>
  <c r="G153" i="150"/>
  <c r="H153" i="150"/>
  <c r="I153" i="150"/>
  <c r="J153" i="150"/>
  <c r="K153" i="150"/>
  <c r="L153" i="150"/>
  <c r="M153" i="150"/>
  <c r="N153" i="150"/>
  <c r="O153" i="150"/>
  <c r="P153" i="150"/>
  <c r="Q153" i="150"/>
  <c r="R153" i="150"/>
  <c r="S153" i="150"/>
  <c r="T153" i="150"/>
  <c r="U153" i="150"/>
  <c r="V153" i="150"/>
  <c r="W153" i="150"/>
  <c r="X153" i="150"/>
  <c r="Y153" i="150"/>
  <c r="Z153" i="150"/>
  <c r="AA153" i="150"/>
  <c r="AB153" i="150"/>
  <c r="A154" i="150"/>
  <c r="G154" i="150"/>
  <c r="H154" i="150"/>
  <c r="I154" i="150"/>
  <c r="J154" i="150"/>
  <c r="K154" i="150"/>
  <c r="L154" i="150"/>
  <c r="M154" i="150"/>
  <c r="N154" i="150"/>
  <c r="O154" i="150"/>
  <c r="P154" i="150"/>
  <c r="Q154" i="150"/>
  <c r="R154" i="150"/>
  <c r="S154" i="150"/>
  <c r="T154" i="150"/>
  <c r="U154" i="150"/>
  <c r="V154" i="150"/>
  <c r="W154" i="150"/>
  <c r="X154" i="150"/>
  <c r="Y154" i="150"/>
  <c r="Z154" i="150"/>
  <c r="AA154" i="150"/>
  <c r="AB154" i="150"/>
  <c r="A155" i="150"/>
  <c r="G155" i="150"/>
  <c r="H155" i="150"/>
  <c r="I155" i="150"/>
  <c r="J155" i="150"/>
  <c r="K155" i="150"/>
  <c r="L155" i="150"/>
  <c r="M155" i="150"/>
  <c r="N155" i="150"/>
  <c r="O155" i="150"/>
  <c r="P155" i="150"/>
  <c r="Q155" i="150"/>
  <c r="R155" i="150"/>
  <c r="S155" i="150"/>
  <c r="T155" i="150"/>
  <c r="U155" i="150"/>
  <c r="V155" i="150"/>
  <c r="W155" i="150"/>
  <c r="X155" i="150"/>
  <c r="Y155" i="150"/>
  <c r="Z155" i="150"/>
  <c r="AA155" i="150"/>
  <c r="AB155" i="150"/>
  <c r="A156" i="150"/>
  <c r="G156" i="150"/>
  <c r="H156" i="150"/>
  <c r="I156" i="150"/>
  <c r="J156" i="150"/>
  <c r="K156" i="150"/>
  <c r="L156" i="150"/>
  <c r="M156" i="150"/>
  <c r="N156" i="150"/>
  <c r="O156" i="150"/>
  <c r="P156" i="150"/>
  <c r="Q156" i="150"/>
  <c r="R156" i="150"/>
  <c r="S156" i="150"/>
  <c r="T156" i="150"/>
  <c r="U156" i="150"/>
  <c r="V156" i="150"/>
  <c r="W156" i="150"/>
  <c r="X156" i="150"/>
  <c r="Y156" i="150"/>
  <c r="Z156" i="150"/>
  <c r="AA156" i="150"/>
  <c r="AB156" i="150"/>
  <c r="A157" i="150"/>
  <c r="G157" i="150"/>
  <c r="H157" i="150"/>
  <c r="I157" i="150"/>
  <c r="J157" i="150"/>
  <c r="K157" i="150"/>
  <c r="L157" i="150"/>
  <c r="M157" i="150"/>
  <c r="N157" i="150"/>
  <c r="O157" i="150"/>
  <c r="P157" i="150"/>
  <c r="Q157" i="150"/>
  <c r="R157" i="150"/>
  <c r="S157" i="150"/>
  <c r="T157" i="150"/>
  <c r="U157" i="150"/>
  <c r="V157" i="150"/>
  <c r="W157" i="150"/>
  <c r="X157" i="150"/>
  <c r="Y157" i="150"/>
  <c r="Z157" i="150"/>
  <c r="AA157" i="150"/>
  <c r="AB157" i="150"/>
  <c r="A158" i="150"/>
  <c r="G158" i="150"/>
  <c r="H158" i="150"/>
  <c r="I158" i="150"/>
  <c r="J158" i="150"/>
  <c r="K158" i="150"/>
  <c r="L158" i="150"/>
  <c r="M158" i="150"/>
  <c r="N158" i="150"/>
  <c r="O158" i="150"/>
  <c r="P158" i="150"/>
  <c r="Q158" i="150"/>
  <c r="R158" i="150"/>
  <c r="S158" i="150"/>
  <c r="T158" i="150"/>
  <c r="U158" i="150"/>
  <c r="V158" i="150"/>
  <c r="W158" i="150"/>
  <c r="X158" i="150"/>
  <c r="Y158" i="150"/>
  <c r="Z158" i="150"/>
  <c r="AA158" i="150"/>
  <c r="AB158" i="150"/>
  <c r="A159" i="150"/>
  <c r="G159" i="150"/>
  <c r="H159" i="150"/>
  <c r="I159" i="150"/>
  <c r="J159" i="150"/>
  <c r="K159" i="150"/>
  <c r="L159" i="150"/>
  <c r="M159" i="150"/>
  <c r="N159" i="150"/>
  <c r="O159" i="150"/>
  <c r="P159" i="150"/>
  <c r="Q159" i="150"/>
  <c r="R159" i="150"/>
  <c r="S159" i="150"/>
  <c r="T159" i="150"/>
  <c r="U159" i="150"/>
  <c r="V159" i="150"/>
  <c r="W159" i="150"/>
  <c r="X159" i="150"/>
  <c r="Y159" i="150"/>
  <c r="Z159" i="150"/>
  <c r="AA159" i="150"/>
  <c r="AB159" i="150"/>
  <c r="A160" i="150"/>
  <c r="G160" i="150"/>
  <c r="H160" i="150"/>
  <c r="I160" i="150"/>
  <c r="J160" i="150"/>
  <c r="K160" i="150"/>
  <c r="L160" i="150"/>
  <c r="M160" i="150"/>
  <c r="N160" i="150"/>
  <c r="O160" i="150"/>
  <c r="P160" i="150"/>
  <c r="Q160" i="150"/>
  <c r="R160" i="150"/>
  <c r="S160" i="150"/>
  <c r="T160" i="150"/>
  <c r="U160" i="150"/>
  <c r="V160" i="150"/>
  <c r="W160" i="150"/>
  <c r="X160" i="150"/>
  <c r="Y160" i="150"/>
  <c r="Z160" i="150"/>
  <c r="AA160" i="150"/>
  <c r="AB160" i="150"/>
  <c r="A161" i="150"/>
  <c r="G161" i="150"/>
  <c r="H161" i="150"/>
  <c r="I161" i="150"/>
  <c r="J161" i="150"/>
  <c r="K161" i="150"/>
  <c r="L161" i="150"/>
  <c r="M161" i="150"/>
  <c r="N161" i="150"/>
  <c r="O161" i="150"/>
  <c r="P161" i="150"/>
  <c r="Q161" i="150"/>
  <c r="R161" i="150"/>
  <c r="S161" i="150"/>
  <c r="T161" i="150"/>
  <c r="U161" i="150"/>
  <c r="V161" i="150"/>
  <c r="W161" i="150"/>
  <c r="X161" i="150"/>
  <c r="Y161" i="150"/>
  <c r="Z161" i="150"/>
  <c r="AA161" i="150"/>
  <c r="AB161" i="150"/>
  <c r="A162" i="150"/>
  <c r="G162" i="150"/>
  <c r="H162" i="150"/>
  <c r="I162" i="150"/>
  <c r="J162" i="150"/>
  <c r="K162" i="150"/>
  <c r="L162" i="150"/>
  <c r="M162" i="150"/>
  <c r="N162" i="150"/>
  <c r="O162" i="150"/>
  <c r="P162" i="150"/>
  <c r="Q162" i="150"/>
  <c r="R162" i="150"/>
  <c r="S162" i="150"/>
  <c r="T162" i="150"/>
  <c r="U162" i="150"/>
  <c r="V162" i="150"/>
  <c r="W162" i="150"/>
  <c r="X162" i="150"/>
  <c r="Y162" i="150"/>
  <c r="Z162" i="150"/>
  <c r="AA162" i="150"/>
  <c r="AB162" i="150"/>
  <c r="A163" i="150"/>
  <c r="G163" i="150"/>
  <c r="H163" i="150"/>
  <c r="I163" i="150"/>
  <c r="J163" i="150"/>
  <c r="K163" i="150"/>
  <c r="L163" i="150"/>
  <c r="M163" i="150"/>
  <c r="N163" i="150"/>
  <c r="O163" i="150"/>
  <c r="P163" i="150"/>
  <c r="Q163" i="150"/>
  <c r="R163" i="150"/>
  <c r="S163" i="150"/>
  <c r="T163" i="150"/>
  <c r="U163" i="150"/>
  <c r="V163" i="150"/>
  <c r="W163" i="150"/>
  <c r="X163" i="150"/>
  <c r="Y163" i="150"/>
  <c r="Z163" i="150"/>
  <c r="AA163" i="150"/>
  <c r="AB163" i="150"/>
  <c r="A164" i="150"/>
  <c r="G164" i="150"/>
  <c r="H164" i="150"/>
  <c r="I164" i="150"/>
  <c r="J164" i="150"/>
  <c r="K164" i="150"/>
  <c r="L164" i="150"/>
  <c r="M164" i="150"/>
  <c r="N164" i="150"/>
  <c r="O164" i="150"/>
  <c r="P164" i="150"/>
  <c r="Q164" i="150"/>
  <c r="R164" i="150"/>
  <c r="S164" i="150"/>
  <c r="T164" i="150"/>
  <c r="U164" i="150"/>
  <c r="V164" i="150"/>
  <c r="W164" i="150"/>
  <c r="X164" i="150"/>
  <c r="Y164" i="150"/>
  <c r="Z164" i="150"/>
  <c r="AA164" i="150"/>
  <c r="AB164" i="150"/>
  <c r="A165" i="150"/>
  <c r="G165" i="150"/>
  <c r="H165" i="150"/>
  <c r="I165" i="150"/>
  <c r="J165" i="150"/>
  <c r="K165" i="150"/>
  <c r="L165" i="150"/>
  <c r="M165" i="150"/>
  <c r="N165" i="150"/>
  <c r="O165" i="150"/>
  <c r="P165" i="150"/>
  <c r="Q165" i="150"/>
  <c r="R165" i="150"/>
  <c r="S165" i="150"/>
  <c r="T165" i="150"/>
  <c r="U165" i="150"/>
  <c r="V165" i="150"/>
  <c r="W165" i="150"/>
  <c r="X165" i="150"/>
  <c r="Y165" i="150"/>
  <c r="Z165" i="150"/>
  <c r="AA165" i="150"/>
  <c r="AB165" i="150"/>
  <c r="A166" i="150"/>
  <c r="G166" i="150"/>
  <c r="H166" i="150"/>
  <c r="I166" i="150"/>
  <c r="J166" i="150"/>
  <c r="K166" i="150"/>
  <c r="L166" i="150"/>
  <c r="M166" i="150"/>
  <c r="N166" i="150"/>
  <c r="O166" i="150"/>
  <c r="P166" i="150"/>
  <c r="Q166" i="150"/>
  <c r="R166" i="150"/>
  <c r="S166" i="150"/>
  <c r="T166" i="150"/>
  <c r="U166" i="150"/>
  <c r="V166" i="150"/>
  <c r="W166" i="150"/>
  <c r="X166" i="150"/>
  <c r="Y166" i="150"/>
  <c r="Z166" i="150"/>
  <c r="AA166" i="150"/>
  <c r="AB166" i="150"/>
  <c r="A167" i="150"/>
  <c r="G167" i="150"/>
  <c r="H167" i="150"/>
  <c r="I167" i="150"/>
  <c r="J167" i="150"/>
  <c r="K167" i="150"/>
  <c r="L167" i="150"/>
  <c r="M167" i="150"/>
  <c r="N167" i="150"/>
  <c r="O167" i="150"/>
  <c r="P167" i="150"/>
  <c r="Q167" i="150"/>
  <c r="R167" i="150"/>
  <c r="S167" i="150"/>
  <c r="T167" i="150"/>
  <c r="U167" i="150"/>
  <c r="V167" i="150"/>
  <c r="W167" i="150"/>
  <c r="X167" i="150"/>
  <c r="Y167" i="150"/>
  <c r="Z167" i="150"/>
  <c r="AA167" i="150"/>
  <c r="AB167" i="150"/>
  <c r="A168" i="150"/>
  <c r="G168" i="150"/>
  <c r="H168" i="150"/>
  <c r="I168" i="150"/>
  <c r="J168" i="150"/>
  <c r="K168" i="150"/>
  <c r="L168" i="150"/>
  <c r="M168" i="150"/>
  <c r="N168" i="150"/>
  <c r="O168" i="150"/>
  <c r="P168" i="150"/>
  <c r="Q168" i="150"/>
  <c r="R168" i="150"/>
  <c r="S168" i="150"/>
  <c r="T168" i="150"/>
  <c r="U168" i="150"/>
  <c r="V168" i="150"/>
  <c r="W168" i="150"/>
  <c r="X168" i="150"/>
  <c r="Y168" i="150"/>
  <c r="Z168" i="150"/>
  <c r="AA168" i="150"/>
  <c r="AB168" i="150"/>
  <c r="A169" i="150"/>
  <c r="G169" i="150"/>
  <c r="H169" i="150"/>
  <c r="I169" i="150"/>
  <c r="J169" i="150"/>
  <c r="K169" i="150"/>
  <c r="L169" i="150"/>
  <c r="M169" i="150"/>
  <c r="N169" i="150"/>
  <c r="O169" i="150"/>
  <c r="P169" i="150"/>
  <c r="Q169" i="150"/>
  <c r="R169" i="150"/>
  <c r="S169" i="150"/>
  <c r="T169" i="150"/>
  <c r="U169" i="150"/>
  <c r="V169" i="150"/>
  <c r="W169" i="150"/>
  <c r="X169" i="150"/>
  <c r="Y169" i="150"/>
  <c r="Z169" i="150"/>
  <c r="AA169" i="150"/>
  <c r="AB169" i="150"/>
  <c r="A170" i="150"/>
  <c r="G170" i="150"/>
  <c r="H170" i="150"/>
  <c r="I170" i="150"/>
  <c r="J170" i="150"/>
  <c r="K170" i="150"/>
  <c r="L170" i="150"/>
  <c r="M170" i="150"/>
  <c r="N170" i="150"/>
  <c r="O170" i="150"/>
  <c r="P170" i="150"/>
  <c r="Q170" i="150"/>
  <c r="R170" i="150"/>
  <c r="S170" i="150"/>
  <c r="T170" i="150"/>
  <c r="U170" i="150"/>
  <c r="V170" i="150"/>
  <c r="W170" i="150"/>
  <c r="X170" i="150"/>
  <c r="Y170" i="150"/>
  <c r="Z170" i="150"/>
  <c r="AA170" i="150"/>
  <c r="AB170" i="150"/>
  <c r="A171" i="150"/>
  <c r="G171" i="150"/>
  <c r="H171" i="150"/>
  <c r="I171" i="150"/>
  <c r="J171" i="150"/>
  <c r="K171" i="150"/>
  <c r="L171" i="150"/>
  <c r="M171" i="150"/>
  <c r="N171" i="150"/>
  <c r="O171" i="150"/>
  <c r="P171" i="150"/>
  <c r="Q171" i="150"/>
  <c r="R171" i="150"/>
  <c r="S171" i="150"/>
  <c r="T171" i="150"/>
  <c r="U171" i="150"/>
  <c r="V171" i="150"/>
  <c r="W171" i="150"/>
  <c r="X171" i="150"/>
  <c r="Y171" i="150"/>
  <c r="Z171" i="150"/>
  <c r="AA171" i="150"/>
  <c r="AB171" i="150"/>
  <c r="A172" i="150"/>
  <c r="G172" i="150"/>
  <c r="H172" i="150"/>
  <c r="I172" i="150"/>
  <c r="J172" i="150"/>
  <c r="K172" i="150"/>
  <c r="L172" i="150"/>
  <c r="M172" i="150"/>
  <c r="N172" i="150"/>
  <c r="O172" i="150"/>
  <c r="P172" i="150"/>
  <c r="Q172" i="150"/>
  <c r="R172" i="150"/>
  <c r="S172" i="150"/>
  <c r="T172" i="150"/>
  <c r="U172" i="150"/>
  <c r="V172" i="150"/>
  <c r="W172" i="150"/>
  <c r="X172" i="150"/>
  <c r="Y172" i="150"/>
  <c r="Z172" i="150"/>
  <c r="AA172" i="150"/>
  <c r="AB172" i="150"/>
  <c r="A173" i="150"/>
  <c r="G173" i="150"/>
  <c r="H173" i="150"/>
  <c r="I173" i="150"/>
  <c r="J173" i="150"/>
  <c r="K173" i="150"/>
  <c r="L173" i="150"/>
  <c r="M173" i="150"/>
  <c r="N173" i="150"/>
  <c r="O173" i="150"/>
  <c r="P173" i="150"/>
  <c r="Q173" i="150"/>
  <c r="R173" i="150"/>
  <c r="S173" i="150"/>
  <c r="T173" i="150"/>
  <c r="U173" i="150"/>
  <c r="V173" i="150"/>
  <c r="W173" i="150"/>
  <c r="X173" i="150"/>
  <c r="Y173" i="150"/>
  <c r="Z173" i="150"/>
  <c r="AA173" i="150"/>
  <c r="AB173" i="150"/>
  <c r="A174" i="150"/>
  <c r="G174" i="150"/>
  <c r="H174" i="150"/>
  <c r="I174" i="150"/>
  <c r="J174" i="150"/>
  <c r="K174" i="150"/>
  <c r="L174" i="150"/>
  <c r="M174" i="150"/>
  <c r="N174" i="150"/>
  <c r="O174" i="150"/>
  <c r="P174" i="150"/>
  <c r="Q174" i="150"/>
  <c r="R174" i="150"/>
  <c r="S174" i="150"/>
  <c r="T174" i="150"/>
  <c r="U174" i="150"/>
  <c r="V174" i="150"/>
  <c r="W174" i="150"/>
  <c r="X174" i="150"/>
  <c r="Y174" i="150"/>
  <c r="Z174" i="150"/>
  <c r="AA174" i="150"/>
  <c r="AB174" i="150"/>
  <c r="A175" i="150"/>
  <c r="G175" i="150"/>
  <c r="H175" i="150"/>
  <c r="I175" i="150"/>
  <c r="J175" i="150"/>
  <c r="K175" i="150"/>
  <c r="L175" i="150"/>
  <c r="M175" i="150"/>
  <c r="N175" i="150"/>
  <c r="O175" i="150"/>
  <c r="P175" i="150"/>
  <c r="Q175" i="150"/>
  <c r="R175" i="150"/>
  <c r="S175" i="150"/>
  <c r="T175" i="150"/>
  <c r="U175" i="150"/>
  <c r="V175" i="150"/>
  <c r="W175" i="150"/>
  <c r="X175" i="150"/>
  <c r="Y175" i="150"/>
  <c r="Z175" i="150"/>
  <c r="AA175" i="150"/>
  <c r="AB175" i="150"/>
  <c r="A176" i="150"/>
  <c r="G176" i="150"/>
  <c r="H176" i="150"/>
  <c r="I176" i="150"/>
  <c r="J176" i="150"/>
  <c r="K176" i="150"/>
  <c r="L176" i="150"/>
  <c r="M176" i="150"/>
  <c r="N176" i="150"/>
  <c r="O176" i="150"/>
  <c r="P176" i="150"/>
  <c r="Q176" i="150"/>
  <c r="R176" i="150"/>
  <c r="S176" i="150"/>
  <c r="T176" i="150"/>
  <c r="U176" i="150"/>
  <c r="V176" i="150"/>
  <c r="W176" i="150"/>
  <c r="X176" i="150"/>
  <c r="Y176" i="150"/>
  <c r="Z176" i="150"/>
  <c r="AA176" i="150"/>
  <c r="AB176" i="150"/>
  <c r="A177" i="150"/>
  <c r="G177" i="150"/>
  <c r="H177" i="150"/>
  <c r="I177" i="150"/>
  <c r="J177" i="150"/>
  <c r="K177" i="150"/>
  <c r="L177" i="150"/>
  <c r="M177" i="150"/>
  <c r="N177" i="150"/>
  <c r="O177" i="150"/>
  <c r="P177" i="150"/>
  <c r="Q177" i="150"/>
  <c r="R177" i="150"/>
  <c r="S177" i="150"/>
  <c r="T177" i="150"/>
  <c r="U177" i="150"/>
  <c r="V177" i="150"/>
  <c r="W177" i="150"/>
  <c r="X177" i="150"/>
  <c r="Y177" i="150"/>
  <c r="Z177" i="150"/>
  <c r="AA177" i="150"/>
  <c r="AB177" i="150"/>
  <c r="A178" i="150"/>
  <c r="G178" i="150"/>
  <c r="H178" i="150"/>
  <c r="I178" i="150"/>
  <c r="J178" i="150"/>
  <c r="K178" i="150"/>
  <c r="L178" i="150"/>
  <c r="M178" i="150"/>
  <c r="N178" i="150"/>
  <c r="O178" i="150"/>
  <c r="P178" i="150"/>
  <c r="Q178" i="150"/>
  <c r="R178" i="150"/>
  <c r="S178" i="150"/>
  <c r="T178" i="150"/>
  <c r="U178" i="150"/>
  <c r="V178" i="150"/>
  <c r="W178" i="150"/>
  <c r="X178" i="150"/>
  <c r="Y178" i="150"/>
  <c r="Z178" i="150"/>
  <c r="AA178" i="150"/>
  <c r="AB178" i="150"/>
  <c r="A179" i="150"/>
  <c r="G179" i="150"/>
  <c r="H179" i="150"/>
  <c r="I179" i="150"/>
  <c r="J179" i="150"/>
  <c r="K179" i="150"/>
  <c r="L179" i="150"/>
  <c r="M179" i="150"/>
  <c r="N179" i="150"/>
  <c r="O179" i="150"/>
  <c r="P179" i="150"/>
  <c r="Q179" i="150"/>
  <c r="R179" i="150"/>
  <c r="S179" i="150"/>
  <c r="T179" i="150"/>
  <c r="U179" i="150"/>
  <c r="V179" i="150"/>
  <c r="W179" i="150"/>
  <c r="X179" i="150"/>
  <c r="Y179" i="150"/>
  <c r="Z179" i="150"/>
  <c r="AA179" i="150"/>
  <c r="AB179" i="150"/>
  <c r="A180" i="150"/>
  <c r="G180" i="150"/>
  <c r="H180" i="150"/>
  <c r="I180" i="150"/>
  <c r="J180" i="150"/>
  <c r="K180" i="150"/>
  <c r="L180" i="150"/>
  <c r="M180" i="150"/>
  <c r="N180" i="150"/>
  <c r="O180" i="150"/>
  <c r="P180" i="150"/>
  <c r="Q180" i="150"/>
  <c r="R180" i="150"/>
  <c r="S180" i="150"/>
  <c r="T180" i="150"/>
  <c r="U180" i="150"/>
  <c r="V180" i="150"/>
  <c r="W180" i="150"/>
  <c r="X180" i="150"/>
  <c r="Y180" i="150"/>
  <c r="Z180" i="150"/>
  <c r="AA180" i="150"/>
  <c r="AB180" i="150"/>
  <c r="A181" i="150"/>
  <c r="G181" i="150"/>
  <c r="H181" i="150"/>
  <c r="I181" i="150"/>
  <c r="J181" i="150"/>
  <c r="K181" i="150"/>
  <c r="L181" i="150"/>
  <c r="M181" i="150"/>
  <c r="N181" i="150"/>
  <c r="O181" i="150"/>
  <c r="P181" i="150"/>
  <c r="Q181" i="150"/>
  <c r="R181" i="150"/>
  <c r="S181" i="150"/>
  <c r="T181" i="150"/>
  <c r="U181" i="150"/>
  <c r="V181" i="150"/>
  <c r="W181" i="150"/>
  <c r="X181" i="150"/>
  <c r="Y181" i="150"/>
  <c r="Z181" i="150"/>
  <c r="AA181" i="150"/>
  <c r="AB181" i="150"/>
  <c r="A182" i="150"/>
  <c r="G182" i="150"/>
  <c r="H182" i="150"/>
  <c r="I182" i="150"/>
  <c r="J182" i="150"/>
  <c r="K182" i="150"/>
  <c r="L182" i="150"/>
  <c r="M182" i="150"/>
  <c r="N182" i="150"/>
  <c r="O182" i="150"/>
  <c r="P182" i="150"/>
  <c r="Q182" i="150"/>
  <c r="R182" i="150"/>
  <c r="S182" i="150"/>
  <c r="T182" i="150"/>
  <c r="U182" i="150"/>
  <c r="V182" i="150"/>
  <c r="W182" i="150"/>
  <c r="X182" i="150"/>
  <c r="Y182" i="150"/>
  <c r="Z182" i="150"/>
  <c r="AA182" i="150"/>
  <c r="AB182" i="150"/>
  <c r="A183" i="150"/>
  <c r="G183" i="150"/>
  <c r="H183" i="150"/>
  <c r="I183" i="150"/>
  <c r="J183" i="150"/>
  <c r="K183" i="150"/>
  <c r="L183" i="150"/>
  <c r="M183" i="150"/>
  <c r="N183" i="150"/>
  <c r="O183" i="150"/>
  <c r="P183" i="150"/>
  <c r="Q183" i="150"/>
  <c r="R183" i="150"/>
  <c r="S183" i="150"/>
  <c r="T183" i="150"/>
  <c r="U183" i="150"/>
  <c r="V183" i="150"/>
  <c r="W183" i="150"/>
  <c r="X183" i="150"/>
  <c r="Y183" i="150"/>
  <c r="Z183" i="150"/>
  <c r="AA183" i="150"/>
  <c r="AB183" i="150"/>
  <c r="A184" i="150"/>
  <c r="G184" i="150"/>
  <c r="H184" i="150"/>
  <c r="I184" i="150"/>
  <c r="J184" i="150"/>
  <c r="K184" i="150"/>
  <c r="L184" i="150"/>
  <c r="M184" i="150"/>
  <c r="N184" i="150"/>
  <c r="O184" i="150"/>
  <c r="P184" i="150"/>
  <c r="Q184" i="150"/>
  <c r="R184" i="150"/>
  <c r="S184" i="150"/>
  <c r="T184" i="150"/>
  <c r="U184" i="150"/>
  <c r="V184" i="150"/>
  <c r="W184" i="150"/>
  <c r="X184" i="150"/>
  <c r="Y184" i="150"/>
  <c r="Z184" i="150"/>
  <c r="AA184" i="150"/>
  <c r="AB184" i="150"/>
  <c r="A185" i="150"/>
  <c r="G185" i="150"/>
  <c r="H185" i="150"/>
  <c r="I185" i="150"/>
  <c r="J185" i="150"/>
  <c r="K185" i="150"/>
  <c r="L185" i="150"/>
  <c r="M185" i="150"/>
  <c r="N185" i="150"/>
  <c r="O185" i="150"/>
  <c r="P185" i="150"/>
  <c r="Q185" i="150"/>
  <c r="R185" i="150"/>
  <c r="S185" i="150"/>
  <c r="T185" i="150"/>
  <c r="U185" i="150"/>
  <c r="V185" i="150"/>
  <c r="W185" i="150"/>
  <c r="X185" i="150"/>
  <c r="Y185" i="150"/>
  <c r="Z185" i="150"/>
  <c r="AA185" i="150"/>
  <c r="AB185" i="150"/>
  <c r="A186" i="150"/>
  <c r="G186" i="150"/>
  <c r="H186" i="150"/>
  <c r="I186" i="150"/>
  <c r="J186" i="150"/>
  <c r="K186" i="150"/>
  <c r="L186" i="150"/>
  <c r="M186" i="150"/>
  <c r="N186" i="150"/>
  <c r="O186" i="150"/>
  <c r="P186" i="150"/>
  <c r="Q186" i="150"/>
  <c r="R186" i="150"/>
  <c r="S186" i="150"/>
  <c r="T186" i="150"/>
  <c r="U186" i="150"/>
  <c r="V186" i="150"/>
  <c r="W186" i="150"/>
  <c r="X186" i="150"/>
  <c r="Y186" i="150"/>
  <c r="Z186" i="150"/>
  <c r="AA186" i="150"/>
  <c r="AB186" i="150"/>
  <c r="A187" i="150"/>
  <c r="G187" i="150"/>
  <c r="H187" i="150"/>
  <c r="I187" i="150"/>
  <c r="J187" i="150"/>
  <c r="K187" i="150"/>
  <c r="L187" i="150"/>
  <c r="M187" i="150"/>
  <c r="N187" i="150"/>
  <c r="O187" i="150"/>
  <c r="P187" i="150"/>
  <c r="Q187" i="150"/>
  <c r="R187" i="150"/>
  <c r="S187" i="150"/>
  <c r="T187" i="150"/>
  <c r="U187" i="150"/>
  <c r="V187" i="150"/>
  <c r="W187" i="150"/>
  <c r="X187" i="150"/>
  <c r="Y187" i="150"/>
  <c r="Z187" i="150"/>
  <c r="AA187" i="150"/>
  <c r="AB187" i="150"/>
  <c r="A188" i="150"/>
  <c r="G188" i="150"/>
  <c r="H188" i="150"/>
  <c r="I188" i="150"/>
  <c r="J188" i="150"/>
  <c r="K188" i="150"/>
  <c r="L188" i="150"/>
  <c r="M188" i="150"/>
  <c r="N188" i="150"/>
  <c r="O188" i="150"/>
  <c r="P188" i="150"/>
  <c r="Q188" i="150"/>
  <c r="R188" i="150"/>
  <c r="S188" i="150"/>
  <c r="T188" i="150"/>
  <c r="U188" i="150"/>
  <c r="V188" i="150"/>
  <c r="W188" i="150"/>
  <c r="X188" i="150"/>
  <c r="Y188" i="150"/>
  <c r="Z188" i="150"/>
  <c r="AA188" i="150"/>
  <c r="AB188" i="150"/>
  <c r="A189" i="150"/>
  <c r="G189" i="150"/>
  <c r="H189" i="150"/>
  <c r="I189" i="150"/>
  <c r="J189" i="150"/>
  <c r="K189" i="150"/>
  <c r="L189" i="150"/>
  <c r="M189" i="150"/>
  <c r="N189" i="150"/>
  <c r="O189" i="150"/>
  <c r="P189" i="150"/>
  <c r="Q189" i="150"/>
  <c r="R189" i="150"/>
  <c r="S189" i="150"/>
  <c r="T189" i="150"/>
  <c r="U189" i="150"/>
  <c r="V189" i="150"/>
  <c r="W189" i="150"/>
  <c r="X189" i="150"/>
  <c r="Y189" i="150"/>
  <c r="Z189" i="150"/>
  <c r="AA189" i="150"/>
  <c r="AB189" i="150"/>
  <c r="A190" i="150"/>
  <c r="G190" i="150"/>
  <c r="H190" i="150"/>
  <c r="I190" i="150"/>
  <c r="J190" i="150"/>
  <c r="K190" i="150"/>
  <c r="L190" i="150"/>
  <c r="M190" i="150"/>
  <c r="N190" i="150"/>
  <c r="O190" i="150"/>
  <c r="P190" i="150"/>
  <c r="Q190" i="150"/>
  <c r="R190" i="150"/>
  <c r="S190" i="150"/>
  <c r="T190" i="150"/>
  <c r="U190" i="150"/>
  <c r="V190" i="150"/>
  <c r="W190" i="150"/>
  <c r="X190" i="150"/>
  <c r="Y190" i="150"/>
  <c r="Z190" i="150"/>
  <c r="AA190" i="150"/>
  <c r="AB190" i="150"/>
  <c r="A191" i="150"/>
  <c r="G191" i="150"/>
  <c r="H191" i="150"/>
  <c r="I191" i="150"/>
  <c r="J191" i="150"/>
  <c r="K191" i="150"/>
  <c r="L191" i="150"/>
  <c r="M191" i="150"/>
  <c r="N191" i="150"/>
  <c r="O191" i="150"/>
  <c r="P191" i="150"/>
  <c r="Q191" i="150"/>
  <c r="R191" i="150"/>
  <c r="S191" i="150"/>
  <c r="T191" i="150"/>
  <c r="U191" i="150"/>
  <c r="V191" i="150"/>
  <c r="W191" i="150"/>
  <c r="X191" i="150"/>
  <c r="Y191" i="150"/>
  <c r="Z191" i="150"/>
  <c r="AA191" i="150"/>
  <c r="AB191" i="150"/>
  <c r="A192" i="150"/>
  <c r="G192" i="150"/>
  <c r="H192" i="150"/>
  <c r="I192" i="150"/>
  <c r="J192" i="150"/>
  <c r="K192" i="150"/>
  <c r="L192" i="150"/>
  <c r="M192" i="150"/>
  <c r="N192" i="150"/>
  <c r="O192" i="150"/>
  <c r="P192" i="150"/>
  <c r="Q192" i="150"/>
  <c r="R192" i="150"/>
  <c r="S192" i="150"/>
  <c r="T192" i="150"/>
  <c r="U192" i="150"/>
  <c r="V192" i="150"/>
  <c r="W192" i="150"/>
  <c r="X192" i="150"/>
  <c r="Y192" i="150"/>
  <c r="Z192" i="150"/>
  <c r="AA192" i="150"/>
  <c r="AB192" i="150"/>
  <c r="A193" i="150"/>
  <c r="G193" i="150"/>
  <c r="H193" i="150"/>
  <c r="I193" i="150"/>
  <c r="J193" i="150"/>
  <c r="K193" i="150"/>
  <c r="L193" i="150"/>
  <c r="M193" i="150"/>
  <c r="N193" i="150"/>
  <c r="O193" i="150"/>
  <c r="P193" i="150"/>
  <c r="Q193" i="150"/>
  <c r="R193" i="150"/>
  <c r="S193" i="150"/>
  <c r="T193" i="150"/>
  <c r="U193" i="150"/>
  <c r="V193" i="150"/>
  <c r="W193" i="150"/>
  <c r="X193" i="150"/>
  <c r="Y193" i="150"/>
  <c r="Z193" i="150"/>
  <c r="AA193" i="150"/>
  <c r="AB193" i="150"/>
  <c r="A194" i="150"/>
  <c r="G194" i="150"/>
  <c r="H194" i="150"/>
  <c r="I194" i="150"/>
  <c r="J194" i="150"/>
  <c r="K194" i="150"/>
  <c r="L194" i="150"/>
  <c r="M194" i="150"/>
  <c r="N194" i="150"/>
  <c r="O194" i="150"/>
  <c r="P194" i="150"/>
  <c r="Q194" i="150"/>
  <c r="R194" i="150"/>
  <c r="S194" i="150"/>
  <c r="T194" i="150"/>
  <c r="U194" i="150"/>
  <c r="V194" i="150"/>
  <c r="W194" i="150"/>
  <c r="X194" i="150"/>
  <c r="Y194" i="150"/>
  <c r="Z194" i="150"/>
  <c r="AA194" i="150"/>
  <c r="AB194" i="150"/>
  <c r="A195" i="150"/>
  <c r="G195" i="150"/>
  <c r="H195" i="150"/>
  <c r="I195" i="150"/>
  <c r="J195" i="150"/>
  <c r="K195" i="150"/>
  <c r="L195" i="150"/>
  <c r="M195" i="150"/>
  <c r="N195" i="150"/>
  <c r="O195" i="150"/>
  <c r="P195" i="150"/>
  <c r="Q195" i="150"/>
  <c r="R195" i="150"/>
  <c r="S195" i="150"/>
  <c r="T195" i="150"/>
  <c r="U195" i="150"/>
  <c r="V195" i="150"/>
  <c r="W195" i="150"/>
  <c r="X195" i="150"/>
  <c r="Y195" i="150"/>
  <c r="Z195" i="150"/>
  <c r="AA195" i="150"/>
  <c r="AB195" i="150"/>
  <c r="A196" i="150"/>
  <c r="G196" i="150"/>
  <c r="H196" i="150"/>
  <c r="I196" i="150"/>
  <c r="J196" i="150"/>
  <c r="K196" i="150"/>
  <c r="L196" i="150"/>
  <c r="M196" i="150"/>
  <c r="N196" i="150"/>
  <c r="O196" i="150"/>
  <c r="P196" i="150"/>
  <c r="Q196" i="150"/>
  <c r="R196" i="150"/>
  <c r="S196" i="150"/>
  <c r="T196" i="150"/>
  <c r="U196" i="150"/>
  <c r="V196" i="150"/>
  <c r="W196" i="150"/>
  <c r="X196" i="150"/>
  <c r="Y196" i="150"/>
  <c r="Z196" i="150"/>
  <c r="AA196" i="150"/>
  <c r="AB196" i="150"/>
  <c r="A197" i="150"/>
  <c r="G197" i="150"/>
  <c r="H197" i="150"/>
  <c r="I197" i="150"/>
  <c r="J197" i="150"/>
  <c r="K197" i="150"/>
  <c r="L197" i="150"/>
  <c r="M197" i="150"/>
  <c r="N197" i="150"/>
  <c r="O197" i="150"/>
  <c r="P197" i="150"/>
  <c r="Q197" i="150"/>
  <c r="R197" i="150"/>
  <c r="S197" i="150"/>
  <c r="T197" i="150"/>
  <c r="U197" i="150"/>
  <c r="V197" i="150"/>
  <c r="W197" i="150"/>
  <c r="X197" i="150"/>
  <c r="Y197" i="150"/>
  <c r="Z197" i="150"/>
  <c r="AA197" i="150"/>
  <c r="AB197" i="150"/>
  <c r="A198" i="150"/>
  <c r="G198" i="150"/>
  <c r="H198" i="150"/>
  <c r="I198" i="150"/>
  <c r="J198" i="150"/>
  <c r="K198" i="150"/>
  <c r="L198" i="150"/>
  <c r="M198" i="150"/>
  <c r="N198" i="150"/>
  <c r="O198" i="150"/>
  <c r="P198" i="150"/>
  <c r="Q198" i="150"/>
  <c r="R198" i="150"/>
  <c r="S198" i="150"/>
  <c r="T198" i="150"/>
  <c r="U198" i="150"/>
  <c r="V198" i="150"/>
  <c r="W198" i="150"/>
  <c r="X198" i="150"/>
  <c r="Y198" i="150"/>
  <c r="Z198" i="150"/>
  <c r="AA198" i="150"/>
  <c r="AB198" i="150"/>
  <c r="A199" i="150"/>
  <c r="G199" i="150"/>
  <c r="H199" i="150"/>
  <c r="I199" i="150"/>
  <c r="J199" i="150"/>
  <c r="K199" i="150"/>
  <c r="L199" i="150"/>
  <c r="M199" i="150"/>
  <c r="N199" i="150"/>
  <c r="O199" i="150"/>
  <c r="P199" i="150"/>
  <c r="Q199" i="150"/>
  <c r="R199" i="150"/>
  <c r="S199" i="150"/>
  <c r="T199" i="150"/>
  <c r="U199" i="150"/>
  <c r="V199" i="150"/>
  <c r="W199" i="150"/>
  <c r="X199" i="150"/>
  <c r="Y199" i="150"/>
  <c r="Z199" i="150"/>
  <c r="AA199" i="150"/>
  <c r="AB199" i="150"/>
  <c r="A200" i="150"/>
  <c r="G200" i="150"/>
  <c r="H200" i="150"/>
  <c r="I200" i="150"/>
  <c r="J200" i="150"/>
  <c r="K200" i="150"/>
  <c r="L200" i="150"/>
  <c r="M200" i="150"/>
  <c r="N200" i="150"/>
  <c r="O200" i="150"/>
  <c r="P200" i="150"/>
  <c r="Q200" i="150"/>
  <c r="R200" i="150"/>
  <c r="S200" i="150"/>
  <c r="T200" i="150"/>
  <c r="U200" i="150"/>
  <c r="V200" i="150"/>
  <c r="W200" i="150"/>
  <c r="X200" i="150"/>
  <c r="Y200" i="150"/>
  <c r="Z200" i="150"/>
  <c r="AA200" i="150"/>
  <c r="AB200" i="150"/>
  <c r="A201" i="150"/>
  <c r="G201" i="150"/>
  <c r="H201" i="150"/>
  <c r="I201" i="150"/>
  <c r="J201" i="150"/>
  <c r="K201" i="150"/>
  <c r="L201" i="150"/>
  <c r="M201" i="150"/>
  <c r="N201" i="150"/>
  <c r="O201" i="150"/>
  <c r="P201" i="150"/>
  <c r="Q201" i="150"/>
  <c r="R201" i="150"/>
  <c r="S201" i="150"/>
  <c r="T201" i="150"/>
  <c r="U201" i="150"/>
  <c r="V201" i="150"/>
  <c r="W201" i="150"/>
  <c r="X201" i="150"/>
  <c r="Y201" i="150"/>
  <c r="Z201" i="150"/>
  <c r="AA201" i="150"/>
  <c r="AB201" i="150"/>
  <c r="A202" i="150"/>
  <c r="G202" i="150"/>
  <c r="H202" i="150"/>
  <c r="I202" i="150"/>
  <c r="J202" i="150"/>
  <c r="K202" i="150"/>
  <c r="L202" i="150"/>
  <c r="M202" i="150"/>
  <c r="N202" i="150"/>
  <c r="O202" i="150"/>
  <c r="P202" i="150"/>
  <c r="Q202" i="150"/>
  <c r="R202" i="150"/>
  <c r="S202" i="150"/>
  <c r="T202" i="150"/>
  <c r="U202" i="150"/>
  <c r="V202" i="150"/>
  <c r="W202" i="150"/>
  <c r="X202" i="150"/>
  <c r="Y202" i="150"/>
  <c r="Z202" i="150"/>
  <c r="AA202" i="150"/>
  <c r="AB202" i="150"/>
  <c r="A203" i="150"/>
  <c r="G203" i="150"/>
  <c r="H203" i="150"/>
  <c r="I203" i="150"/>
  <c r="J203" i="150"/>
  <c r="K203" i="150"/>
  <c r="L203" i="150"/>
  <c r="M203" i="150"/>
  <c r="N203" i="150"/>
  <c r="O203" i="150"/>
  <c r="P203" i="150"/>
  <c r="Q203" i="150"/>
  <c r="R203" i="150"/>
  <c r="S203" i="150"/>
  <c r="T203" i="150"/>
  <c r="U203" i="150"/>
  <c r="V203" i="150"/>
  <c r="W203" i="150"/>
  <c r="X203" i="150"/>
  <c r="Y203" i="150"/>
  <c r="Z203" i="150"/>
  <c r="AA203" i="150"/>
  <c r="AB203" i="150"/>
  <c r="A204" i="150"/>
  <c r="G204" i="150"/>
  <c r="H204" i="150"/>
  <c r="I204" i="150"/>
  <c r="J204" i="150"/>
  <c r="K204" i="150"/>
  <c r="L204" i="150"/>
  <c r="M204" i="150"/>
  <c r="N204" i="150"/>
  <c r="O204" i="150"/>
  <c r="P204" i="150"/>
  <c r="Q204" i="150"/>
  <c r="R204" i="150"/>
  <c r="S204" i="150"/>
  <c r="T204" i="150"/>
  <c r="U204" i="150"/>
  <c r="V204" i="150"/>
  <c r="W204" i="150"/>
  <c r="X204" i="150"/>
  <c r="Y204" i="150"/>
  <c r="Z204" i="150"/>
  <c r="AA204" i="150"/>
  <c r="AB204" i="150"/>
  <c r="A205" i="150"/>
  <c r="G205" i="150"/>
  <c r="H205" i="150"/>
  <c r="I205" i="150"/>
  <c r="J205" i="150"/>
  <c r="K205" i="150"/>
  <c r="L205" i="150"/>
  <c r="M205" i="150"/>
  <c r="N205" i="150"/>
  <c r="O205" i="150"/>
  <c r="P205" i="150"/>
  <c r="Q205" i="150"/>
  <c r="R205" i="150"/>
  <c r="S205" i="150"/>
  <c r="T205" i="150"/>
  <c r="U205" i="150"/>
  <c r="V205" i="150"/>
  <c r="W205" i="150"/>
  <c r="X205" i="150"/>
  <c r="Y205" i="150"/>
  <c r="Z205" i="150"/>
  <c r="AA205" i="150"/>
  <c r="AB205" i="150"/>
  <c r="A206" i="150"/>
  <c r="G206" i="150"/>
  <c r="H206" i="150"/>
  <c r="I206" i="150"/>
  <c r="J206" i="150"/>
  <c r="K206" i="150"/>
  <c r="L206" i="150"/>
  <c r="M206" i="150"/>
  <c r="N206" i="150"/>
  <c r="O206" i="150"/>
  <c r="P206" i="150"/>
  <c r="Q206" i="150"/>
  <c r="R206" i="150"/>
  <c r="S206" i="150"/>
  <c r="T206" i="150"/>
  <c r="U206" i="150"/>
  <c r="V206" i="150"/>
  <c r="W206" i="150"/>
  <c r="X206" i="150"/>
  <c r="Y206" i="150"/>
  <c r="Z206" i="150"/>
  <c r="AA206" i="150"/>
  <c r="AB206" i="150"/>
  <c r="A207" i="150"/>
  <c r="G207" i="150"/>
  <c r="H207" i="150"/>
  <c r="I207" i="150"/>
  <c r="J207" i="150"/>
  <c r="K207" i="150"/>
  <c r="L207" i="150"/>
  <c r="M207" i="150"/>
  <c r="N207" i="150"/>
  <c r="O207" i="150"/>
  <c r="P207" i="150"/>
  <c r="Q207" i="150"/>
  <c r="R207" i="150"/>
  <c r="S207" i="150"/>
  <c r="T207" i="150"/>
  <c r="U207" i="150"/>
  <c r="V207" i="150"/>
  <c r="W207" i="150"/>
  <c r="X207" i="150"/>
  <c r="Y207" i="150"/>
  <c r="Z207" i="150"/>
  <c r="AA207" i="150"/>
  <c r="AB207" i="150"/>
  <c r="A208" i="150"/>
  <c r="G208" i="150"/>
  <c r="H208" i="150"/>
  <c r="I208" i="150"/>
  <c r="J208" i="150"/>
  <c r="K208" i="150"/>
  <c r="L208" i="150"/>
  <c r="M208" i="150"/>
  <c r="N208" i="150"/>
  <c r="O208" i="150"/>
  <c r="P208" i="150"/>
  <c r="Q208" i="150"/>
  <c r="R208" i="150"/>
  <c r="S208" i="150"/>
  <c r="T208" i="150"/>
  <c r="U208" i="150"/>
  <c r="V208" i="150"/>
  <c r="W208" i="150"/>
  <c r="X208" i="150"/>
  <c r="Y208" i="150"/>
  <c r="Z208" i="150"/>
  <c r="AA208" i="150"/>
  <c r="AB208" i="150"/>
  <c r="A209" i="150"/>
  <c r="G209" i="150"/>
  <c r="H209" i="150"/>
  <c r="I209" i="150"/>
  <c r="J209" i="150"/>
  <c r="K209" i="150"/>
  <c r="L209" i="150"/>
  <c r="M209" i="150"/>
  <c r="N209" i="150"/>
  <c r="O209" i="150"/>
  <c r="P209" i="150"/>
  <c r="Q209" i="150"/>
  <c r="R209" i="150"/>
  <c r="S209" i="150"/>
  <c r="T209" i="150"/>
  <c r="U209" i="150"/>
  <c r="V209" i="150"/>
  <c r="W209" i="150"/>
  <c r="X209" i="150"/>
  <c r="Y209" i="150"/>
  <c r="Z209" i="150"/>
  <c r="AA209" i="150"/>
  <c r="AB209" i="150"/>
  <c r="A210" i="150"/>
  <c r="G210" i="150"/>
  <c r="H210" i="150"/>
  <c r="I210" i="150"/>
  <c r="J210" i="150"/>
  <c r="K210" i="150"/>
  <c r="L210" i="150"/>
  <c r="M210" i="150"/>
  <c r="N210" i="150"/>
  <c r="O210" i="150"/>
  <c r="P210" i="150"/>
  <c r="Q210" i="150"/>
  <c r="R210" i="150"/>
  <c r="S210" i="150"/>
  <c r="T210" i="150"/>
  <c r="U210" i="150"/>
  <c r="V210" i="150"/>
  <c r="W210" i="150"/>
  <c r="X210" i="150"/>
  <c r="Y210" i="150"/>
  <c r="Z210" i="150"/>
  <c r="AA210" i="150"/>
  <c r="AB210" i="150"/>
  <c r="A211" i="150"/>
  <c r="G211" i="150"/>
  <c r="H211" i="150"/>
  <c r="I211" i="150"/>
  <c r="J211" i="150"/>
  <c r="K211" i="150"/>
  <c r="L211" i="150"/>
  <c r="M211" i="150"/>
  <c r="N211" i="150"/>
  <c r="O211" i="150"/>
  <c r="P211" i="150"/>
  <c r="Q211" i="150"/>
  <c r="R211" i="150"/>
  <c r="S211" i="150"/>
  <c r="T211" i="150"/>
  <c r="U211" i="150"/>
  <c r="V211" i="150"/>
  <c r="W211" i="150"/>
  <c r="X211" i="150"/>
  <c r="Y211" i="150"/>
  <c r="Z211" i="150"/>
  <c r="AA211" i="150"/>
  <c r="AB211" i="150"/>
  <c r="A212" i="150"/>
  <c r="G212" i="150"/>
  <c r="H212" i="150"/>
  <c r="I212" i="150"/>
  <c r="J212" i="150"/>
  <c r="K212" i="150"/>
  <c r="L212" i="150"/>
  <c r="M212" i="150"/>
  <c r="N212" i="150"/>
  <c r="O212" i="150"/>
  <c r="P212" i="150"/>
  <c r="Q212" i="150"/>
  <c r="R212" i="150"/>
  <c r="S212" i="150"/>
  <c r="T212" i="150"/>
  <c r="U212" i="150"/>
  <c r="V212" i="150"/>
  <c r="W212" i="150"/>
  <c r="X212" i="150"/>
  <c r="Y212" i="150"/>
  <c r="Z212" i="150"/>
  <c r="AA212" i="150"/>
  <c r="AB212" i="150"/>
  <c r="A213" i="150"/>
  <c r="G213" i="150"/>
  <c r="H213" i="150"/>
  <c r="I213" i="150"/>
  <c r="J213" i="150"/>
  <c r="K213" i="150"/>
  <c r="L213" i="150"/>
  <c r="M213" i="150"/>
  <c r="N213" i="150"/>
  <c r="O213" i="150"/>
  <c r="P213" i="150"/>
  <c r="Q213" i="150"/>
  <c r="R213" i="150"/>
  <c r="S213" i="150"/>
  <c r="T213" i="150"/>
  <c r="U213" i="150"/>
  <c r="V213" i="150"/>
  <c r="W213" i="150"/>
  <c r="X213" i="150"/>
  <c r="Y213" i="150"/>
  <c r="Z213" i="150"/>
  <c r="AA213" i="150"/>
  <c r="AB213" i="150"/>
  <c r="A214" i="150"/>
  <c r="G214" i="150"/>
  <c r="H214" i="150"/>
  <c r="I214" i="150"/>
  <c r="J214" i="150"/>
  <c r="K214" i="150"/>
  <c r="L214" i="150"/>
  <c r="M214" i="150"/>
  <c r="N214" i="150"/>
  <c r="O214" i="150"/>
  <c r="P214" i="150"/>
  <c r="Q214" i="150"/>
  <c r="R214" i="150"/>
  <c r="S214" i="150"/>
  <c r="T214" i="150"/>
  <c r="U214" i="150"/>
  <c r="V214" i="150"/>
  <c r="W214" i="150"/>
  <c r="X214" i="150"/>
  <c r="Y214" i="150"/>
  <c r="Z214" i="150"/>
  <c r="AA214" i="150"/>
  <c r="AB214" i="150"/>
  <c r="A215" i="150"/>
  <c r="G215" i="150"/>
  <c r="H215" i="150"/>
  <c r="I215" i="150"/>
  <c r="J215" i="150"/>
  <c r="K215" i="150"/>
  <c r="L215" i="150"/>
  <c r="M215" i="150"/>
  <c r="N215" i="150"/>
  <c r="O215" i="150"/>
  <c r="P215" i="150"/>
  <c r="Q215" i="150"/>
  <c r="R215" i="150"/>
  <c r="S215" i="150"/>
  <c r="T215" i="150"/>
  <c r="U215" i="150"/>
  <c r="V215" i="150"/>
  <c r="W215" i="150"/>
  <c r="X215" i="150"/>
  <c r="Y215" i="150"/>
  <c r="Z215" i="150"/>
  <c r="AA215" i="150"/>
  <c r="AB215" i="150"/>
  <c r="A216" i="150"/>
  <c r="G216" i="150"/>
  <c r="H216" i="150"/>
  <c r="I216" i="150"/>
  <c r="J216" i="150"/>
  <c r="K216" i="150"/>
  <c r="L216" i="150"/>
  <c r="M216" i="150"/>
  <c r="N216" i="150"/>
  <c r="O216" i="150"/>
  <c r="P216" i="150"/>
  <c r="Q216" i="150"/>
  <c r="R216" i="150"/>
  <c r="S216" i="150"/>
  <c r="T216" i="150"/>
  <c r="U216" i="150"/>
  <c r="V216" i="150"/>
  <c r="W216" i="150"/>
  <c r="X216" i="150"/>
  <c r="Y216" i="150"/>
  <c r="Z216" i="150"/>
  <c r="AA216" i="150"/>
  <c r="AB216" i="150"/>
  <c r="A217" i="150"/>
  <c r="G217" i="150"/>
  <c r="H217" i="150"/>
  <c r="I217" i="150"/>
  <c r="J217" i="150"/>
  <c r="K217" i="150"/>
  <c r="L217" i="150"/>
  <c r="M217" i="150"/>
  <c r="N217" i="150"/>
  <c r="O217" i="150"/>
  <c r="P217" i="150"/>
  <c r="Q217" i="150"/>
  <c r="R217" i="150"/>
  <c r="S217" i="150"/>
  <c r="T217" i="150"/>
  <c r="U217" i="150"/>
  <c r="V217" i="150"/>
  <c r="W217" i="150"/>
  <c r="X217" i="150"/>
  <c r="Y217" i="150"/>
  <c r="Z217" i="150"/>
  <c r="AA217" i="150"/>
  <c r="AB217" i="150"/>
  <c r="A218" i="150"/>
  <c r="G218" i="150"/>
  <c r="H218" i="150"/>
  <c r="I218" i="150"/>
  <c r="J218" i="150"/>
  <c r="K218" i="150"/>
  <c r="L218" i="150"/>
  <c r="M218" i="150"/>
  <c r="N218" i="150"/>
  <c r="O218" i="150"/>
  <c r="P218" i="150"/>
  <c r="Q218" i="150"/>
  <c r="R218" i="150"/>
  <c r="S218" i="150"/>
  <c r="T218" i="150"/>
  <c r="U218" i="150"/>
  <c r="V218" i="150"/>
  <c r="W218" i="150"/>
  <c r="X218" i="150"/>
  <c r="Y218" i="150"/>
  <c r="Z218" i="150"/>
  <c r="AA218" i="150"/>
  <c r="AB218" i="150"/>
  <c r="A219" i="150"/>
  <c r="G219" i="150"/>
  <c r="H219" i="150"/>
  <c r="I219" i="150"/>
  <c r="J219" i="150"/>
  <c r="K219" i="150"/>
  <c r="L219" i="150"/>
  <c r="M219" i="150"/>
  <c r="N219" i="150"/>
  <c r="O219" i="150"/>
  <c r="P219" i="150"/>
  <c r="Q219" i="150"/>
  <c r="R219" i="150"/>
  <c r="S219" i="150"/>
  <c r="T219" i="150"/>
  <c r="U219" i="150"/>
  <c r="V219" i="150"/>
  <c r="W219" i="150"/>
  <c r="X219" i="150"/>
  <c r="Y219" i="150"/>
  <c r="Z219" i="150"/>
  <c r="AA219" i="150"/>
  <c r="AB219" i="150"/>
  <c r="A220" i="150"/>
  <c r="G220" i="150"/>
  <c r="H220" i="150"/>
  <c r="I220" i="150"/>
  <c r="J220" i="150"/>
  <c r="K220" i="150"/>
  <c r="L220" i="150"/>
  <c r="M220" i="150"/>
  <c r="N220" i="150"/>
  <c r="O220" i="150"/>
  <c r="P220" i="150"/>
  <c r="Q220" i="150"/>
  <c r="R220" i="150"/>
  <c r="S220" i="150"/>
  <c r="T220" i="150"/>
  <c r="U220" i="150"/>
  <c r="V220" i="150"/>
  <c r="W220" i="150"/>
  <c r="X220" i="150"/>
  <c r="Y220" i="150"/>
  <c r="Z220" i="150"/>
  <c r="AA220" i="150"/>
  <c r="AB220" i="150"/>
  <c r="A221" i="150"/>
  <c r="G221" i="150"/>
  <c r="H221" i="150"/>
  <c r="I221" i="150"/>
  <c r="J221" i="150"/>
  <c r="K221" i="150"/>
  <c r="L221" i="150"/>
  <c r="M221" i="150"/>
  <c r="N221" i="150"/>
  <c r="O221" i="150"/>
  <c r="P221" i="150"/>
  <c r="Q221" i="150"/>
  <c r="R221" i="150"/>
  <c r="S221" i="150"/>
  <c r="T221" i="150"/>
  <c r="U221" i="150"/>
  <c r="V221" i="150"/>
  <c r="W221" i="150"/>
  <c r="X221" i="150"/>
  <c r="Y221" i="150"/>
  <c r="Z221" i="150"/>
  <c r="AA221" i="150"/>
  <c r="AB221" i="150"/>
  <c r="A222" i="150"/>
  <c r="G222" i="150"/>
  <c r="H222" i="150"/>
  <c r="I222" i="150"/>
  <c r="J222" i="150"/>
  <c r="K222" i="150"/>
  <c r="L222" i="150"/>
  <c r="M222" i="150"/>
  <c r="N222" i="150"/>
  <c r="O222" i="150"/>
  <c r="P222" i="150"/>
  <c r="Q222" i="150"/>
  <c r="R222" i="150"/>
  <c r="S222" i="150"/>
  <c r="T222" i="150"/>
  <c r="U222" i="150"/>
  <c r="V222" i="150"/>
  <c r="W222" i="150"/>
  <c r="X222" i="150"/>
  <c r="Y222" i="150"/>
  <c r="Z222" i="150"/>
  <c r="AA222" i="150"/>
  <c r="AB222" i="150"/>
  <c r="A223" i="150"/>
  <c r="G223" i="150"/>
  <c r="H223" i="150"/>
  <c r="I223" i="150"/>
  <c r="J223" i="150"/>
  <c r="K223" i="150"/>
  <c r="L223" i="150"/>
  <c r="M223" i="150"/>
  <c r="N223" i="150"/>
  <c r="O223" i="150"/>
  <c r="P223" i="150"/>
  <c r="Q223" i="150"/>
  <c r="R223" i="150"/>
  <c r="S223" i="150"/>
  <c r="T223" i="150"/>
  <c r="U223" i="150"/>
  <c r="V223" i="150"/>
  <c r="W223" i="150"/>
  <c r="X223" i="150"/>
  <c r="Y223" i="150"/>
  <c r="Z223" i="150"/>
  <c r="AA223" i="150"/>
  <c r="AB223" i="150"/>
  <c r="A224" i="150"/>
  <c r="G224" i="150"/>
  <c r="H224" i="150"/>
  <c r="I224" i="150"/>
  <c r="J224" i="150"/>
  <c r="K224" i="150"/>
  <c r="L224" i="150"/>
  <c r="M224" i="150"/>
  <c r="N224" i="150"/>
  <c r="O224" i="150"/>
  <c r="P224" i="150"/>
  <c r="Q224" i="150"/>
  <c r="R224" i="150"/>
  <c r="S224" i="150"/>
  <c r="T224" i="150"/>
  <c r="U224" i="150"/>
  <c r="V224" i="150"/>
  <c r="W224" i="150"/>
  <c r="X224" i="150"/>
  <c r="Y224" i="150"/>
  <c r="Z224" i="150"/>
  <c r="AA224" i="150"/>
  <c r="AB224" i="150"/>
  <c r="A225" i="150"/>
  <c r="G225" i="150"/>
  <c r="H225" i="150"/>
  <c r="I225" i="150"/>
  <c r="J225" i="150"/>
  <c r="K225" i="150"/>
  <c r="L225" i="150"/>
  <c r="M225" i="150"/>
  <c r="N225" i="150"/>
  <c r="O225" i="150"/>
  <c r="P225" i="150"/>
  <c r="Q225" i="150"/>
  <c r="R225" i="150"/>
  <c r="S225" i="150"/>
  <c r="T225" i="150"/>
  <c r="U225" i="150"/>
  <c r="V225" i="150"/>
  <c r="W225" i="150"/>
  <c r="X225" i="150"/>
  <c r="Y225" i="150"/>
  <c r="Z225" i="150"/>
  <c r="AA225" i="150"/>
  <c r="AB225" i="150"/>
  <c r="A226" i="150"/>
  <c r="G226" i="150"/>
  <c r="H226" i="150"/>
  <c r="I226" i="150"/>
  <c r="J226" i="150"/>
  <c r="K226" i="150"/>
  <c r="L226" i="150"/>
  <c r="M226" i="150"/>
  <c r="N226" i="150"/>
  <c r="O226" i="150"/>
  <c r="P226" i="150"/>
  <c r="Q226" i="150"/>
  <c r="R226" i="150"/>
  <c r="S226" i="150"/>
  <c r="T226" i="150"/>
  <c r="U226" i="150"/>
  <c r="V226" i="150"/>
  <c r="W226" i="150"/>
  <c r="X226" i="150"/>
  <c r="Y226" i="150"/>
  <c r="Z226" i="150"/>
  <c r="AA226" i="150"/>
  <c r="AB226" i="150"/>
  <c r="A227" i="150"/>
  <c r="G227" i="150"/>
  <c r="H227" i="150"/>
  <c r="I227" i="150"/>
  <c r="J227" i="150"/>
  <c r="K227" i="150"/>
  <c r="L227" i="150"/>
  <c r="M227" i="150"/>
  <c r="N227" i="150"/>
  <c r="O227" i="150"/>
  <c r="P227" i="150"/>
  <c r="Q227" i="150"/>
  <c r="R227" i="150"/>
  <c r="S227" i="150"/>
  <c r="T227" i="150"/>
  <c r="U227" i="150"/>
  <c r="V227" i="150"/>
  <c r="W227" i="150"/>
  <c r="X227" i="150"/>
  <c r="Y227" i="150"/>
  <c r="Z227" i="150"/>
  <c r="AA227" i="150"/>
  <c r="AB227" i="150"/>
  <c r="A228" i="150"/>
  <c r="G228" i="150"/>
  <c r="H228" i="150"/>
  <c r="I228" i="150"/>
  <c r="J228" i="150"/>
  <c r="K228" i="150"/>
  <c r="L228" i="150"/>
  <c r="M228" i="150"/>
  <c r="N228" i="150"/>
  <c r="O228" i="150"/>
  <c r="P228" i="150"/>
  <c r="Q228" i="150"/>
  <c r="R228" i="150"/>
  <c r="S228" i="150"/>
  <c r="T228" i="150"/>
  <c r="U228" i="150"/>
  <c r="V228" i="150"/>
  <c r="W228" i="150"/>
  <c r="X228" i="150"/>
  <c r="Y228" i="150"/>
  <c r="Z228" i="150"/>
  <c r="AA228" i="150"/>
  <c r="AB228" i="150"/>
  <c r="A229" i="150"/>
  <c r="G229" i="150"/>
  <c r="H229" i="150"/>
  <c r="I229" i="150"/>
  <c r="J229" i="150"/>
  <c r="K229" i="150"/>
  <c r="L229" i="150"/>
  <c r="M229" i="150"/>
  <c r="N229" i="150"/>
  <c r="O229" i="150"/>
  <c r="P229" i="150"/>
  <c r="Q229" i="150"/>
  <c r="R229" i="150"/>
  <c r="S229" i="150"/>
  <c r="T229" i="150"/>
  <c r="U229" i="150"/>
  <c r="V229" i="150"/>
  <c r="W229" i="150"/>
  <c r="X229" i="150"/>
  <c r="Y229" i="150"/>
  <c r="Z229" i="150"/>
  <c r="AA229" i="150"/>
  <c r="AB229" i="150"/>
  <c r="A230" i="150"/>
  <c r="G230" i="150"/>
  <c r="H230" i="150"/>
  <c r="I230" i="150"/>
  <c r="J230" i="150"/>
  <c r="K230" i="150"/>
  <c r="L230" i="150"/>
  <c r="M230" i="150"/>
  <c r="N230" i="150"/>
  <c r="O230" i="150"/>
  <c r="P230" i="150"/>
  <c r="Q230" i="150"/>
  <c r="R230" i="150"/>
  <c r="S230" i="150"/>
  <c r="T230" i="150"/>
  <c r="U230" i="150"/>
  <c r="V230" i="150"/>
  <c r="W230" i="150"/>
  <c r="X230" i="150"/>
  <c r="Y230" i="150"/>
  <c r="Z230" i="150"/>
  <c r="AA230" i="150"/>
  <c r="AB230" i="150"/>
  <c r="A231" i="150"/>
  <c r="G231" i="150"/>
  <c r="H231" i="150"/>
  <c r="I231" i="150"/>
  <c r="J231" i="150"/>
  <c r="K231" i="150"/>
  <c r="L231" i="150"/>
  <c r="M231" i="150"/>
  <c r="N231" i="150"/>
  <c r="O231" i="150"/>
  <c r="P231" i="150"/>
  <c r="Q231" i="150"/>
  <c r="R231" i="150"/>
  <c r="S231" i="150"/>
  <c r="T231" i="150"/>
  <c r="U231" i="150"/>
  <c r="V231" i="150"/>
  <c r="W231" i="150"/>
  <c r="X231" i="150"/>
  <c r="Y231" i="150"/>
  <c r="Z231" i="150"/>
  <c r="AA231" i="150"/>
  <c r="AB231" i="150"/>
  <c r="A232" i="150"/>
  <c r="G232" i="150"/>
  <c r="H232" i="150"/>
  <c r="I232" i="150"/>
  <c r="J232" i="150"/>
  <c r="K232" i="150"/>
  <c r="L232" i="150"/>
  <c r="M232" i="150"/>
  <c r="N232" i="150"/>
  <c r="O232" i="150"/>
  <c r="P232" i="150"/>
  <c r="Q232" i="150"/>
  <c r="R232" i="150"/>
  <c r="S232" i="150"/>
  <c r="T232" i="150"/>
  <c r="U232" i="150"/>
  <c r="V232" i="150"/>
  <c r="W232" i="150"/>
  <c r="X232" i="150"/>
  <c r="Y232" i="150"/>
  <c r="Z232" i="150"/>
  <c r="AA232" i="150"/>
  <c r="AB232" i="150"/>
  <c r="A233" i="150"/>
  <c r="G233" i="150"/>
  <c r="H233" i="150"/>
  <c r="I233" i="150"/>
  <c r="J233" i="150"/>
  <c r="K233" i="150"/>
  <c r="L233" i="150"/>
  <c r="M233" i="150"/>
  <c r="N233" i="150"/>
  <c r="O233" i="150"/>
  <c r="P233" i="150"/>
  <c r="Q233" i="150"/>
  <c r="R233" i="150"/>
  <c r="S233" i="150"/>
  <c r="T233" i="150"/>
  <c r="U233" i="150"/>
  <c r="V233" i="150"/>
  <c r="W233" i="150"/>
  <c r="X233" i="150"/>
  <c r="Y233" i="150"/>
  <c r="Z233" i="150"/>
  <c r="AA233" i="150"/>
  <c r="AB233" i="150"/>
  <c r="A234" i="150"/>
  <c r="G234" i="150"/>
  <c r="H234" i="150"/>
  <c r="I234" i="150"/>
  <c r="J234" i="150"/>
  <c r="K234" i="150"/>
  <c r="L234" i="150"/>
  <c r="M234" i="150"/>
  <c r="N234" i="150"/>
  <c r="O234" i="150"/>
  <c r="P234" i="150"/>
  <c r="Q234" i="150"/>
  <c r="R234" i="150"/>
  <c r="S234" i="150"/>
  <c r="T234" i="150"/>
  <c r="U234" i="150"/>
  <c r="V234" i="150"/>
  <c r="W234" i="150"/>
  <c r="X234" i="150"/>
  <c r="Y234" i="150"/>
  <c r="Z234" i="150"/>
  <c r="AA234" i="150"/>
  <c r="AB234" i="150"/>
  <c r="A235" i="150"/>
  <c r="G235" i="150"/>
  <c r="H235" i="150"/>
  <c r="I235" i="150"/>
  <c r="J235" i="150"/>
  <c r="K235" i="150"/>
  <c r="L235" i="150"/>
  <c r="M235" i="150"/>
  <c r="N235" i="150"/>
  <c r="O235" i="150"/>
  <c r="P235" i="150"/>
  <c r="Q235" i="150"/>
  <c r="R235" i="150"/>
  <c r="S235" i="150"/>
  <c r="T235" i="150"/>
  <c r="U235" i="150"/>
  <c r="V235" i="150"/>
  <c r="W235" i="150"/>
  <c r="X235" i="150"/>
  <c r="Y235" i="150"/>
  <c r="Z235" i="150"/>
  <c r="AA235" i="150"/>
  <c r="AB235" i="150"/>
  <c r="A236" i="150"/>
  <c r="G236" i="150"/>
  <c r="H236" i="150"/>
  <c r="I236" i="150"/>
  <c r="J236" i="150"/>
  <c r="K236" i="150"/>
  <c r="L236" i="150"/>
  <c r="M236" i="150"/>
  <c r="N236" i="150"/>
  <c r="O236" i="150"/>
  <c r="P236" i="150"/>
  <c r="Q236" i="150"/>
  <c r="R236" i="150"/>
  <c r="S236" i="150"/>
  <c r="T236" i="150"/>
  <c r="U236" i="150"/>
  <c r="V236" i="150"/>
  <c r="W236" i="150"/>
  <c r="X236" i="150"/>
  <c r="Y236" i="150"/>
  <c r="Z236" i="150"/>
  <c r="AA236" i="150"/>
  <c r="AB236" i="150"/>
  <c r="A237" i="150"/>
  <c r="G237" i="150"/>
  <c r="H237" i="150"/>
  <c r="I237" i="150"/>
  <c r="J237" i="150"/>
  <c r="K237" i="150"/>
  <c r="L237" i="150"/>
  <c r="M237" i="150"/>
  <c r="N237" i="150"/>
  <c r="O237" i="150"/>
  <c r="P237" i="150"/>
  <c r="Q237" i="150"/>
  <c r="R237" i="150"/>
  <c r="S237" i="150"/>
  <c r="T237" i="150"/>
  <c r="U237" i="150"/>
  <c r="V237" i="150"/>
  <c r="W237" i="150"/>
  <c r="X237" i="150"/>
  <c r="Y237" i="150"/>
  <c r="Z237" i="150"/>
  <c r="AA237" i="150"/>
  <c r="AB237" i="150"/>
  <c r="A238" i="150"/>
  <c r="G238" i="150"/>
  <c r="H238" i="150"/>
  <c r="I238" i="150"/>
  <c r="J238" i="150"/>
  <c r="K238" i="150"/>
  <c r="L238" i="150"/>
  <c r="M238" i="150"/>
  <c r="N238" i="150"/>
  <c r="O238" i="150"/>
  <c r="P238" i="150"/>
  <c r="Q238" i="150"/>
  <c r="R238" i="150"/>
  <c r="S238" i="150"/>
  <c r="T238" i="150"/>
  <c r="U238" i="150"/>
  <c r="V238" i="150"/>
  <c r="W238" i="150"/>
  <c r="X238" i="150"/>
  <c r="Y238" i="150"/>
  <c r="Z238" i="150"/>
  <c r="AA238" i="150"/>
  <c r="AB238" i="150"/>
  <c r="A239" i="150"/>
  <c r="G239" i="150"/>
  <c r="H239" i="150"/>
  <c r="I239" i="150"/>
  <c r="J239" i="150"/>
  <c r="K239" i="150"/>
  <c r="L239" i="150"/>
  <c r="M239" i="150"/>
  <c r="N239" i="150"/>
  <c r="O239" i="150"/>
  <c r="P239" i="150"/>
  <c r="Q239" i="150"/>
  <c r="R239" i="150"/>
  <c r="S239" i="150"/>
  <c r="T239" i="150"/>
  <c r="U239" i="150"/>
  <c r="V239" i="150"/>
  <c r="W239" i="150"/>
  <c r="X239" i="150"/>
  <c r="Y239" i="150"/>
  <c r="Z239" i="150"/>
  <c r="AA239" i="150"/>
  <c r="AB239" i="150"/>
  <c r="A240" i="150"/>
  <c r="G240" i="150"/>
  <c r="H240" i="150"/>
  <c r="I240" i="150"/>
  <c r="J240" i="150"/>
  <c r="K240" i="150"/>
  <c r="L240" i="150"/>
  <c r="M240" i="150"/>
  <c r="N240" i="150"/>
  <c r="O240" i="150"/>
  <c r="P240" i="150"/>
  <c r="Q240" i="150"/>
  <c r="R240" i="150"/>
  <c r="S240" i="150"/>
  <c r="T240" i="150"/>
  <c r="U240" i="150"/>
  <c r="V240" i="150"/>
  <c r="W240" i="150"/>
  <c r="X240" i="150"/>
  <c r="Y240" i="150"/>
  <c r="Z240" i="150"/>
  <c r="AA240" i="150"/>
  <c r="AB240" i="150"/>
  <c r="A241" i="150"/>
  <c r="G241" i="150"/>
  <c r="H241" i="150"/>
  <c r="I241" i="150"/>
  <c r="J241" i="150"/>
  <c r="K241" i="150"/>
  <c r="L241" i="150"/>
  <c r="M241" i="150"/>
  <c r="N241" i="150"/>
  <c r="O241" i="150"/>
  <c r="P241" i="150"/>
  <c r="Q241" i="150"/>
  <c r="R241" i="150"/>
  <c r="S241" i="150"/>
  <c r="T241" i="150"/>
  <c r="U241" i="150"/>
  <c r="V241" i="150"/>
  <c r="W241" i="150"/>
  <c r="X241" i="150"/>
  <c r="Y241" i="150"/>
  <c r="Z241" i="150"/>
  <c r="AA241" i="150"/>
  <c r="AB241" i="150"/>
  <c r="A242" i="150"/>
  <c r="G242" i="150"/>
  <c r="H242" i="150"/>
  <c r="I242" i="150"/>
  <c r="J242" i="150"/>
  <c r="K242" i="150"/>
  <c r="L242" i="150"/>
  <c r="M242" i="150"/>
  <c r="N242" i="150"/>
  <c r="O242" i="150"/>
  <c r="P242" i="150"/>
  <c r="Q242" i="150"/>
  <c r="R242" i="150"/>
  <c r="S242" i="150"/>
  <c r="T242" i="150"/>
  <c r="U242" i="150"/>
  <c r="V242" i="150"/>
  <c r="W242" i="150"/>
  <c r="X242" i="150"/>
  <c r="Y242" i="150"/>
  <c r="Z242" i="150"/>
  <c r="AA242" i="150"/>
  <c r="AB242" i="150"/>
  <c r="A243" i="150"/>
  <c r="G243" i="150"/>
  <c r="H243" i="150"/>
  <c r="I243" i="150"/>
  <c r="J243" i="150"/>
  <c r="K243" i="150"/>
  <c r="L243" i="150"/>
  <c r="M243" i="150"/>
  <c r="N243" i="150"/>
  <c r="O243" i="150"/>
  <c r="P243" i="150"/>
  <c r="Q243" i="150"/>
  <c r="R243" i="150"/>
  <c r="S243" i="150"/>
  <c r="T243" i="150"/>
  <c r="U243" i="150"/>
  <c r="V243" i="150"/>
  <c r="W243" i="150"/>
  <c r="X243" i="150"/>
  <c r="Y243" i="150"/>
  <c r="Z243" i="150"/>
  <c r="AA243" i="150"/>
  <c r="AB243" i="150"/>
  <c r="A244" i="150"/>
  <c r="G244" i="150"/>
  <c r="H244" i="150"/>
  <c r="I244" i="150"/>
  <c r="J244" i="150"/>
  <c r="K244" i="150"/>
  <c r="L244" i="150"/>
  <c r="M244" i="150"/>
  <c r="N244" i="150"/>
  <c r="O244" i="150"/>
  <c r="P244" i="150"/>
  <c r="Q244" i="150"/>
  <c r="R244" i="150"/>
  <c r="S244" i="150"/>
  <c r="T244" i="150"/>
  <c r="U244" i="150"/>
  <c r="V244" i="150"/>
  <c r="W244" i="150"/>
  <c r="X244" i="150"/>
  <c r="Y244" i="150"/>
  <c r="Z244" i="150"/>
  <c r="AA244" i="150"/>
  <c r="AB244" i="150"/>
  <c r="A245" i="150"/>
  <c r="G245" i="150"/>
  <c r="H245" i="150"/>
  <c r="I245" i="150"/>
  <c r="J245" i="150"/>
  <c r="K245" i="150"/>
  <c r="L245" i="150"/>
  <c r="M245" i="150"/>
  <c r="N245" i="150"/>
  <c r="O245" i="150"/>
  <c r="P245" i="150"/>
  <c r="Q245" i="150"/>
  <c r="R245" i="150"/>
  <c r="S245" i="150"/>
  <c r="T245" i="150"/>
  <c r="U245" i="150"/>
  <c r="V245" i="150"/>
  <c r="W245" i="150"/>
  <c r="X245" i="150"/>
  <c r="Y245" i="150"/>
  <c r="Z245" i="150"/>
  <c r="AA245" i="150"/>
  <c r="AB245" i="150"/>
  <c r="A246" i="150"/>
  <c r="G246" i="150"/>
  <c r="H246" i="150"/>
  <c r="I246" i="150"/>
  <c r="J246" i="150"/>
  <c r="K246" i="150"/>
  <c r="L246" i="150"/>
  <c r="M246" i="150"/>
  <c r="N246" i="150"/>
  <c r="O246" i="150"/>
  <c r="P246" i="150"/>
  <c r="Q246" i="150"/>
  <c r="R246" i="150"/>
  <c r="S246" i="150"/>
  <c r="T246" i="150"/>
  <c r="U246" i="150"/>
  <c r="V246" i="150"/>
  <c r="W246" i="150"/>
  <c r="X246" i="150"/>
  <c r="Y246" i="150"/>
  <c r="Z246" i="150"/>
  <c r="AA246" i="150"/>
  <c r="AB246" i="150"/>
  <c r="A247" i="150"/>
  <c r="G247" i="150"/>
  <c r="H247" i="150"/>
  <c r="I247" i="150"/>
  <c r="J247" i="150"/>
  <c r="K247" i="150"/>
  <c r="L247" i="150"/>
  <c r="M247" i="150"/>
  <c r="N247" i="150"/>
  <c r="O247" i="150"/>
  <c r="P247" i="150"/>
  <c r="Q247" i="150"/>
  <c r="R247" i="150"/>
  <c r="S247" i="150"/>
  <c r="T247" i="150"/>
  <c r="U247" i="150"/>
  <c r="V247" i="150"/>
  <c r="W247" i="150"/>
  <c r="X247" i="150"/>
  <c r="Y247" i="150"/>
  <c r="Z247" i="150"/>
  <c r="AA247" i="150"/>
  <c r="AB247" i="150"/>
  <c r="A248" i="150"/>
  <c r="G248" i="150"/>
  <c r="H248" i="150"/>
  <c r="I248" i="150"/>
  <c r="J248" i="150"/>
  <c r="K248" i="150"/>
  <c r="L248" i="150"/>
  <c r="M248" i="150"/>
  <c r="N248" i="150"/>
  <c r="O248" i="150"/>
  <c r="P248" i="150"/>
  <c r="Q248" i="150"/>
  <c r="R248" i="150"/>
  <c r="S248" i="150"/>
  <c r="T248" i="150"/>
  <c r="U248" i="150"/>
  <c r="V248" i="150"/>
  <c r="W248" i="150"/>
  <c r="X248" i="150"/>
  <c r="Y248" i="150"/>
  <c r="Z248" i="150"/>
  <c r="AA248" i="150"/>
  <c r="AB248" i="150"/>
  <c r="A249" i="150"/>
  <c r="G249" i="150"/>
  <c r="H249" i="150"/>
  <c r="I249" i="150"/>
  <c r="J249" i="150"/>
  <c r="K249" i="150"/>
  <c r="L249" i="150"/>
  <c r="M249" i="150"/>
  <c r="N249" i="150"/>
  <c r="O249" i="150"/>
  <c r="P249" i="150"/>
  <c r="Q249" i="150"/>
  <c r="R249" i="150"/>
  <c r="S249" i="150"/>
  <c r="T249" i="150"/>
  <c r="U249" i="150"/>
  <c r="V249" i="150"/>
  <c r="W249" i="150"/>
  <c r="X249" i="150"/>
  <c r="Y249" i="150"/>
  <c r="Z249" i="150"/>
  <c r="AA249" i="150"/>
  <c r="AB249" i="150"/>
  <c r="A250" i="150"/>
  <c r="G250" i="150"/>
  <c r="H250" i="150"/>
  <c r="I250" i="150"/>
  <c r="J250" i="150"/>
  <c r="K250" i="150"/>
  <c r="L250" i="150"/>
  <c r="M250" i="150"/>
  <c r="N250" i="150"/>
  <c r="O250" i="150"/>
  <c r="P250" i="150"/>
  <c r="Q250" i="150"/>
  <c r="R250" i="150"/>
  <c r="S250" i="150"/>
  <c r="T250" i="150"/>
  <c r="U250" i="150"/>
  <c r="V250" i="150"/>
  <c r="W250" i="150"/>
  <c r="X250" i="150"/>
  <c r="Y250" i="150"/>
  <c r="Z250" i="150"/>
  <c r="AA250" i="150"/>
  <c r="AB250" i="150"/>
  <c r="A251" i="150"/>
  <c r="G251" i="150"/>
  <c r="H251" i="150"/>
  <c r="I251" i="150"/>
  <c r="J251" i="150"/>
  <c r="K251" i="150"/>
  <c r="L251" i="150"/>
  <c r="M251" i="150"/>
  <c r="N251" i="150"/>
  <c r="O251" i="150"/>
  <c r="P251" i="150"/>
  <c r="Q251" i="150"/>
  <c r="R251" i="150"/>
  <c r="S251" i="150"/>
  <c r="T251" i="150"/>
  <c r="U251" i="150"/>
  <c r="V251" i="150"/>
  <c r="W251" i="150"/>
  <c r="X251" i="150"/>
  <c r="Y251" i="150"/>
  <c r="Z251" i="150"/>
  <c r="AA251" i="150"/>
  <c r="AB251" i="150"/>
  <c r="A252" i="150"/>
  <c r="G252" i="150"/>
  <c r="H252" i="150"/>
  <c r="I252" i="150"/>
  <c r="J252" i="150"/>
  <c r="K252" i="150"/>
  <c r="L252" i="150"/>
  <c r="M252" i="150"/>
  <c r="N252" i="150"/>
  <c r="O252" i="150"/>
  <c r="P252" i="150"/>
  <c r="Q252" i="150"/>
  <c r="R252" i="150"/>
  <c r="S252" i="150"/>
  <c r="T252" i="150"/>
  <c r="U252" i="150"/>
  <c r="V252" i="150"/>
  <c r="W252" i="150"/>
  <c r="X252" i="150"/>
  <c r="Y252" i="150"/>
  <c r="Z252" i="150"/>
  <c r="AA252" i="150"/>
  <c r="AB252" i="150"/>
  <c r="A253" i="150"/>
  <c r="G253" i="150"/>
  <c r="H253" i="150"/>
  <c r="I253" i="150"/>
  <c r="J253" i="150"/>
  <c r="K253" i="150"/>
  <c r="L253" i="150"/>
  <c r="M253" i="150"/>
  <c r="N253" i="150"/>
  <c r="O253" i="150"/>
  <c r="P253" i="150"/>
  <c r="Q253" i="150"/>
  <c r="R253" i="150"/>
  <c r="S253" i="150"/>
  <c r="T253" i="150"/>
  <c r="U253" i="150"/>
  <c r="V253" i="150"/>
  <c r="W253" i="150"/>
  <c r="X253" i="150"/>
  <c r="Y253" i="150"/>
  <c r="Z253" i="150"/>
  <c r="AA253" i="150"/>
  <c r="AB253" i="150"/>
  <c r="A254" i="150"/>
  <c r="G254" i="150"/>
  <c r="H254" i="150"/>
  <c r="I254" i="150"/>
  <c r="J254" i="150"/>
  <c r="K254" i="150"/>
  <c r="L254" i="150"/>
  <c r="M254" i="150"/>
  <c r="N254" i="150"/>
  <c r="O254" i="150"/>
  <c r="P254" i="150"/>
  <c r="Q254" i="150"/>
  <c r="R254" i="150"/>
  <c r="S254" i="150"/>
  <c r="T254" i="150"/>
  <c r="U254" i="150"/>
  <c r="V254" i="150"/>
  <c r="W254" i="150"/>
  <c r="X254" i="150"/>
  <c r="Y254" i="150"/>
  <c r="Z254" i="150"/>
  <c r="AA254" i="150"/>
  <c r="AB254" i="150"/>
  <c r="A255" i="150"/>
  <c r="G255" i="150"/>
  <c r="H255" i="150"/>
  <c r="I255" i="150"/>
  <c r="J255" i="150"/>
  <c r="K255" i="150"/>
  <c r="L255" i="150"/>
  <c r="M255" i="150"/>
  <c r="N255" i="150"/>
  <c r="O255" i="150"/>
  <c r="P255" i="150"/>
  <c r="Q255" i="150"/>
  <c r="R255" i="150"/>
  <c r="S255" i="150"/>
  <c r="T255" i="150"/>
  <c r="U255" i="150"/>
  <c r="V255" i="150"/>
  <c r="W255" i="150"/>
  <c r="X255" i="150"/>
  <c r="Y255" i="150"/>
  <c r="Z255" i="150"/>
  <c r="AA255" i="150"/>
  <c r="AB255" i="150"/>
  <c r="A256" i="150"/>
  <c r="G256" i="150"/>
  <c r="H256" i="150"/>
  <c r="I256" i="150"/>
  <c r="J256" i="150"/>
  <c r="K256" i="150"/>
  <c r="L256" i="150"/>
  <c r="M256" i="150"/>
  <c r="N256" i="150"/>
  <c r="O256" i="150"/>
  <c r="P256" i="150"/>
  <c r="Q256" i="150"/>
  <c r="R256" i="150"/>
  <c r="S256" i="150"/>
  <c r="T256" i="150"/>
  <c r="U256" i="150"/>
  <c r="V256" i="150"/>
  <c r="W256" i="150"/>
  <c r="X256" i="150"/>
  <c r="Y256" i="150"/>
  <c r="Z256" i="150"/>
  <c r="AA256" i="150"/>
  <c r="AB256" i="150"/>
  <c r="A257" i="150"/>
  <c r="G257" i="150"/>
  <c r="H257" i="150"/>
  <c r="I257" i="150"/>
  <c r="J257" i="150"/>
  <c r="K257" i="150"/>
  <c r="L257" i="150"/>
  <c r="M257" i="150"/>
  <c r="N257" i="150"/>
  <c r="O257" i="150"/>
  <c r="P257" i="150"/>
  <c r="Q257" i="150"/>
  <c r="R257" i="150"/>
  <c r="S257" i="150"/>
  <c r="T257" i="150"/>
  <c r="U257" i="150"/>
  <c r="V257" i="150"/>
  <c r="W257" i="150"/>
  <c r="X257" i="150"/>
  <c r="Y257" i="150"/>
  <c r="Z257" i="150"/>
  <c r="AA257" i="150"/>
  <c r="AB257" i="150"/>
  <c r="A258" i="150"/>
  <c r="G258" i="150"/>
  <c r="H258" i="150"/>
  <c r="I258" i="150"/>
  <c r="J258" i="150"/>
  <c r="K258" i="150"/>
  <c r="L258" i="150"/>
  <c r="M258" i="150"/>
  <c r="N258" i="150"/>
  <c r="O258" i="150"/>
  <c r="P258" i="150"/>
  <c r="Q258" i="150"/>
  <c r="R258" i="150"/>
  <c r="S258" i="150"/>
  <c r="T258" i="150"/>
  <c r="U258" i="150"/>
  <c r="V258" i="150"/>
  <c r="W258" i="150"/>
  <c r="X258" i="150"/>
  <c r="Y258" i="150"/>
  <c r="Z258" i="150"/>
  <c r="AA258" i="150"/>
  <c r="AB258" i="150"/>
  <c r="A259" i="150"/>
  <c r="G259" i="150"/>
  <c r="H259" i="150"/>
  <c r="I259" i="150"/>
  <c r="J259" i="150"/>
  <c r="K259" i="150"/>
  <c r="L259" i="150"/>
  <c r="M259" i="150"/>
  <c r="N259" i="150"/>
  <c r="O259" i="150"/>
  <c r="P259" i="150"/>
  <c r="Q259" i="150"/>
  <c r="R259" i="150"/>
  <c r="S259" i="150"/>
  <c r="T259" i="150"/>
  <c r="U259" i="150"/>
  <c r="V259" i="150"/>
  <c r="W259" i="150"/>
  <c r="X259" i="150"/>
  <c r="Y259" i="150"/>
  <c r="Z259" i="150"/>
  <c r="AA259" i="150"/>
  <c r="AB259" i="150"/>
  <c r="A260" i="150"/>
  <c r="G260" i="150"/>
  <c r="H260" i="150"/>
  <c r="I260" i="150"/>
  <c r="J260" i="150"/>
  <c r="K260" i="150"/>
  <c r="L260" i="150"/>
  <c r="M260" i="150"/>
  <c r="N260" i="150"/>
  <c r="O260" i="150"/>
  <c r="P260" i="150"/>
  <c r="Q260" i="150"/>
  <c r="R260" i="150"/>
  <c r="S260" i="150"/>
  <c r="T260" i="150"/>
  <c r="U260" i="150"/>
  <c r="V260" i="150"/>
  <c r="W260" i="150"/>
  <c r="X260" i="150"/>
  <c r="Y260" i="150"/>
  <c r="Z260" i="150"/>
  <c r="AA260" i="150"/>
  <c r="AB260" i="150"/>
  <c r="A261" i="150"/>
  <c r="G261" i="150"/>
  <c r="H261" i="150"/>
  <c r="I261" i="150"/>
  <c r="J261" i="150"/>
  <c r="K261" i="150"/>
  <c r="L261" i="150"/>
  <c r="M261" i="150"/>
  <c r="N261" i="150"/>
  <c r="O261" i="150"/>
  <c r="P261" i="150"/>
  <c r="Q261" i="150"/>
  <c r="R261" i="150"/>
  <c r="S261" i="150"/>
  <c r="T261" i="150"/>
  <c r="U261" i="150"/>
  <c r="V261" i="150"/>
  <c r="W261" i="150"/>
  <c r="X261" i="150"/>
  <c r="Y261" i="150"/>
  <c r="Z261" i="150"/>
  <c r="AA261" i="150"/>
  <c r="AB261" i="150"/>
  <c r="A262" i="150"/>
  <c r="G262" i="150"/>
  <c r="H262" i="150"/>
  <c r="I262" i="150"/>
  <c r="J262" i="150"/>
  <c r="K262" i="150"/>
  <c r="L262" i="150"/>
  <c r="M262" i="150"/>
  <c r="N262" i="150"/>
  <c r="O262" i="150"/>
  <c r="P262" i="150"/>
  <c r="Q262" i="150"/>
  <c r="R262" i="150"/>
  <c r="S262" i="150"/>
  <c r="T262" i="150"/>
  <c r="U262" i="150"/>
  <c r="V262" i="150"/>
  <c r="W262" i="150"/>
  <c r="X262" i="150"/>
  <c r="Y262" i="150"/>
  <c r="Z262" i="150"/>
  <c r="AA262" i="150"/>
  <c r="AB262" i="150"/>
  <c r="A263" i="150"/>
  <c r="G263" i="150"/>
  <c r="H263" i="150"/>
  <c r="I263" i="150"/>
  <c r="J263" i="150"/>
  <c r="K263" i="150"/>
  <c r="L263" i="150"/>
  <c r="M263" i="150"/>
  <c r="N263" i="150"/>
  <c r="O263" i="150"/>
  <c r="P263" i="150"/>
  <c r="Q263" i="150"/>
  <c r="R263" i="150"/>
  <c r="S263" i="150"/>
  <c r="T263" i="150"/>
  <c r="U263" i="150"/>
  <c r="V263" i="150"/>
  <c r="W263" i="150"/>
  <c r="X263" i="150"/>
  <c r="Y263" i="150"/>
  <c r="Z263" i="150"/>
  <c r="AA263" i="150"/>
  <c r="AB263" i="150"/>
  <c r="A264" i="150"/>
  <c r="G264" i="150"/>
  <c r="H264" i="150"/>
  <c r="I264" i="150"/>
  <c r="J264" i="150"/>
  <c r="K264" i="150"/>
  <c r="L264" i="150"/>
  <c r="M264" i="150"/>
  <c r="N264" i="150"/>
  <c r="O264" i="150"/>
  <c r="P264" i="150"/>
  <c r="Q264" i="150"/>
  <c r="R264" i="150"/>
  <c r="S264" i="150"/>
  <c r="T264" i="150"/>
  <c r="U264" i="150"/>
  <c r="V264" i="150"/>
  <c r="W264" i="150"/>
  <c r="X264" i="150"/>
  <c r="Y264" i="150"/>
  <c r="Z264" i="150"/>
  <c r="AA264" i="150"/>
  <c r="AB264" i="150"/>
  <c r="A265" i="150"/>
  <c r="G265" i="150"/>
  <c r="H265" i="150"/>
  <c r="I265" i="150"/>
  <c r="J265" i="150"/>
  <c r="K265" i="150"/>
  <c r="L265" i="150"/>
  <c r="M265" i="150"/>
  <c r="N265" i="150"/>
  <c r="O265" i="150"/>
  <c r="P265" i="150"/>
  <c r="Q265" i="150"/>
  <c r="R265" i="150"/>
  <c r="S265" i="150"/>
  <c r="T265" i="150"/>
  <c r="U265" i="150"/>
  <c r="V265" i="150"/>
  <c r="W265" i="150"/>
  <c r="X265" i="150"/>
  <c r="Y265" i="150"/>
  <c r="Z265" i="150"/>
  <c r="AA265" i="150"/>
  <c r="AB265" i="150"/>
  <c r="A266" i="150"/>
  <c r="G266" i="150"/>
  <c r="H266" i="150"/>
  <c r="I266" i="150"/>
  <c r="J266" i="150"/>
  <c r="K266" i="150"/>
  <c r="L266" i="150"/>
  <c r="M266" i="150"/>
  <c r="N266" i="150"/>
  <c r="O266" i="150"/>
  <c r="P266" i="150"/>
  <c r="Q266" i="150"/>
  <c r="R266" i="150"/>
  <c r="S266" i="150"/>
  <c r="T266" i="150"/>
  <c r="U266" i="150"/>
  <c r="V266" i="150"/>
  <c r="W266" i="150"/>
  <c r="X266" i="150"/>
  <c r="Y266" i="150"/>
  <c r="Z266" i="150"/>
  <c r="AA266" i="150"/>
  <c r="AB266" i="150"/>
  <c r="A267" i="150"/>
  <c r="G267" i="150"/>
  <c r="H267" i="150"/>
  <c r="I267" i="150"/>
  <c r="J267" i="150"/>
  <c r="K267" i="150"/>
  <c r="L267" i="150"/>
  <c r="M267" i="150"/>
  <c r="N267" i="150"/>
  <c r="O267" i="150"/>
  <c r="P267" i="150"/>
  <c r="Q267" i="150"/>
  <c r="R267" i="150"/>
  <c r="S267" i="150"/>
  <c r="T267" i="150"/>
  <c r="U267" i="150"/>
  <c r="V267" i="150"/>
  <c r="W267" i="150"/>
  <c r="X267" i="150"/>
  <c r="Y267" i="150"/>
  <c r="Z267" i="150"/>
  <c r="AA267" i="150"/>
  <c r="AB267" i="150"/>
  <c r="A268" i="150"/>
  <c r="G268" i="150"/>
  <c r="H268" i="150"/>
  <c r="I268" i="150"/>
  <c r="J268" i="150"/>
  <c r="K268" i="150"/>
  <c r="L268" i="150"/>
  <c r="M268" i="150"/>
  <c r="N268" i="150"/>
  <c r="O268" i="150"/>
  <c r="P268" i="150"/>
  <c r="Q268" i="150"/>
  <c r="R268" i="150"/>
  <c r="S268" i="150"/>
  <c r="T268" i="150"/>
  <c r="U268" i="150"/>
  <c r="V268" i="150"/>
  <c r="W268" i="150"/>
  <c r="X268" i="150"/>
  <c r="Y268" i="150"/>
  <c r="Z268" i="150"/>
  <c r="AA268" i="150"/>
  <c r="AB268" i="150"/>
  <c r="A269" i="150"/>
  <c r="G269" i="150"/>
  <c r="H269" i="150"/>
  <c r="I269" i="150"/>
  <c r="J269" i="150"/>
  <c r="K269" i="150"/>
  <c r="L269" i="150"/>
  <c r="M269" i="150"/>
  <c r="N269" i="150"/>
  <c r="O269" i="150"/>
  <c r="P269" i="150"/>
  <c r="Q269" i="150"/>
  <c r="R269" i="150"/>
  <c r="S269" i="150"/>
  <c r="T269" i="150"/>
  <c r="U269" i="150"/>
  <c r="V269" i="150"/>
  <c r="W269" i="150"/>
  <c r="X269" i="150"/>
  <c r="Y269" i="150"/>
  <c r="Z269" i="150"/>
  <c r="AA269" i="150"/>
  <c r="AB269" i="150"/>
  <c r="A270" i="150"/>
  <c r="G270" i="150"/>
  <c r="H270" i="150"/>
  <c r="I270" i="150"/>
  <c r="J270" i="150"/>
  <c r="K270" i="150"/>
  <c r="L270" i="150"/>
  <c r="M270" i="150"/>
  <c r="N270" i="150"/>
  <c r="O270" i="150"/>
  <c r="P270" i="150"/>
  <c r="Q270" i="150"/>
  <c r="R270" i="150"/>
  <c r="S270" i="150"/>
  <c r="T270" i="150"/>
  <c r="U270" i="150"/>
  <c r="V270" i="150"/>
  <c r="W270" i="150"/>
  <c r="X270" i="150"/>
  <c r="Y270" i="150"/>
  <c r="Z270" i="150"/>
  <c r="AA270" i="150"/>
  <c r="AB270" i="150"/>
  <c r="A271" i="150"/>
  <c r="G271" i="150"/>
  <c r="H271" i="150"/>
  <c r="I271" i="150"/>
  <c r="J271" i="150"/>
  <c r="K271" i="150"/>
  <c r="L271" i="150"/>
  <c r="M271" i="150"/>
  <c r="N271" i="150"/>
  <c r="O271" i="150"/>
  <c r="P271" i="150"/>
  <c r="Q271" i="150"/>
  <c r="R271" i="150"/>
  <c r="S271" i="150"/>
  <c r="T271" i="150"/>
  <c r="U271" i="150"/>
  <c r="V271" i="150"/>
  <c r="W271" i="150"/>
  <c r="X271" i="150"/>
  <c r="Y271" i="150"/>
  <c r="Z271" i="150"/>
  <c r="AA271" i="150"/>
  <c r="AB271" i="150"/>
  <c r="A272" i="150"/>
  <c r="G272" i="150"/>
  <c r="H272" i="150"/>
  <c r="I272" i="150"/>
  <c r="J272" i="150"/>
  <c r="K272" i="150"/>
  <c r="L272" i="150"/>
  <c r="M272" i="150"/>
  <c r="N272" i="150"/>
  <c r="O272" i="150"/>
  <c r="P272" i="150"/>
  <c r="Q272" i="150"/>
  <c r="R272" i="150"/>
  <c r="S272" i="150"/>
  <c r="T272" i="150"/>
  <c r="U272" i="150"/>
  <c r="V272" i="150"/>
  <c r="W272" i="150"/>
  <c r="X272" i="150"/>
  <c r="Y272" i="150"/>
  <c r="Z272" i="150"/>
  <c r="AA272" i="150"/>
  <c r="AB272" i="150"/>
  <c r="A273" i="150"/>
  <c r="G273" i="150"/>
  <c r="H273" i="150"/>
  <c r="I273" i="150"/>
  <c r="J273" i="150"/>
  <c r="K273" i="150"/>
  <c r="L273" i="150"/>
  <c r="M273" i="150"/>
  <c r="N273" i="150"/>
  <c r="O273" i="150"/>
  <c r="P273" i="150"/>
  <c r="Q273" i="150"/>
  <c r="R273" i="150"/>
  <c r="S273" i="150"/>
  <c r="T273" i="150"/>
  <c r="U273" i="150"/>
  <c r="V273" i="150"/>
  <c r="W273" i="150"/>
  <c r="X273" i="150"/>
  <c r="Y273" i="150"/>
  <c r="Z273" i="150"/>
  <c r="AA273" i="150"/>
  <c r="AB273" i="150"/>
  <c r="A274" i="150"/>
  <c r="G274" i="150"/>
  <c r="H274" i="150"/>
  <c r="I274" i="150"/>
  <c r="J274" i="150"/>
  <c r="K274" i="150"/>
  <c r="L274" i="150"/>
  <c r="M274" i="150"/>
  <c r="N274" i="150"/>
  <c r="O274" i="150"/>
  <c r="P274" i="150"/>
  <c r="Q274" i="150"/>
  <c r="R274" i="150"/>
  <c r="S274" i="150"/>
  <c r="T274" i="150"/>
  <c r="U274" i="150"/>
  <c r="V274" i="150"/>
  <c r="W274" i="150"/>
  <c r="X274" i="150"/>
  <c r="Y274" i="150"/>
  <c r="Z274" i="150"/>
  <c r="AA274" i="150"/>
  <c r="AB274" i="150"/>
  <c r="A275" i="150"/>
  <c r="G275" i="150"/>
  <c r="H275" i="150"/>
  <c r="I275" i="150"/>
  <c r="J275" i="150"/>
  <c r="K275" i="150"/>
  <c r="L275" i="150"/>
  <c r="M275" i="150"/>
  <c r="N275" i="150"/>
  <c r="O275" i="150"/>
  <c r="P275" i="150"/>
  <c r="Q275" i="150"/>
  <c r="R275" i="150"/>
  <c r="S275" i="150"/>
  <c r="T275" i="150"/>
  <c r="U275" i="150"/>
  <c r="V275" i="150"/>
  <c r="W275" i="150"/>
  <c r="X275" i="150"/>
  <c r="Y275" i="150"/>
  <c r="Z275" i="150"/>
  <c r="AA275" i="150"/>
  <c r="AB275" i="150"/>
  <c r="A276" i="150"/>
  <c r="G276" i="150"/>
  <c r="H276" i="150"/>
  <c r="I276" i="150"/>
  <c r="J276" i="150"/>
  <c r="K276" i="150"/>
  <c r="L276" i="150"/>
  <c r="M276" i="150"/>
  <c r="N276" i="150"/>
  <c r="O276" i="150"/>
  <c r="P276" i="150"/>
  <c r="Q276" i="150"/>
  <c r="R276" i="150"/>
  <c r="S276" i="150"/>
  <c r="T276" i="150"/>
  <c r="U276" i="150"/>
  <c r="V276" i="150"/>
  <c r="W276" i="150"/>
  <c r="X276" i="150"/>
  <c r="Y276" i="150"/>
  <c r="Z276" i="150"/>
  <c r="AA276" i="150"/>
  <c r="AB276" i="150"/>
  <c r="A277" i="150"/>
  <c r="G277" i="150"/>
  <c r="H277" i="150"/>
  <c r="I277" i="150"/>
  <c r="J277" i="150"/>
  <c r="K277" i="150"/>
  <c r="L277" i="150"/>
  <c r="M277" i="150"/>
  <c r="N277" i="150"/>
  <c r="O277" i="150"/>
  <c r="P277" i="150"/>
  <c r="Q277" i="150"/>
  <c r="R277" i="150"/>
  <c r="S277" i="150"/>
  <c r="T277" i="150"/>
  <c r="U277" i="150"/>
  <c r="V277" i="150"/>
  <c r="W277" i="150"/>
  <c r="X277" i="150"/>
  <c r="Y277" i="150"/>
  <c r="Z277" i="150"/>
  <c r="AA277" i="150"/>
  <c r="AB277" i="150"/>
  <c r="A278" i="150"/>
  <c r="G278" i="150"/>
  <c r="H278" i="150"/>
  <c r="I278" i="150"/>
  <c r="J278" i="150"/>
  <c r="K278" i="150"/>
  <c r="L278" i="150"/>
  <c r="M278" i="150"/>
  <c r="N278" i="150"/>
  <c r="O278" i="150"/>
  <c r="P278" i="150"/>
  <c r="Q278" i="150"/>
  <c r="R278" i="150"/>
  <c r="S278" i="150"/>
  <c r="T278" i="150"/>
  <c r="U278" i="150"/>
  <c r="V278" i="150"/>
  <c r="W278" i="150"/>
  <c r="X278" i="150"/>
  <c r="Y278" i="150"/>
  <c r="Z278" i="150"/>
  <c r="AA278" i="150"/>
  <c r="AB278" i="150"/>
  <c r="A279" i="150"/>
  <c r="G279" i="150"/>
  <c r="H279" i="150"/>
  <c r="I279" i="150"/>
  <c r="J279" i="150"/>
  <c r="K279" i="150"/>
  <c r="L279" i="150"/>
  <c r="M279" i="150"/>
  <c r="N279" i="150"/>
  <c r="O279" i="150"/>
  <c r="P279" i="150"/>
  <c r="Q279" i="150"/>
  <c r="R279" i="150"/>
  <c r="S279" i="150"/>
  <c r="T279" i="150"/>
  <c r="U279" i="150"/>
  <c r="V279" i="150"/>
  <c r="W279" i="150"/>
  <c r="X279" i="150"/>
  <c r="Y279" i="150"/>
  <c r="Z279" i="150"/>
  <c r="AA279" i="150"/>
  <c r="AB279" i="150"/>
  <c r="A280" i="150"/>
  <c r="G280" i="150"/>
  <c r="H280" i="150"/>
  <c r="I280" i="150"/>
  <c r="J280" i="150"/>
  <c r="K280" i="150"/>
  <c r="L280" i="150"/>
  <c r="M280" i="150"/>
  <c r="N280" i="150"/>
  <c r="O280" i="150"/>
  <c r="P280" i="150"/>
  <c r="Q280" i="150"/>
  <c r="R280" i="150"/>
  <c r="S280" i="150"/>
  <c r="T280" i="150"/>
  <c r="U280" i="150"/>
  <c r="V280" i="150"/>
  <c r="W280" i="150"/>
  <c r="X280" i="150"/>
  <c r="Y280" i="150"/>
  <c r="Z280" i="150"/>
  <c r="AA280" i="150"/>
  <c r="AB280" i="150"/>
  <c r="A281" i="150"/>
  <c r="G281" i="150"/>
  <c r="H281" i="150"/>
  <c r="I281" i="150"/>
  <c r="J281" i="150"/>
  <c r="K281" i="150"/>
  <c r="L281" i="150"/>
  <c r="M281" i="150"/>
  <c r="N281" i="150"/>
  <c r="O281" i="150"/>
  <c r="P281" i="150"/>
  <c r="Q281" i="150"/>
  <c r="R281" i="150"/>
  <c r="S281" i="150"/>
  <c r="T281" i="150"/>
  <c r="U281" i="150"/>
  <c r="V281" i="150"/>
  <c r="W281" i="150"/>
  <c r="X281" i="150"/>
  <c r="Y281" i="150"/>
  <c r="Z281" i="150"/>
  <c r="AA281" i="150"/>
  <c r="AB281" i="150"/>
  <c r="A282" i="150"/>
  <c r="G282" i="150"/>
  <c r="H282" i="150"/>
  <c r="I282" i="150"/>
  <c r="J282" i="150"/>
  <c r="K282" i="150"/>
  <c r="L282" i="150"/>
  <c r="M282" i="150"/>
  <c r="N282" i="150"/>
  <c r="O282" i="150"/>
  <c r="P282" i="150"/>
  <c r="Q282" i="150"/>
  <c r="R282" i="150"/>
  <c r="S282" i="150"/>
  <c r="T282" i="150"/>
  <c r="U282" i="150"/>
  <c r="V282" i="150"/>
  <c r="W282" i="150"/>
  <c r="X282" i="150"/>
  <c r="Y282" i="150"/>
  <c r="Z282" i="150"/>
  <c r="AA282" i="150"/>
  <c r="AB282" i="150"/>
  <c r="A283" i="150"/>
  <c r="G283" i="150"/>
  <c r="H283" i="150"/>
  <c r="I283" i="150"/>
  <c r="J283" i="150"/>
  <c r="K283" i="150"/>
  <c r="L283" i="150"/>
  <c r="M283" i="150"/>
  <c r="N283" i="150"/>
  <c r="O283" i="150"/>
  <c r="P283" i="150"/>
  <c r="Q283" i="150"/>
  <c r="R283" i="150"/>
  <c r="S283" i="150"/>
  <c r="T283" i="150"/>
  <c r="U283" i="150"/>
  <c r="V283" i="150"/>
  <c r="W283" i="150"/>
  <c r="X283" i="150"/>
  <c r="Y283" i="150"/>
  <c r="Z283" i="150"/>
  <c r="AA283" i="150"/>
  <c r="AB283" i="150"/>
  <c r="A284" i="150"/>
  <c r="G284" i="150"/>
  <c r="H284" i="150"/>
  <c r="I284" i="150"/>
  <c r="J284" i="150"/>
  <c r="K284" i="150"/>
  <c r="L284" i="150"/>
  <c r="M284" i="150"/>
  <c r="N284" i="150"/>
  <c r="O284" i="150"/>
  <c r="P284" i="150"/>
  <c r="Q284" i="150"/>
  <c r="R284" i="150"/>
  <c r="S284" i="150"/>
  <c r="T284" i="150"/>
  <c r="U284" i="150"/>
  <c r="V284" i="150"/>
  <c r="W284" i="150"/>
  <c r="X284" i="150"/>
  <c r="Y284" i="150"/>
  <c r="Z284" i="150"/>
  <c r="AA284" i="150"/>
  <c r="AB284" i="150"/>
  <c r="A285" i="150"/>
  <c r="G285" i="150"/>
  <c r="H285" i="150"/>
  <c r="I285" i="150"/>
  <c r="J285" i="150"/>
  <c r="K285" i="150"/>
  <c r="L285" i="150"/>
  <c r="M285" i="150"/>
  <c r="N285" i="150"/>
  <c r="O285" i="150"/>
  <c r="P285" i="150"/>
  <c r="Q285" i="150"/>
  <c r="R285" i="150"/>
  <c r="S285" i="150"/>
  <c r="T285" i="150"/>
  <c r="U285" i="150"/>
  <c r="V285" i="150"/>
  <c r="W285" i="150"/>
  <c r="X285" i="150"/>
  <c r="Y285" i="150"/>
  <c r="Z285" i="150"/>
  <c r="AA285" i="150"/>
  <c r="AB285" i="150"/>
  <c r="A286" i="150"/>
  <c r="G286" i="150"/>
  <c r="H286" i="150"/>
  <c r="I286" i="150"/>
  <c r="J286" i="150"/>
  <c r="K286" i="150"/>
  <c r="L286" i="150"/>
  <c r="M286" i="150"/>
  <c r="N286" i="150"/>
  <c r="O286" i="150"/>
  <c r="P286" i="150"/>
  <c r="Q286" i="150"/>
  <c r="R286" i="150"/>
  <c r="S286" i="150"/>
  <c r="T286" i="150"/>
  <c r="U286" i="150"/>
  <c r="V286" i="150"/>
  <c r="W286" i="150"/>
  <c r="X286" i="150"/>
  <c r="Y286" i="150"/>
  <c r="Z286" i="150"/>
  <c r="AA286" i="150"/>
  <c r="AB286" i="150"/>
  <c r="A287" i="150"/>
  <c r="G287" i="150"/>
  <c r="H287" i="150"/>
  <c r="I287" i="150"/>
  <c r="J287" i="150"/>
  <c r="K287" i="150"/>
  <c r="L287" i="150"/>
  <c r="M287" i="150"/>
  <c r="N287" i="150"/>
  <c r="O287" i="150"/>
  <c r="P287" i="150"/>
  <c r="Q287" i="150"/>
  <c r="R287" i="150"/>
  <c r="S287" i="150"/>
  <c r="T287" i="150"/>
  <c r="U287" i="150"/>
  <c r="V287" i="150"/>
  <c r="W287" i="150"/>
  <c r="X287" i="150"/>
  <c r="Y287" i="150"/>
  <c r="Z287" i="150"/>
  <c r="AA287" i="150"/>
  <c r="AB287" i="150"/>
  <c r="A288" i="150"/>
  <c r="G288" i="150"/>
  <c r="H288" i="150"/>
  <c r="I288" i="150"/>
  <c r="J288" i="150"/>
  <c r="K288" i="150"/>
  <c r="L288" i="150"/>
  <c r="M288" i="150"/>
  <c r="N288" i="150"/>
  <c r="O288" i="150"/>
  <c r="P288" i="150"/>
  <c r="Q288" i="150"/>
  <c r="R288" i="150"/>
  <c r="S288" i="150"/>
  <c r="T288" i="150"/>
  <c r="U288" i="150"/>
  <c r="V288" i="150"/>
  <c r="W288" i="150"/>
  <c r="X288" i="150"/>
  <c r="Y288" i="150"/>
  <c r="Z288" i="150"/>
  <c r="AA288" i="150"/>
  <c r="AB288" i="150"/>
  <c r="A289" i="150"/>
  <c r="G289" i="150"/>
  <c r="H289" i="150"/>
  <c r="I289" i="150"/>
  <c r="J289" i="150"/>
  <c r="K289" i="150"/>
  <c r="L289" i="150"/>
  <c r="M289" i="150"/>
  <c r="N289" i="150"/>
  <c r="O289" i="150"/>
  <c r="P289" i="150"/>
  <c r="Q289" i="150"/>
  <c r="R289" i="150"/>
  <c r="S289" i="150"/>
  <c r="T289" i="150"/>
  <c r="U289" i="150"/>
  <c r="V289" i="150"/>
  <c r="W289" i="150"/>
  <c r="X289" i="150"/>
  <c r="Y289" i="150"/>
  <c r="Z289" i="150"/>
  <c r="AA289" i="150"/>
  <c r="AB289" i="150"/>
  <c r="A290" i="150"/>
  <c r="G290" i="150"/>
  <c r="H290" i="150"/>
  <c r="I290" i="150"/>
  <c r="J290" i="150"/>
  <c r="K290" i="150"/>
  <c r="L290" i="150"/>
  <c r="M290" i="150"/>
  <c r="N290" i="150"/>
  <c r="O290" i="150"/>
  <c r="P290" i="150"/>
  <c r="Q290" i="150"/>
  <c r="R290" i="150"/>
  <c r="S290" i="150"/>
  <c r="T290" i="150"/>
  <c r="U290" i="150"/>
  <c r="V290" i="150"/>
  <c r="W290" i="150"/>
  <c r="X290" i="150"/>
  <c r="Y290" i="150"/>
  <c r="Z290" i="150"/>
  <c r="AA290" i="150"/>
  <c r="AB290" i="150"/>
  <c r="A291" i="150"/>
  <c r="G291" i="150"/>
  <c r="H291" i="150"/>
  <c r="I291" i="150"/>
  <c r="J291" i="150"/>
  <c r="K291" i="150"/>
  <c r="L291" i="150"/>
  <c r="M291" i="150"/>
  <c r="N291" i="150"/>
  <c r="O291" i="150"/>
  <c r="P291" i="150"/>
  <c r="Q291" i="150"/>
  <c r="R291" i="150"/>
  <c r="S291" i="150"/>
  <c r="T291" i="150"/>
  <c r="U291" i="150"/>
  <c r="V291" i="150"/>
  <c r="W291" i="150"/>
  <c r="X291" i="150"/>
  <c r="Y291" i="150"/>
  <c r="Z291" i="150"/>
  <c r="AA291" i="150"/>
  <c r="AB291" i="150"/>
  <c r="A292" i="150"/>
  <c r="G292" i="150"/>
  <c r="H292" i="150"/>
  <c r="I292" i="150"/>
  <c r="J292" i="150"/>
  <c r="K292" i="150"/>
  <c r="L292" i="150"/>
  <c r="M292" i="150"/>
  <c r="N292" i="150"/>
  <c r="O292" i="150"/>
  <c r="P292" i="150"/>
  <c r="Q292" i="150"/>
  <c r="R292" i="150"/>
  <c r="S292" i="150"/>
  <c r="T292" i="150"/>
  <c r="U292" i="150"/>
  <c r="V292" i="150"/>
  <c r="W292" i="150"/>
  <c r="X292" i="150"/>
  <c r="Y292" i="150"/>
  <c r="Z292" i="150"/>
  <c r="AA292" i="150"/>
  <c r="AB292" i="150"/>
  <c r="A293" i="150"/>
  <c r="G293" i="150"/>
  <c r="H293" i="150"/>
  <c r="I293" i="150"/>
  <c r="J293" i="150"/>
  <c r="K293" i="150"/>
  <c r="L293" i="150"/>
  <c r="M293" i="150"/>
  <c r="N293" i="150"/>
  <c r="O293" i="150"/>
  <c r="P293" i="150"/>
  <c r="Q293" i="150"/>
  <c r="R293" i="150"/>
  <c r="S293" i="150"/>
  <c r="T293" i="150"/>
  <c r="U293" i="150"/>
  <c r="V293" i="150"/>
  <c r="W293" i="150"/>
  <c r="X293" i="150"/>
  <c r="Y293" i="150"/>
  <c r="Z293" i="150"/>
  <c r="AA293" i="150"/>
  <c r="AB293" i="150"/>
  <c r="A294" i="150"/>
  <c r="G294" i="150"/>
  <c r="H294" i="150"/>
  <c r="I294" i="150"/>
  <c r="J294" i="150"/>
  <c r="K294" i="150"/>
  <c r="L294" i="150"/>
  <c r="M294" i="150"/>
  <c r="N294" i="150"/>
  <c r="O294" i="150"/>
  <c r="P294" i="150"/>
  <c r="Q294" i="150"/>
  <c r="R294" i="150"/>
  <c r="S294" i="150"/>
  <c r="T294" i="150"/>
  <c r="U294" i="150"/>
  <c r="V294" i="150"/>
  <c r="W294" i="150"/>
  <c r="X294" i="150"/>
  <c r="Y294" i="150"/>
  <c r="Z294" i="150"/>
  <c r="AA294" i="150"/>
  <c r="AB294" i="150"/>
  <c r="A295" i="150"/>
  <c r="G295" i="150"/>
  <c r="H295" i="150"/>
  <c r="I295" i="150"/>
  <c r="J295" i="150"/>
  <c r="K295" i="150"/>
  <c r="L295" i="150"/>
  <c r="M295" i="150"/>
  <c r="N295" i="150"/>
  <c r="O295" i="150"/>
  <c r="P295" i="150"/>
  <c r="Q295" i="150"/>
  <c r="R295" i="150"/>
  <c r="S295" i="150"/>
  <c r="T295" i="150"/>
  <c r="U295" i="150"/>
  <c r="V295" i="150"/>
  <c r="W295" i="150"/>
  <c r="X295" i="150"/>
  <c r="Y295" i="150"/>
  <c r="Z295" i="150"/>
  <c r="AA295" i="150"/>
  <c r="AB295" i="150"/>
  <c r="A296" i="150"/>
  <c r="G296" i="150"/>
  <c r="H296" i="150"/>
  <c r="I296" i="150"/>
  <c r="J296" i="150"/>
  <c r="K296" i="150"/>
  <c r="L296" i="150"/>
  <c r="M296" i="150"/>
  <c r="N296" i="150"/>
  <c r="O296" i="150"/>
  <c r="P296" i="150"/>
  <c r="Q296" i="150"/>
  <c r="R296" i="150"/>
  <c r="S296" i="150"/>
  <c r="T296" i="150"/>
  <c r="U296" i="150"/>
  <c r="V296" i="150"/>
  <c r="W296" i="150"/>
  <c r="X296" i="150"/>
  <c r="Y296" i="150"/>
  <c r="Z296" i="150"/>
  <c r="AA296" i="150"/>
  <c r="AB296" i="150"/>
  <c r="A297" i="150"/>
  <c r="G297" i="150"/>
  <c r="H297" i="150"/>
  <c r="I297" i="150"/>
  <c r="J297" i="150"/>
  <c r="K297" i="150"/>
  <c r="L297" i="150"/>
  <c r="M297" i="150"/>
  <c r="N297" i="150"/>
  <c r="O297" i="150"/>
  <c r="P297" i="150"/>
  <c r="Q297" i="150"/>
  <c r="R297" i="150"/>
  <c r="S297" i="150"/>
  <c r="T297" i="150"/>
  <c r="U297" i="150"/>
  <c r="V297" i="150"/>
  <c r="W297" i="150"/>
  <c r="X297" i="150"/>
  <c r="Y297" i="150"/>
  <c r="Z297" i="150"/>
  <c r="AA297" i="150"/>
  <c r="AB297" i="150"/>
  <c r="A298" i="150"/>
  <c r="G298" i="150"/>
  <c r="H298" i="150"/>
  <c r="I298" i="150"/>
  <c r="J298" i="150"/>
  <c r="K298" i="150"/>
  <c r="L298" i="150"/>
  <c r="M298" i="150"/>
  <c r="N298" i="150"/>
  <c r="O298" i="150"/>
  <c r="P298" i="150"/>
  <c r="Q298" i="150"/>
  <c r="R298" i="150"/>
  <c r="S298" i="150"/>
  <c r="T298" i="150"/>
  <c r="U298" i="150"/>
  <c r="V298" i="150"/>
  <c r="W298" i="150"/>
  <c r="X298" i="150"/>
  <c r="Y298" i="150"/>
  <c r="Z298" i="150"/>
  <c r="AA298" i="150"/>
  <c r="AB298" i="150"/>
  <c r="A299" i="150"/>
  <c r="G299" i="150"/>
  <c r="H299" i="150"/>
  <c r="I299" i="150"/>
  <c r="J299" i="150"/>
  <c r="K299" i="150"/>
  <c r="L299" i="150"/>
  <c r="M299" i="150"/>
  <c r="N299" i="150"/>
  <c r="O299" i="150"/>
  <c r="P299" i="150"/>
  <c r="Q299" i="150"/>
  <c r="R299" i="150"/>
  <c r="S299" i="150"/>
  <c r="T299" i="150"/>
  <c r="U299" i="150"/>
  <c r="V299" i="150"/>
  <c r="W299" i="150"/>
  <c r="X299" i="150"/>
  <c r="Y299" i="150"/>
  <c r="Z299" i="150"/>
  <c r="AA299" i="150"/>
  <c r="AB299" i="150"/>
  <c r="A300" i="150"/>
  <c r="G300" i="150"/>
  <c r="H300" i="150"/>
  <c r="I300" i="150"/>
  <c r="J300" i="150"/>
  <c r="K300" i="150"/>
  <c r="L300" i="150"/>
  <c r="M300" i="150"/>
  <c r="N300" i="150"/>
  <c r="O300" i="150"/>
  <c r="P300" i="150"/>
  <c r="Q300" i="150"/>
  <c r="R300" i="150"/>
  <c r="S300" i="150"/>
  <c r="T300" i="150"/>
  <c r="U300" i="150"/>
  <c r="V300" i="150"/>
  <c r="W300" i="150"/>
  <c r="X300" i="150"/>
  <c r="Y300" i="150"/>
  <c r="Z300" i="150"/>
  <c r="AA300" i="150"/>
  <c r="AB300" i="150"/>
  <c r="A301" i="150"/>
  <c r="G301" i="150"/>
  <c r="H301" i="150"/>
  <c r="I301" i="150"/>
  <c r="J301" i="150"/>
  <c r="K301" i="150"/>
  <c r="L301" i="150"/>
  <c r="M301" i="150"/>
  <c r="N301" i="150"/>
  <c r="O301" i="150"/>
  <c r="P301" i="150"/>
  <c r="Q301" i="150"/>
  <c r="R301" i="150"/>
  <c r="S301" i="150"/>
  <c r="T301" i="150"/>
  <c r="U301" i="150"/>
  <c r="V301" i="150"/>
  <c r="W301" i="150"/>
  <c r="X301" i="150"/>
  <c r="Y301" i="150"/>
  <c r="Z301" i="150"/>
  <c r="AA301" i="150"/>
  <c r="AB301" i="150"/>
  <c r="A302" i="150"/>
  <c r="G302" i="150"/>
  <c r="H302" i="150"/>
  <c r="I302" i="150"/>
  <c r="J302" i="150"/>
  <c r="K302" i="150"/>
  <c r="L302" i="150"/>
  <c r="M302" i="150"/>
  <c r="N302" i="150"/>
  <c r="O302" i="150"/>
  <c r="P302" i="150"/>
  <c r="Q302" i="150"/>
  <c r="R302" i="150"/>
  <c r="S302" i="150"/>
  <c r="T302" i="150"/>
  <c r="U302" i="150"/>
  <c r="V302" i="150"/>
  <c r="W302" i="150"/>
  <c r="X302" i="150"/>
  <c r="Y302" i="150"/>
  <c r="Z302" i="150"/>
  <c r="AA302" i="150"/>
  <c r="AB302" i="150"/>
  <c r="A303" i="150"/>
  <c r="G303" i="150"/>
  <c r="H303" i="150"/>
  <c r="I303" i="150"/>
  <c r="J303" i="150"/>
  <c r="K303" i="150"/>
  <c r="L303" i="150"/>
  <c r="M303" i="150"/>
  <c r="N303" i="150"/>
  <c r="O303" i="150"/>
  <c r="P303" i="150"/>
  <c r="Q303" i="150"/>
  <c r="R303" i="150"/>
  <c r="S303" i="150"/>
  <c r="T303" i="150"/>
  <c r="U303" i="150"/>
  <c r="V303" i="150"/>
  <c r="W303" i="150"/>
  <c r="X303" i="150"/>
  <c r="Y303" i="150"/>
  <c r="Z303" i="150"/>
  <c r="AA303" i="150"/>
  <c r="AB303" i="150"/>
  <c r="A304" i="150"/>
  <c r="G304" i="150"/>
  <c r="H304" i="150"/>
  <c r="I304" i="150"/>
  <c r="J304" i="150"/>
  <c r="K304" i="150"/>
  <c r="L304" i="150"/>
  <c r="M304" i="150"/>
  <c r="N304" i="150"/>
  <c r="O304" i="150"/>
  <c r="P304" i="150"/>
  <c r="Q304" i="150"/>
  <c r="R304" i="150"/>
  <c r="S304" i="150"/>
  <c r="T304" i="150"/>
  <c r="U304" i="150"/>
  <c r="V304" i="150"/>
  <c r="W304" i="150"/>
  <c r="X304" i="150"/>
  <c r="Y304" i="150"/>
  <c r="Z304" i="150"/>
  <c r="AA304" i="150"/>
  <c r="AB304" i="150"/>
  <c r="A305" i="150"/>
  <c r="G305" i="150"/>
  <c r="H305" i="150"/>
  <c r="I305" i="150"/>
  <c r="J305" i="150"/>
  <c r="K305" i="150"/>
  <c r="L305" i="150"/>
  <c r="M305" i="150"/>
  <c r="N305" i="150"/>
  <c r="O305" i="150"/>
  <c r="P305" i="150"/>
  <c r="Q305" i="150"/>
  <c r="R305" i="150"/>
  <c r="S305" i="150"/>
  <c r="T305" i="150"/>
  <c r="U305" i="150"/>
  <c r="V305" i="150"/>
  <c r="W305" i="150"/>
  <c r="X305" i="150"/>
  <c r="Y305" i="150"/>
  <c r="Z305" i="150"/>
  <c r="AA305" i="150"/>
  <c r="AB305" i="150"/>
  <c r="A306" i="150"/>
  <c r="G306" i="150"/>
  <c r="H306" i="150"/>
  <c r="I306" i="150"/>
  <c r="J306" i="150"/>
  <c r="K306" i="150"/>
  <c r="L306" i="150"/>
  <c r="M306" i="150"/>
  <c r="N306" i="150"/>
  <c r="O306" i="150"/>
  <c r="P306" i="150"/>
  <c r="Q306" i="150"/>
  <c r="R306" i="150"/>
  <c r="S306" i="150"/>
  <c r="T306" i="150"/>
  <c r="U306" i="150"/>
  <c r="V306" i="150"/>
  <c r="W306" i="150"/>
  <c r="X306" i="150"/>
  <c r="Y306" i="150"/>
  <c r="Z306" i="150"/>
  <c r="AA306" i="150"/>
  <c r="AB306" i="150"/>
  <c r="A307" i="150"/>
  <c r="G307" i="150"/>
  <c r="H307" i="150"/>
  <c r="I307" i="150"/>
  <c r="J307" i="150"/>
  <c r="K307" i="150"/>
  <c r="L307" i="150"/>
  <c r="M307" i="150"/>
  <c r="N307" i="150"/>
  <c r="O307" i="150"/>
  <c r="P307" i="150"/>
  <c r="Q307" i="150"/>
  <c r="R307" i="150"/>
  <c r="S307" i="150"/>
  <c r="T307" i="150"/>
  <c r="U307" i="150"/>
  <c r="V307" i="150"/>
  <c r="W307" i="150"/>
  <c r="X307" i="150"/>
  <c r="Y307" i="150"/>
  <c r="Z307" i="150"/>
  <c r="AA307" i="150"/>
  <c r="AB307" i="150"/>
  <c r="A308" i="150"/>
  <c r="G308" i="150"/>
  <c r="H308" i="150"/>
  <c r="I308" i="150"/>
  <c r="J308" i="150"/>
  <c r="K308" i="150"/>
  <c r="L308" i="150"/>
  <c r="M308" i="150"/>
  <c r="N308" i="150"/>
  <c r="O308" i="150"/>
  <c r="P308" i="150"/>
  <c r="Q308" i="150"/>
  <c r="R308" i="150"/>
  <c r="S308" i="150"/>
  <c r="T308" i="150"/>
  <c r="U308" i="150"/>
  <c r="V308" i="150"/>
  <c r="W308" i="150"/>
  <c r="X308" i="150"/>
  <c r="Y308" i="150"/>
  <c r="Z308" i="150"/>
  <c r="AA308" i="150"/>
  <c r="AB308" i="150"/>
  <c r="A309" i="150"/>
  <c r="G309" i="150"/>
  <c r="H309" i="150"/>
  <c r="I309" i="150"/>
  <c r="J309" i="150"/>
  <c r="K309" i="150"/>
  <c r="L309" i="150"/>
  <c r="M309" i="150"/>
  <c r="N309" i="150"/>
  <c r="O309" i="150"/>
  <c r="P309" i="150"/>
  <c r="Q309" i="150"/>
  <c r="R309" i="150"/>
  <c r="S309" i="150"/>
  <c r="T309" i="150"/>
  <c r="U309" i="150"/>
  <c r="V309" i="150"/>
  <c r="W309" i="150"/>
  <c r="X309" i="150"/>
  <c r="Y309" i="150"/>
  <c r="Z309" i="150"/>
  <c r="AA309" i="150"/>
  <c r="AB309" i="150"/>
  <c r="A310" i="150"/>
  <c r="G310" i="150"/>
  <c r="H310" i="150"/>
  <c r="I310" i="150"/>
  <c r="J310" i="150"/>
  <c r="K310" i="150"/>
  <c r="L310" i="150"/>
  <c r="M310" i="150"/>
  <c r="N310" i="150"/>
  <c r="O310" i="150"/>
  <c r="P310" i="150"/>
  <c r="Q310" i="150"/>
  <c r="R310" i="150"/>
  <c r="S310" i="150"/>
  <c r="T310" i="150"/>
  <c r="U310" i="150"/>
  <c r="V310" i="150"/>
  <c r="W310" i="150"/>
  <c r="X310" i="150"/>
  <c r="Y310" i="150"/>
  <c r="Z310" i="150"/>
  <c r="AA310" i="150"/>
  <c r="AB310" i="150"/>
  <c r="A311" i="150"/>
  <c r="G311" i="150"/>
  <c r="H311" i="150"/>
  <c r="I311" i="150"/>
  <c r="J311" i="150"/>
  <c r="K311" i="150"/>
  <c r="L311" i="150"/>
  <c r="M311" i="150"/>
  <c r="N311" i="150"/>
  <c r="O311" i="150"/>
  <c r="P311" i="150"/>
  <c r="Q311" i="150"/>
  <c r="R311" i="150"/>
  <c r="S311" i="150"/>
  <c r="T311" i="150"/>
  <c r="U311" i="150"/>
  <c r="V311" i="150"/>
  <c r="W311" i="150"/>
  <c r="X311" i="150"/>
  <c r="Y311" i="150"/>
  <c r="Z311" i="150"/>
  <c r="AA311" i="150"/>
  <c r="AB311" i="150"/>
  <c r="A312" i="150"/>
  <c r="G312" i="150"/>
  <c r="H312" i="150"/>
  <c r="I312" i="150"/>
  <c r="J312" i="150"/>
  <c r="K312" i="150"/>
  <c r="L312" i="150"/>
  <c r="M312" i="150"/>
  <c r="N312" i="150"/>
  <c r="O312" i="150"/>
  <c r="P312" i="150"/>
  <c r="Q312" i="150"/>
  <c r="R312" i="150"/>
  <c r="S312" i="150"/>
  <c r="T312" i="150"/>
  <c r="U312" i="150"/>
  <c r="V312" i="150"/>
  <c r="W312" i="150"/>
  <c r="X312" i="150"/>
  <c r="Y312" i="150"/>
  <c r="Z312" i="150"/>
  <c r="AA312" i="150"/>
  <c r="AB312" i="150"/>
  <c r="A313" i="150"/>
  <c r="G313" i="150"/>
  <c r="H313" i="150"/>
  <c r="I313" i="150"/>
  <c r="J313" i="150"/>
  <c r="K313" i="150"/>
  <c r="L313" i="150"/>
  <c r="M313" i="150"/>
  <c r="N313" i="150"/>
  <c r="O313" i="150"/>
  <c r="P313" i="150"/>
  <c r="Q313" i="150"/>
  <c r="R313" i="150"/>
  <c r="S313" i="150"/>
  <c r="T313" i="150"/>
  <c r="U313" i="150"/>
  <c r="V313" i="150"/>
  <c r="W313" i="150"/>
  <c r="X313" i="150"/>
  <c r="Y313" i="150"/>
  <c r="Z313" i="150"/>
  <c r="AA313" i="150"/>
  <c r="AB313" i="150"/>
  <c r="A314" i="150"/>
  <c r="G314" i="150"/>
  <c r="H314" i="150"/>
  <c r="I314" i="150"/>
  <c r="J314" i="150"/>
  <c r="K314" i="150"/>
  <c r="L314" i="150"/>
  <c r="M314" i="150"/>
  <c r="N314" i="150"/>
  <c r="O314" i="150"/>
  <c r="P314" i="150"/>
  <c r="Q314" i="150"/>
  <c r="R314" i="150"/>
  <c r="S314" i="150"/>
  <c r="T314" i="150"/>
  <c r="U314" i="150"/>
  <c r="V314" i="150"/>
  <c r="W314" i="150"/>
  <c r="X314" i="150"/>
  <c r="Y314" i="150"/>
  <c r="Z314" i="150"/>
  <c r="AA314" i="150"/>
  <c r="AB314" i="150"/>
  <c r="A315" i="150"/>
  <c r="G315" i="150"/>
  <c r="H315" i="150"/>
  <c r="I315" i="150"/>
  <c r="J315" i="150"/>
  <c r="K315" i="150"/>
  <c r="L315" i="150"/>
  <c r="M315" i="150"/>
  <c r="N315" i="150"/>
  <c r="O315" i="150"/>
  <c r="P315" i="150"/>
  <c r="Q315" i="150"/>
  <c r="R315" i="150"/>
  <c r="S315" i="150"/>
  <c r="T315" i="150"/>
  <c r="U315" i="150"/>
  <c r="V315" i="150"/>
  <c r="W315" i="150"/>
  <c r="X315" i="150"/>
  <c r="Y315" i="150"/>
  <c r="Z315" i="150"/>
  <c r="AA315" i="150"/>
  <c r="AB315" i="150"/>
  <c r="A316" i="150"/>
  <c r="G316" i="150"/>
  <c r="H316" i="150"/>
  <c r="I316" i="150"/>
  <c r="J316" i="150"/>
  <c r="K316" i="150"/>
  <c r="L316" i="150"/>
  <c r="M316" i="150"/>
  <c r="N316" i="150"/>
  <c r="O316" i="150"/>
  <c r="P316" i="150"/>
  <c r="Q316" i="150"/>
  <c r="R316" i="150"/>
  <c r="S316" i="150"/>
  <c r="T316" i="150"/>
  <c r="U316" i="150"/>
  <c r="V316" i="150"/>
  <c r="W316" i="150"/>
  <c r="X316" i="150"/>
  <c r="Y316" i="150"/>
  <c r="Z316" i="150"/>
  <c r="AA316" i="150"/>
  <c r="AB316" i="150"/>
  <c r="A317" i="150"/>
  <c r="G317" i="150"/>
  <c r="H317" i="150"/>
  <c r="I317" i="150"/>
  <c r="J317" i="150"/>
  <c r="K317" i="150"/>
  <c r="L317" i="150"/>
  <c r="M317" i="150"/>
  <c r="N317" i="150"/>
  <c r="O317" i="150"/>
  <c r="P317" i="150"/>
  <c r="Q317" i="150"/>
  <c r="R317" i="150"/>
  <c r="S317" i="150"/>
  <c r="T317" i="150"/>
  <c r="U317" i="150"/>
  <c r="V317" i="150"/>
  <c r="W317" i="150"/>
  <c r="X317" i="150"/>
  <c r="Y317" i="150"/>
  <c r="Z317" i="150"/>
  <c r="AA317" i="150"/>
  <c r="AB317" i="150"/>
  <c r="A318" i="150"/>
  <c r="G318" i="150"/>
  <c r="H318" i="150"/>
  <c r="I318" i="150"/>
  <c r="J318" i="150"/>
  <c r="K318" i="150"/>
  <c r="L318" i="150"/>
  <c r="M318" i="150"/>
  <c r="N318" i="150"/>
  <c r="O318" i="150"/>
  <c r="P318" i="150"/>
  <c r="Q318" i="150"/>
  <c r="R318" i="150"/>
  <c r="S318" i="150"/>
  <c r="T318" i="150"/>
  <c r="U318" i="150"/>
  <c r="V318" i="150"/>
  <c r="W318" i="150"/>
  <c r="X318" i="150"/>
  <c r="Y318" i="150"/>
  <c r="Z318" i="150"/>
  <c r="AA318" i="150"/>
  <c r="AB318" i="150"/>
  <c r="A319" i="150"/>
  <c r="G319" i="150"/>
  <c r="H319" i="150"/>
  <c r="I319" i="150"/>
  <c r="J319" i="150"/>
  <c r="K319" i="150"/>
  <c r="L319" i="150"/>
  <c r="M319" i="150"/>
  <c r="N319" i="150"/>
  <c r="O319" i="150"/>
  <c r="P319" i="150"/>
  <c r="Q319" i="150"/>
  <c r="R319" i="150"/>
  <c r="S319" i="150"/>
  <c r="T319" i="150"/>
  <c r="U319" i="150"/>
  <c r="V319" i="150"/>
  <c r="W319" i="150"/>
  <c r="X319" i="150"/>
  <c r="Y319" i="150"/>
  <c r="Z319" i="150"/>
  <c r="AA319" i="150"/>
  <c r="AB319" i="150"/>
  <c r="A320" i="150"/>
  <c r="G320" i="150"/>
  <c r="H320" i="150"/>
  <c r="I320" i="150"/>
  <c r="J320" i="150"/>
  <c r="K320" i="150"/>
  <c r="L320" i="150"/>
  <c r="M320" i="150"/>
  <c r="N320" i="150"/>
  <c r="O320" i="150"/>
  <c r="P320" i="150"/>
  <c r="Q320" i="150"/>
  <c r="R320" i="150"/>
  <c r="S320" i="150"/>
  <c r="T320" i="150"/>
  <c r="U320" i="150"/>
  <c r="V320" i="150"/>
  <c r="W320" i="150"/>
  <c r="X320" i="150"/>
  <c r="Y320" i="150"/>
  <c r="Z320" i="150"/>
  <c r="AA320" i="150"/>
  <c r="AB320" i="150"/>
  <c r="A321" i="150"/>
  <c r="G321" i="150"/>
  <c r="H321" i="150"/>
  <c r="I321" i="150"/>
  <c r="J321" i="150"/>
  <c r="K321" i="150"/>
  <c r="L321" i="150"/>
  <c r="M321" i="150"/>
  <c r="N321" i="150"/>
  <c r="O321" i="150"/>
  <c r="P321" i="150"/>
  <c r="Q321" i="150"/>
  <c r="R321" i="150"/>
  <c r="S321" i="150"/>
  <c r="T321" i="150"/>
  <c r="U321" i="150"/>
  <c r="V321" i="150"/>
  <c r="W321" i="150"/>
  <c r="X321" i="150"/>
  <c r="Y321" i="150"/>
  <c r="Z321" i="150"/>
  <c r="AA321" i="150"/>
  <c r="AB321" i="150"/>
  <c r="A3" i="150"/>
  <c r="A4" i="150"/>
  <c r="K4" i="150"/>
  <c r="A5" i="150"/>
  <c r="K5" i="150"/>
  <c r="A6" i="150"/>
  <c r="A7" i="150"/>
  <c r="A8" i="150"/>
  <c r="A9" i="150"/>
  <c r="A10" i="150"/>
  <c r="K10" i="150"/>
  <c r="A11" i="150"/>
  <c r="A14" i="150"/>
  <c r="K14" i="150"/>
  <c r="A15" i="150"/>
  <c r="K15" i="150"/>
  <c r="A16" i="150"/>
  <c r="K16" i="150"/>
  <c r="A18" i="150"/>
  <c r="A19" i="150"/>
  <c r="A20" i="150"/>
  <c r="A21" i="150"/>
  <c r="A22" i="150"/>
  <c r="A23" i="150"/>
  <c r="A24" i="150"/>
  <c r="K24" i="150"/>
  <c r="A26" i="150"/>
  <c r="K26" i="150"/>
  <c r="A25" i="150"/>
  <c r="K25" i="150"/>
  <c r="A27" i="150"/>
  <c r="K27" i="150"/>
  <c r="R49" i="53"/>
  <c r="A1" i="141"/>
  <c r="D4" i="141"/>
  <c r="I10" i="141"/>
  <c r="F13" i="141"/>
  <c r="I13" i="141"/>
  <c r="F4" i="141" s="1"/>
  <c r="J13" i="141"/>
  <c r="A1" i="140"/>
  <c r="J27" i="140" a="1"/>
  <c r="J27" i="140" s="1"/>
  <c r="I27" i="140" a="1"/>
  <c r="I27" i="140" s="1"/>
  <c r="H27" i="140" a="1"/>
  <c r="H27" i="140" s="1"/>
  <c r="G27" i="140" a="1"/>
  <c r="G27" i="140" s="1"/>
  <c r="V30" i="140"/>
  <c r="AC34" i="151" s="1"/>
  <c r="V31" i="140"/>
  <c r="AC35" i="151" s="1"/>
  <c r="V32" i="140"/>
  <c r="AC36" i="151" s="1"/>
  <c r="V33" i="140"/>
  <c r="AC37" i="151" s="1"/>
  <c r="V34" i="140"/>
  <c r="AC38" i="151" s="1"/>
  <c r="V35" i="140"/>
  <c r="AC39" i="151" s="1"/>
  <c r="V36" i="140"/>
  <c r="AC40" i="151" s="1"/>
  <c r="V37" i="140"/>
  <c r="AC41" i="151" s="1"/>
  <c r="V38" i="140"/>
  <c r="AC42" i="151" s="1"/>
  <c r="V39" i="140"/>
  <c r="AC43" i="151" s="1"/>
  <c r="V40" i="140"/>
  <c r="AC44" i="151" s="1"/>
  <c r="V41" i="140"/>
  <c r="AC45" i="151" s="1"/>
  <c r="V42" i="140"/>
  <c r="AC46" i="151" s="1"/>
  <c r="V43" i="140"/>
  <c r="AC47" i="151" s="1"/>
  <c r="V44" i="140"/>
  <c r="AC48" i="151" s="1"/>
  <c r="V45" i="140"/>
  <c r="AC49" i="151" s="1"/>
  <c r="V46" i="140"/>
  <c r="AC50" i="151" s="1"/>
  <c r="V47" i="140"/>
  <c r="AC51" i="151" s="1"/>
  <c r="V48" i="140"/>
  <c r="AC52" i="151" s="1"/>
  <c r="V49" i="140"/>
  <c r="AC53" i="151" s="1"/>
  <c r="V50" i="140"/>
  <c r="AC54" i="151" s="1"/>
  <c r="V51" i="140"/>
  <c r="AC55" i="151" s="1"/>
  <c r="V52" i="140"/>
  <c r="AC56" i="151" s="1"/>
  <c r="V53" i="140"/>
  <c r="AC57" i="151" s="1"/>
  <c r="V54" i="140"/>
  <c r="AC58" i="151" s="1"/>
  <c r="V55" i="140"/>
  <c r="AC59" i="151" s="1"/>
  <c r="V56" i="140"/>
  <c r="AC60" i="151" s="1"/>
  <c r="V57" i="140"/>
  <c r="AC61" i="151" s="1"/>
  <c r="V58" i="140"/>
  <c r="AC62" i="151" s="1"/>
  <c r="V59" i="140"/>
  <c r="AC63" i="151" s="1"/>
  <c r="V60" i="140"/>
  <c r="AC64" i="151" s="1"/>
  <c r="V61" i="140"/>
  <c r="AC65" i="151" s="1"/>
  <c r="V62" i="140"/>
  <c r="AC66" i="151" s="1"/>
  <c r="V63" i="140"/>
  <c r="AC67" i="151" s="1"/>
  <c r="V64" i="140"/>
  <c r="AC68" i="151" s="1"/>
  <c r="V65" i="140"/>
  <c r="AC69" i="151" s="1"/>
  <c r="V66" i="140"/>
  <c r="AC70" i="151" s="1"/>
  <c r="V67" i="140"/>
  <c r="AC71" i="151" s="1"/>
  <c r="V68" i="140"/>
  <c r="AC72" i="151" s="1"/>
  <c r="V69" i="140"/>
  <c r="AC73" i="151" s="1"/>
  <c r="V70" i="140"/>
  <c r="AC74" i="151" s="1"/>
  <c r="V71" i="140"/>
  <c r="AC75" i="151" s="1"/>
  <c r="V72" i="140"/>
  <c r="AC76" i="151" s="1"/>
  <c r="V73" i="140"/>
  <c r="AC77" i="151" s="1"/>
  <c r="V74" i="140"/>
  <c r="AC78" i="151" s="1"/>
  <c r="V75" i="140"/>
  <c r="AC79" i="151" s="1"/>
  <c r="V76" i="140"/>
  <c r="AC80" i="151" s="1"/>
  <c r="V77" i="140"/>
  <c r="AC81" i="151" s="1"/>
  <c r="V78" i="140"/>
  <c r="AC82" i="151" s="1"/>
  <c r="V79" i="140"/>
  <c r="AC83" i="151" s="1"/>
  <c r="V80" i="140"/>
  <c r="AC84" i="151" s="1"/>
  <c r="V81" i="140"/>
  <c r="AC85" i="151" s="1"/>
  <c r="V82" i="140"/>
  <c r="AC86" i="151" s="1"/>
  <c r="V83" i="140"/>
  <c r="AC87" i="151" s="1"/>
  <c r="V84" i="140"/>
  <c r="AC88" i="151" s="1"/>
  <c r="V85" i="140"/>
  <c r="AC89" i="151" s="1"/>
  <c r="V86" i="140"/>
  <c r="AC90" i="151" s="1"/>
  <c r="V87" i="140"/>
  <c r="AC91" i="151" s="1"/>
  <c r="V88" i="140"/>
  <c r="AC92" i="151" s="1"/>
  <c r="V89" i="140"/>
  <c r="AC93" i="151" s="1"/>
  <c r="V90" i="140"/>
  <c r="AC94" i="151" s="1"/>
  <c r="V91" i="140"/>
  <c r="AC95" i="151" s="1"/>
  <c r="V92" i="140"/>
  <c r="AC96" i="151" s="1"/>
  <c r="V93" i="140"/>
  <c r="AC97" i="151" s="1"/>
  <c r="V94" i="140"/>
  <c r="AC98" i="151" s="1"/>
  <c r="V95" i="140"/>
  <c r="AC99" i="151" s="1"/>
  <c r="V96" i="140"/>
  <c r="AC100" i="151" s="1"/>
  <c r="V97" i="140"/>
  <c r="AC101" i="151" s="1"/>
  <c r="V98" i="140"/>
  <c r="AC102" i="151" s="1"/>
  <c r="V99" i="140"/>
  <c r="AC103" i="151" s="1"/>
  <c r="V100" i="140"/>
  <c r="AC104" i="151" s="1"/>
  <c r="V101" i="140"/>
  <c r="AC105" i="151" s="1"/>
  <c r="V102" i="140"/>
  <c r="AC106" i="151" s="1"/>
  <c r="V103" i="140"/>
  <c r="AC107" i="151" s="1"/>
  <c r="V104" i="140"/>
  <c r="AC108" i="151" s="1"/>
  <c r="V105" i="140"/>
  <c r="AC109" i="151" s="1"/>
  <c r="V106" i="140"/>
  <c r="AC110" i="151" s="1"/>
  <c r="V107" i="140"/>
  <c r="AC111" i="151" s="1"/>
  <c r="V108" i="140"/>
  <c r="AC112" i="151" s="1"/>
  <c r="V109" i="140"/>
  <c r="AC113" i="151" s="1"/>
  <c r="V110" i="140"/>
  <c r="AC114" i="151" s="1"/>
  <c r="V111" i="140"/>
  <c r="AC115" i="151" s="1"/>
  <c r="V112" i="140"/>
  <c r="AC116" i="151" s="1"/>
  <c r="V113" i="140"/>
  <c r="AC117" i="151" s="1"/>
  <c r="V114" i="140"/>
  <c r="AC118" i="151" s="1"/>
  <c r="V115" i="140"/>
  <c r="AC119" i="151" s="1"/>
  <c r="V116" i="140"/>
  <c r="AC120" i="151" s="1"/>
  <c r="V117" i="140"/>
  <c r="AC121" i="151" s="1"/>
  <c r="V118" i="140"/>
  <c r="AC122" i="151" s="1"/>
  <c r="V119" i="140"/>
  <c r="AC123" i="151" s="1"/>
  <c r="V120" i="140"/>
  <c r="AC124" i="151" s="1"/>
  <c r="V121" i="140"/>
  <c r="AC125" i="151" s="1"/>
  <c r="V122" i="140"/>
  <c r="AC126" i="151" s="1"/>
  <c r="V123" i="140"/>
  <c r="AC127" i="151" s="1"/>
  <c r="V124" i="140"/>
  <c r="AC128" i="151" s="1"/>
  <c r="V125" i="140"/>
  <c r="AC129" i="151" s="1"/>
  <c r="V126" i="140"/>
  <c r="AC130" i="151" s="1"/>
  <c r="V127" i="140"/>
  <c r="AC131" i="151" s="1"/>
  <c r="V128" i="140"/>
  <c r="AC132" i="151" s="1"/>
  <c r="V129" i="140"/>
  <c r="AC133" i="151" s="1"/>
  <c r="V130" i="140"/>
  <c r="AC134" i="151" s="1"/>
  <c r="V131" i="140"/>
  <c r="AC135" i="151" s="1"/>
  <c r="V132" i="140"/>
  <c r="AC136" i="151" s="1"/>
  <c r="V133" i="140"/>
  <c r="AC137" i="151" s="1"/>
  <c r="V134" i="140"/>
  <c r="AC138" i="151" s="1"/>
  <c r="V135" i="140"/>
  <c r="AC139" i="151" s="1"/>
  <c r="V136" i="140"/>
  <c r="AC140" i="151" s="1"/>
  <c r="V137" i="140"/>
  <c r="AC141" i="151" s="1"/>
  <c r="V138" i="140"/>
  <c r="AC142" i="151" s="1"/>
  <c r="V139" i="140"/>
  <c r="AC143" i="151" s="1"/>
  <c r="V140" i="140"/>
  <c r="AC144" i="151" s="1"/>
  <c r="V141" i="140"/>
  <c r="AC145" i="151" s="1"/>
  <c r="V142" i="140"/>
  <c r="AC146" i="151" s="1"/>
  <c r="V143" i="140"/>
  <c r="AC147" i="151" s="1"/>
  <c r="V144" i="140"/>
  <c r="AC148" i="151" s="1"/>
  <c r="V145" i="140"/>
  <c r="AC149" i="151" s="1"/>
  <c r="V146" i="140"/>
  <c r="AC150" i="151" s="1"/>
  <c r="V147" i="140"/>
  <c r="AC151" i="151" s="1"/>
  <c r="V148" i="140"/>
  <c r="AC152" i="151" s="1"/>
  <c r="V149" i="140"/>
  <c r="AC153" i="151" s="1"/>
  <c r="V150" i="140"/>
  <c r="AC154" i="151" s="1"/>
  <c r="V151" i="140"/>
  <c r="AC155" i="151" s="1"/>
  <c r="V152" i="140"/>
  <c r="AC156" i="151" s="1"/>
  <c r="V153" i="140"/>
  <c r="AC157" i="151" s="1"/>
  <c r="V154" i="140"/>
  <c r="AC158" i="151" s="1"/>
  <c r="V155" i="140"/>
  <c r="AC159" i="151" s="1"/>
  <c r="V156" i="140"/>
  <c r="AC160" i="151" s="1"/>
  <c r="V157" i="140"/>
  <c r="AC161" i="151" s="1"/>
  <c r="V158" i="140"/>
  <c r="AC162" i="151" s="1"/>
  <c r="V159" i="140"/>
  <c r="AC163" i="151" s="1"/>
  <c r="V160" i="140"/>
  <c r="AC164" i="151" s="1"/>
  <c r="V161" i="140"/>
  <c r="AC165" i="151" s="1"/>
  <c r="V162" i="140"/>
  <c r="AC166" i="151" s="1"/>
  <c r="V163" i="140"/>
  <c r="AC167" i="151" s="1"/>
  <c r="V164" i="140"/>
  <c r="AC168" i="151" s="1"/>
  <c r="V165" i="140"/>
  <c r="AC169" i="151" s="1"/>
  <c r="V166" i="140"/>
  <c r="AC170" i="151" s="1"/>
  <c r="V167" i="140"/>
  <c r="AC171" i="151" s="1"/>
  <c r="V168" i="140"/>
  <c r="AC172" i="151" s="1"/>
  <c r="V169" i="140"/>
  <c r="AC173" i="151" s="1"/>
  <c r="V170" i="140"/>
  <c r="AC174" i="151" s="1"/>
  <c r="V171" i="140"/>
  <c r="AC175" i="151" s="1"/>
  <c r="V172" i="140"/>
  <c r="AC176" i="151" s="1"/>
  <c r="V173" i="140"/>
  <c r="AC177" i="151" s="1"/>
  <c r="V174" i="140"/>
  <c r="AC178" i="151" s="1"/>
  <c r="V175" i="140"/>
  <c r="AC179" i="151" s="1"/>
  <c r="V176" i="140"/>
  <c r="AC180" i="151" s="1"/>
  <c r="V177" i="140"/>
  <c r="AC181" i="151" s="1"/>
  <c r="V178" i="140"/>
  <c r="AC182" i="151" s="1"/>
  <c r="V179" i="140"/>
  <c r="AC183" i="151" s="1"/>
  <c r="V180" i="140"/>
  <c r="AC184" i="151" s="1"/>
  <c r="V181" i="140"/>
  <c r="AC185" i="151" s="1"/>
  <c r="V182" i="140"/>
  <c r="AC186" i="151" s="1"/>
  <c r="V183" i="140"/>
  <c r="AC187" i="151" s="1"/>
  <c r="V184" i="140"/>
  <c r="AC188" i="151" s="1"/>
  <c r="V185" i="140"/>
  <c r="AC189" i="151" s="1"/>
  <c r="V186" i="140"/>
  <c r="AC190" i="151" s="1"/>
  <c r="V187" i="140"/>
  <c r="AC191" i="151" s="1"/>
  <c r="V188" i="140"/>
  <c r="AC192" i="151" s="1"/>
  <c r="V189" i="140"/>
  <c r="AC193" i="151" s="1"/>
  <c r="V190" i="140"/>
  <c r="AC194" i="151" s="1"/>
  <c r="V191" i="140"/>
  <c r="AC195" i="151" s="1"/>
  <c r="V192" i="140"/>
  <c r="AC196" i="151" s="1"/>
  <c r="V193" i="140"/>
  <c r="AC197" i="151" s="1"/>
  <c r="V194" i="140"/>
  <c r="AC198" i="151" s="1"/>
  <c r="V195" i="140"/>
  <c r="AC199" i="151" s="1"/>
  <c r="V196" i="140"/>
  <c r="AC200" i="151" s="1"/>
  <c r="V197" i="140"/>
  <c r="AC201" i="151" s="1"/>
  <c r="V198" i="140"/>
  <c r="AC202" i="151" s="1"/>
  <c r="V199" i="140"/>
  <c r="AC203" i="151" s="1"/>
  <c r="V200" i="140"/>
  <c r="AC204" i="151" s="1"/>
  <c r="V201" i="140"/>
  <c r="AC205" i="151" s="1"/>
  <c r="V202" i="140"/>
  <c r="AC206" i="151" s="1"/>
  <c r="V203" i="140"/>
  <c r="AC207" i="151" s="1"/>
  <c r="V204" i="140"/>
  <c r="AC208" i="151" s="1"/>
  <c r="V205" i="140"/>
  <c r="AC209" i="151" s="1"/>
  <c r="V206" i="140"/>
  <c r="AC210" i="151" s="1"/>
  <c r="V207" i="140"/>
  <c r="AC211" i="151" s="1"/>
  <c r="V208" i="140"/>
  <c r="AC212" i="151" s="1"/>
  <c r="V209" i="140"/>
  <c r="AC213" i="151" s="1"/>
  <c r="V210" i="140"/>
  <c r="AC214" i="151" s="1"/>
  <c r="V211" i="140"/>
  <c r="AC215" i="151" s="1"/>
  <c r="V212" i="140"/>
  <c r="AC216" i="151" s="1"/>
  <c r="V213" i="140"/>
  <c r="AC217" i="151" s="1"/>
  <c r="V214" i="140"/>
  <c r="AC218" i="151" s="1"/>
  <c r="V215" i="140"/>
  <c r="AC219" i="151" s="1"/>
  <c r="V216" i="140"/>
  <c r="AC220" i="151" s="1"/>
  <c r="V217" i="140"/>
  <c r="AC221" i="151" s="1"/>
  <c r="V218" i="140"/>
  <c r="AC222" i="151" s="1"/>
  <c r="V219" i="140"/>
  <c r="AC223" i="151" s="1"/>
  <c r="V220" i="140"/>
  <c r="AC224" i="151" s="1"/>
  <c r="V221" i="140"/>
  <c r="AC225" i="151" s="1"/>
  <c r="V222" i="140"/>
  <c r="AC226" i="151" s="1"/>
  <c r="V223" i="140"/>
  <c r="AC227" i="151" s="1"/>
  <c r="V224" i="140"/>
  <c r="AC228" i="151" s="1"/>
  <c r="V225" i="140"/>
  <c r="AC229" i="151" s="1"/>
  <c r="V226" i="140"/>
  <c r="AC230" i="151" s="1"/>
  <c r="V227" i="140"/>
  <c r="AC231" i="151" s="1"/>
  <c r="V228" i="140"/>
  <c r="AC232" i="151" s="1"/>
  <c r="V229" i="140"/>
  <c r="AC233" i="151" s="1"/>
  <c r="V230" i="140"/>
  <c r="AC234" i="151" s="1"/>
  <c r="V231" i="140"/>
  <c r="AC235" i="151" s="1"/>
  <c r="V232" i="140"/>
  <c r="AC236" i="151" s="1"/>
  <c r="V233" i="140"/>
  <c r="AC237" i="151" s="1"/>
  <c r="V234" i="140"/>
  <c r="AC238" i="151" s="1"/>
  <c r="V235" i="140"/>
  <c r="AC239" i="151" s="1"/>
  <c r="V236" i="140"/>
  <c r="AC240" i="151" s="1"/>
  <c r="V237" i="140"/>
  <c r="AC241" i="151" s="1"/>
  <c r="V238" i="140"/>
  <c r="AC242" i="151" s="1"/>
  <c r="V239" i="140"/>
  <c r="AC243" i="151" s="1"/>
  <c r="V240" i="140"/>
  <c r="AC244" i="151" s="1"/>
  <c r="V241" i="140"/>
  <c r="AC245" i="151" s="1"/>
  <c r="V242" i="140"/>
  <c r="AC246" i="151" s="1"/>
  <c r="V243" i="140"/>
  <c r="AC247" i="151" s="1"/>
  <c r="V244" i="140"/>
  <c r="AC248" i="151" s="1"/>
  <c r="V245" i="140"/>
  <c r="AC249" i="151" s="1"/>
  <c r="V246" i="140"/>
  <c r="AC250" i="151" s="1"/>
  <c r="V247" i="140"/>
  <c r="AC251" i="151" s="1"/>
  <c r="V248" i="140"/>
  <c r="AC252" i="151" s="1"/>
  <c r="V249" i="140"/>
  <c r="AC253" i="151" s="1"/>
  <c r="V250" i="140"/>
  <c r="AC254" i="151" s="1"/>
  <c r="V251" i="140"/>
  <c r="AC255" i="151" s="1"/>
  <c r="V252" i="140"/>
  <c r="AC256" i="151" s="1"/>
  <c r="V253" i="140"/>
  <c r="AC257" i="151" s="1"/>
  <c r="V254" i="140"/>
  <c r="AC258" i="151" s="1"/>
  <c r="V255" i="140"/>
  <c r="AC259" i="151" s="1"/>
  <c r="V256" i="140"/>
  <c r="AC260" i="151" s="1"/>
  <c r="V257" i="140"/>
  <c r="AC261" i="151" s="1"/>
  <c r="V258" i="140"/>
  <c r="AC262" i="151" s="1"/>
  <c r="V259" i="140"/>
  <c r="AC263" i="151" s="1"/>
  <c r="V260" i="140"/>
  <c r="AC264" i="151" s="1"/>
  <c r="V261" i="140"/>
  <c r="AC265" i="151" s="1"/>
  <c r="V262" i="140"/>
  <c r="AC266" i="151" s="1"/>
  <c r="V263" i="140"/>
  <c r="AC267" i="151" s="1"/>
  <c r="V264" i="140"/>
  <c r="AC268" i="151" s="1"/>
  <c r="V265" i="140"/>
  <c r="AC269" i="151" s="1"/>
  <c r="V266" i="140"/>
  <c r="AC270" i="151" s="1"/>
  <c r="V267" i="140"/>
  <c r="AC271" i="151" s="1"/>
  <c r="V268" i="140"/>
  <c r="AC272" i="151" s="1"/>
  <c r="V269" i="140"/>
  <c r="AC273" i="151" s="1"/>
  <c r="V270" i="140"/>
  <c r="AC274" i="151" s="1"/>
  <c r="V271" i="140"/>
  <c r="AC275" i="151" s="1"/>
  <c r="V272" i="140"/>
  <c r="AC276" i="151" s="1"/>
  <c r="V273" i="140"/>
  <c r="AC277" i="151" s="1"/>
  <c r="V274" i="140"/>
  <c r="AC278" i="151" s="1"/>
  <c r="V275" i="140"/>
  <c r="AC279" i="151" s="1"/>
  <c r="V276" i="140"/>
  <c r="AC280" i="151" s="1"/>
  <c r="V277" i="140"/>
  <c r="AC281" i="151" s="1"/>
  <c r="V278" i="140"/>
  <c r="AC282" i="151" s="1"/>
  <c r="V279" i="140"/>
  <c r="AC283" i="151" s="1"/>
  <c r="V280" i="140"/>
  <c r="AC284" i="151" s="1"/>
  <c r="V281" i="140"/>
  <c r="AC285" i="151" s="1"/>
  <c r="V282" i="140"/>
  <c r="AC286" i="151" s="1"/>
  <c r="V283" i="140"/>
  <c r="AC287" i="151" s="1"/>
  <c r="V284" i="140"/>
  <c r="AC288" i="151" s="1"/>
  <c r="V285" i="140"/>
  <c r="AC289" i="151" s="1"/>
  <c r="V286" i="140"/>
  <c r="AC290" i="151" s="1"/>
  <c r="V287" i="140"/>
  <c r="AC291" i="151" s="1"/>
  <c r="V288" i="140"/>
  <c r="AC292" i="151" s="1"/>
  <c r="V289" i="140"/>
  <c r="AC293" i="151" s="1"/>
  <c r="V290" i="140"/>
  <c r="AC294" i="151" s="1"/>
  <c r="V291" i="140"/>
  <c r="AC295" i="151" s="1"/>
  <c r="V292" i="140"/>
  <c r="AC296" i="151" s="1"/>
  <c r="V293" i="140"/>
  <c r="AC297" i="151" s="1"/>
  <c r="V294" i="140"/>
  <c r="AC298" i="151" s="1"/>
  <c r="V295" i="140"/>
  <c r="AC299" i="151" s="1"/>
  <c r="V296" i="140"/>
  <c r="AC300" i="151" s="1"/>
  <c r="V297" i="140"/>
  <c r="AC301" i="151" s="1"/>
  <c r="V298" i="140"/>
  <c r="AC302" i="151" s="1"/>
  <c r="V299" i="140"/>
  <c r="AC303" i="151" s="1"/>
  <c r="V300" i="140"/>
  <c r="AC304" i="151" s="1"/>
  <c r="V301" i="140"/>
  <c r="AC305" i="151" s="1"/>
  <c r="V302" i="140"/>
  <c r="AC306" i="151" s="1"/>
  <c r="V303" i="140"/>
  <c r="AC307" i="151" s="1"/>
  <c r="V304" i="140"/>
  <c r="AC308" i="151" s="1"/>
  <c r="V305" i="140"/>
  <c r="AC309" i="151" s="1"/>
  <c r="V306" i="140"/>
  <c r="AC310" i="151" s="1"/>
  <c r="V307" i="140"/>
  <c r="AC311" i="151" s="1"/>
  <c r="V308" i="140"/>
  <c r="AC312" i="151" s="1"/>
  <c r="V309" i="140"/>
  <c r="AC313" i="151" s="1"/>
  <c r="V310" i="140"/>
  <c r="AC314" i="151" s="1"/>
  <c r="V311" i="140"/>
  <c r="AC315" i="151" s="1"/>
  <c r="V312" i="140"/>
  <c r="AC316" i="151" s="1"/>
  <c r="V313" i="140"/>
  <c r="AC317" i="151" s="1"/>
  <c r="V314" i="140"/>
  <c r="AC318" i="151" s="1"/>
  <c r="V315" i="140"/>
  <c r="AC319" i="151" s="1"/>
  <c r="V316" i="140"/>
  <c r="AC320" i="151" s="1"/>
  <c r="V317" i="140"/>
  <c r="AC321" i="151" s="1"/>
  <c r="N27" i="140"/>
  <c r="O27" i="140"/>
  <c r="P27" i="140"/>
  <c r="Q27" i="140"/>
  <c r="R27" i="140"/>
  <c r="S27" i="140"/>
  <c r="T27" i="140"/>
  <c r="U27" i="140"/>
  <c r="N25" i="140"/>
  <c r="P19" i="140" s="1"/>
  <c r="O25" i="140"/>
  <c r="P25" i="140"/>
  <c r="Q25" i="140"/>
  <c r="R25" i="140"/>
  <c r="S25" i="140"/>
  <c r="T25" i="140"/>
  <c r="U25" i="140"/>
  <c r="G25" i="140"/>
  <c r="H25" i="140"/>
  <c r="I25" i="140"/>
  <c r="J25" i="140"/>
  <c r="O11" i="140"/>
  <c r="P11" i="140"/>
  <c r="Q11" i="140"/>
  <c r="R11" i="140"/>
  <c r="S11" i="140"/>
  <c r="T11" i="140"/>
  <c r="U11" i="140"/>
  <c r="B12" i="140"/>
  <c r="C12" i="140"/>
  <c r="D12" i="140"/>
  <c r="E12" i="140"/>
  <c r="G12" i="140"/>
  <c r="H12" i="140"/>
  <c r="I12" i="140"/>
  <c r="J12" i="140"/>
  <c r="N12" i="140"/>
  <c r="O12" i="140"/>
  <c r="P12" i="140"/>
  <c r="Q12" i="140"/>
  <c r="R12" i="140"/>
  <c r="S12" i="140"/>
  <c r="B13" i="140"/>
  <c r="C13" i="140"/>
  <c r="D13" i="140"/>
  <c r="E13" i="140"/>
  <c r="G13" i="140"/>
  <c r="H13" i="140"/>
  <c r="I13" i="140"/>
  <c r="J13" i="140"/>
  <c r="N13" i="140"/>
  <c r="O13" i="140"/>
  <c r="P13" i="140"/>
  <c r="Q13" i="140"/>
  <c r="R13" i="140"/>
  <c r="S13" i="140"/>
  <c r="B14" i="140"/>
  <c r="C14" i="140"/>
  <c r="D14" i="140"/>
  <c r="E14" i="140"/>
  <c r="G14" i="140"/>
  <c r="H14" i="140"/>
  <c r="I14" i="140"/>
  <c r="J14" i="140"/>
  <c r="N14" i="140"/>
  <c r="O14" i="140"/>
  <c r="P14" i="140"/>
  <c r="Q14" i="140"/>
  <c r="R14" i="140"/>
  <c r="S14" i="140"/>
  <c r="T15" i="140"/>
  <c r="U15" i="140"/>
  <c r="P18" i="140"/>
  <c r="P21" i="140"/>
  <c r="P22" i="140"/>
  <c r="P23" i="140"/>
  <c r="C5" i="140"/>
  <c r="F5" i="141" l="1"/>
  <c r="C9" i="141"/>
  <c r="F12" i="141"/>
  <c r="F11" i="141"/>
  <c r="F8" i="141"/>
  <c r="I7" i="141"/>
  <c r="V13" i="140"/>
  <c r="S15" i="140"/>
  <c r="H15" i="140"/>
  <c r="B15" i="140"/>
  <c r="N15" i="140"/>
  <c r="P15" i="140"/>
  <c r="V12" i="140"/>
  <c r="Q15" i="140"/>
  <c r="O15" i="140"/>
  <c r="I15" i="140"/>
  <c r="P20" i="140"/>
  <c r="D15" i="140"/>
  <c r="E15" i="140"/>
  <c r="C15" i="140"/>
  <c r="G15" i="140"/>
  <c r="V14" i="140"/>
  <c r="R15" i="140"/>
  <c r="J15" i="140"/>
  <c r="V27" i="140"/>
  <c r="V25" i="140"/>
  <c r="F7" i="141"/>
  <c r="F3" i="141"/>
  <c r="F10" i="141"/>
  <c r="I6" i="141"/>
  <c r="I9" i="141"/>
  <c r="F6" i="141"/>
  <c r="F9" i="141"/>
  <c r="I5" i="141"/>
  <c r="I8" i="141"/>
  <c r="A1" i="137"/>
  <c r="I13" i="137"/>
  <c r="C9" i="137" s="1"/>
  <c r="V15" i="140" l="1"/>
  <c r="V16" i="140"/>
  <c r="B12" i="51"/>
  <c r="G18" i="100"/>
  <c r="F17" i="100"/>
  <c r="F28" i="150" l="1"/>
  <c r="F559" i="151"/>
  <c r="F552" i="151"/>
  <c r="F545" i="151"/>
  <c r="F538" i="151"/>
  <c r="F531" i="151"/>
  <c r="F524" i="151"/>
  <c r="F517" i="151"/>
  <c r="F510" i="151"/>
  <c r="F503" i="151"/>
  <c r="F496" i="151"/>
  <c r="F489" i="151"/>
  <c r="F482" i="151"/>
  <c r="F475" i="151"/>
  <c r="F468" i="151"/>
  <c r="F461" i="151"/>
  <c r="F454" i="151"/>
  <c r="F447" i="151"/>
  <c r="F440" i="151"/>
  <c r="F433" i="151"/>
  <c r="F426" i="151"/>
  <c r="F419" i="151"/>
  <c r="F412" i="151"/>
  <c r="F405" i="151"/>
  <c r="F398" i="151"/>
  <c r="F391" i="151"/>
  <c r="F384" i="151"/>
  <c r="F377" i="151"/>
  <c r="F370" i="151"/>
  <c r="F363" i="151"/>
  <c r="F356" i="151"/>
  <c r="F349" i="151"/>
  <c r="F342" i="151"/>
  <c r="F335" i="151"/>
  <c r="F328" i="151"/>
  <c r="F315" i="151"/>
  <c r="F308" i="151"/>
  <c r="F301" i="151"/>
  <c r="F294" i="151"/>
  <c r="F287" i="151"/>
  <c r="F280" i="151"/>
  <c r="F273" i="151"/>
  <c r="F266" i="151"/>
  <c r="F259" i="151"/>
  <c r="F252" i="151"/>
  <c r="F245" i="151"/>
  <c r="F238" i="151"/>
  <c r="F231" i="151"/>
  <c r="F224" i="151"/>
  <c r="F217" i="151"/>
  <c r="F210" i="151"/>
  <c r="F203" i="151"/>
  <c r="F196" i="151"/>
  <c r="F189" i="151"/>
  <c r="F182" i="151"/>
  <c r="F175" i="151"/>
  <c r="F168" i="151"/>
  <c r="F161" i="151"/>
  <c r="F154" i="151"/>
  <c r="F147" i="151"/>
  <c r="F140" i="151"/>
  <c r="F133" i="151"/>
  <c r="F126" i="151"/>
  <c r="F119" i="151"/>
  <c r="F112" i="151"/>
  <c r="F105" i="151"/>
  <c r="F98" i="151"/>
  <c r="F91" i="151"/>
  <c r="F84" i="151"/>
  <c r="F77" i="151"/>
  <c r="F70" i="151"/>
  <c r="F63" i="151"/>
  <c r="F56" i="151"/>
  <c r="F49" i="151"/>
  <c r="F42" i="151"/>
  <c r="F35" i="151"/>
  <c r="F22" i="151"/>
  <c r="F15" i="151"/>
  <c r="F8" i="151"/>
  <c r="F553" i="151"/>
  <c r="F534" i="151"/>
  <c r="F519" i="151"/>
  <c r="F504" i="151"/>
  <c r="F485" i="151"/>
  <c r="F470" i="151"/>
  <c r="F455" i="151"/>
  <c r="F436" i="151"/>
  <c r="F421" i="151"/>
  <c r="F406" i="151"/>
  <c r="F387" i="151"/>
  <c r="F372" i="151"/>
  <c r="F357" i="151"/>
  <c r="F338" i="151"/>
  <c r="F317" i="151"/>
  <c r="F302" i="151"/>
  <c r="F283" i="151"/>
  <c r="F268" i="151"/>
  <c r="F253" i="151"/>
  <c r="F234" i="151"/>
  <c r="F219" i="151"/>
  <c r="F204" i="151"/>
  <c r="F185" i="151"/>
  <c r="F170" i="151"/>
  <c r="F155" i="151"/>
  <c r="F136" i="151"/>
  <c r="F121" i="151"/>
  <c r="F106" i="151"/>
  <c r="F87" i="151"/>
  <c r="F72" i="151"/>
  <c r="F57" i="151"/>
  <c r="F38" i="151"/>
  <c r="F17" i="151"/>
  <c r="F560" i="151"/>
  <c r="F556" i="151"/>
  <c r="F548" i="151"/>
  <c r="F544" i="151"/>
  <c r="F540" i="151"/>
  <c r="F536" i="151"/>
  <c r="F532" i="151"/>
  <c r="F549" i="151"/>
  <c r="F550" i="151"/>
  <c r="F523" i="151"/>
  <c r="F381" i="151"/>
  <c r="F365" i="151"/>
  <c r="F361" i="151"/>
  <c r="F353" i="151"/>
  <c r="F554" i="151"/>
  <c r="F527" i="151"/>
  <c r="F493" i="151"/>
  <c r="F484" i="151"/>
  <c r="F561" i="151"/>
  <c r="F525" i="151"/>
  <c r="F508" i="151"/>
  <c r="F499" i="151"/>
  <c r="F547" i="151"/>
  <c r="F529" i="151"/>
  <c r="F516" i="151"/>
  <c r="F512" i="151"/>
  <c r="F486" i="151"/>
  <c r="F478" i="151"/>
  <c r="F474" i="151"/>
  <c r="F466" i="151"/>
  <c r="F462" i="151"/>
  <c r="F458" i="151"/>
  <c r="F450" i="151"/>
  <c r="F446" i="151"/>
  <c r="F442" i="151"/>
  <c r="F438" i="151"/>
  <c r="F434" i="151"/>
  <c r="F422" i="151"/>
  <c r="F418" i="151"/>
  <c r="F394" i="151"/>
  <c r="F390" i="151"/>
  <c r="F386" i="151"/>
  <c r="F526" i="151"/>
  <c r="F505" i="151"/>
  <c r="F437" i="151"/>
  <c r="F432" i="151"/>
  <c r="F423" i="151"/>
  <c r="F408" i="151"/>
  <c r="F399" i="151"/>
  <c r="F368" i="151"/>
  <c r="F354" i="151"/>
  <c r="F345" i="151"/>
  <c r="F333" i="151"/>
  <c r="F329" i="151"/>
  <c r="F319" i="151"/>
  <c r="F311" i="151"/>
  <c r="F307" i="151"/>
  <c r="F303" i="151"/>
  <c r="F299" i="151"/>
  <c r="F279" i="151"/>
  <c r="F275" i="151"/>
  <c r="F271" i="151"/>
  <c r="F267" i="151"/>
  <c r="F255" i="151"/>
  <c r="F251" i="151"/>
  <c r="F542" i="151"/>
  <c r="F520" i="151"/>
  <c r="F515" i="151"/>
  <c r="F500" i="151"/>
  <c r="F494" i="151"/>
  <c r="F456" i="151"/>
  <c r="F413" i="151"/>
  <c r="F388" i="151"/>
  <c r="F383" i="151"/>
  <c r="F378" i="151"/>
  <c r="F373" i="151"/>
  <c r="F358" i="151"/>
  <c r="F295" i="151"/>
  <c r="F291" i="151"/>
  <c r="F535" i="151"/>
  <c r="F514" i="151"/>
  <c r="F509" i="151"/>
  <c r="F483" i="151"/>
  <c r="F469" i="151"/>
  <c r="F431" i="151"/>
  <c r="F417" i="151"/>
  <c r="F407" i="151"/>
  <c r="F392" i="151"/>
  <c r="F382" i="151"/>
  <c r="F367" i="151"/>
  <c r="F344" i="151"/>
  <c r="F332" i="151"/>
  <c r="F310" i="151"/>
  <c r="F306" i="151"/>
  <c r="F298" i="151"/>
  <c r="F278" i="151"/>
  <c r="F555" i="151"/>
  <c r="F543" i="151"/>
  <c r="F511" i="151"/>
  <c r="F362" i="151"/>
  <c r="F347" i="151"/>
  <c r="F336" i="151"/>
  <c r="F331" i="151"/>
  <c r="F320" i="151"/>
  <c r="F290" i="151"/>
  <c r="F276" i="151"/>
  <c r="F179" i="151"/>
  <c r="F163" i="151"/>
  <c r="F159" i="151"/>
  <c r="F151" i="151"/>
  <c r="F131" i="151"/>
  <c r="F127" i="151"/>
  <c r="F123" i="151"/>
  <c r="F115" i="151"/>
  <c r="F111" i="151"/>
  <c r="F107" i="151"/>
  <c r="F103" i="151"/>
  <c r="F83" i="151"/>
  <c r="F79" i="151"/>
  <c r="F75" i="151"/>
  <c r="F71" i="151"/>
  <c r="F59" i="151"/>
  <c r="F55" i="151"/>
  <c r="F497" i="151"/>
  <c r="F491" i="151"/>
  <c r="F480" i="151"/>
  <c r="F424" i="151"/>
  <c r="F366" i="151"/>
  <c r="F262" i="151"/>
  <c r="F258" i="151"/>
  <c r="F130" i="151"/>
  <c r="F528" i="151"/>
  <c r="F521" i="151"/>
  <c r="F502" i="151"/>
  <c r="F463" i="151"/>
  <c r="F429" i="151"/>
  <c r="F401" i="151"/>
  <c r="F360" i="151"/>
  <c r="F355" i="151"/>
  <c r="F350" i="151"/>
  <c r="F318" i="151"/>
  <c r="F313" i="151"/>
  <c r="F293" i="151"/>
  <c r="F284" i="151"/>
  <c r="F270" i="151"/>
  <c r="F241" i="151"/>
  <c r="F237" i="151"/>
  <c r="F233" i="151"/>
  <c r="F50" i="151"/>
  <c r="F46" i="151"/>
  <c r="F12" i="151"/>
  <c r="F473" i="151"/>
  <c r="F457" i="151"/>
  <c r="F452" i="151"/>
  <c r="F439" i="151"/>
  <c r="F339" i="151"/>
  <c r="F249" i="151"/>
  <c r="F229" i="151"/>
  <c r="F221" i="151"/>
  <c r="F213" i="151"/>
  <c r="F205" i="151"/>
  <c r="F181" i="151"/>
  <c r="F173" i="151"/>
  <c r="F153" i="151"/>
  <c r="F479" i="151"/>
  <c r="F334" i="151"/>
  <c r="F274" i="151"/>
  <c r="F225" i="151"/>
  <c r="F209" i="151"/>
  <c r="F201" i="151"/>
  <c r="F177" i="151"/>
  <c r="F169" i="151"/>
  <c r="F157" i="151"/>
  <c r="F539" i="151"/>
  <c r="F501" i="151"/>
  <c r="F467" i="151"/>
  <c r="F451" i="151"/>
  <c r="F359" i="151"/>
  <c r="F269" i="151"/>
  <c r="F261" i="151"/>
  <c r="F257" i="151"/>
  <c r="F81" i="151"/>
  <c r="F65" i="151"/>
  <c r="F61" i="151"/>
  <c r="F53" i="151"/>
  <c r="F27" i="151"/>
  <c r="F23" i="151"/>
  <c r="F19" i="151"/>
  <c r="F11" i="151"/>
  <c r="F7" i="151"/>
  <c r="F3" i="151"/>
  <c r="F563" i="151"/>
  <c r="F513" i="151"/>
  <c r="F507" i="151"/>
  <c r="F495" i="151"/>
  <c r="F472" i="151"/>
  <c r="F444" i="151"/>
  <c r="F416" i="151"/>
  <c r="F376" i="151"/>
  <c r="F364" i="151"/>
  <c r="F312" i="151"/>
  <c r="F292" i="151"/>
  <c r="F282" i="151"/>
  <c r="F248" i="151"/>
  <c r="F244" i="151"/>
  <c r="F240" i="151"/>
  <c r="F236" i="151"/>
  <c r="F232" i="151"/>
  <c r="F220" i="151"/>
  <c r="F216" i="151"/>
  <c r="F192" i="151"/>
  <c r="F188" i="151"/>
  <c r="F184" i="151"/>
  <c r="F557" i="151"/>
  <c r="F551" i="151"/>
  <c r="F518" i="151"/>
  <c r="F477" i="151"/>
  <c r="F522" i="151"/>
  <c r="F506" i="151"/>
  <c r="F481" i="151"/>
  <c r="F435" i="151"/>
  <c r="F351" i="151"/>
  <c r="F264" i="151"/>
  <c r="F235" i="151"/>
  <c r="F218" i="151"/>
  <c r="F207" i="151"/>
  <c r="F530" i="151"/>
  <c r="F488" i="151"/>
  <c r="F464" i="151"/>
  <c r="F427" i="151"/>
  <c r="F404" i="151"/>
  <c r="F374" i="151"/>
  <c r="F296" i="151"/>
  <c r="F246" i="151"/>
  <c r="F212" i="151"/>
  <c r="F190" i="151"/>
  <c r="F162" i="151"/>
  <c r="F156" i="151"/>
  <c r="F85" i="151"/>
  <c r="F73" i="151"/>
  <c r="F45" i="151"/>
  <c r="F24" i="151"/>
  <c r="F449" i="151"/>
  <c r="F411" i="151"/>
  <c r="F397" i="151"/>
  <c r="F389" i="151"/>
  <c r="F337" i="151"/>
  <c r="F330" i="151"/>
  <c r="F316" i="151"/>
  <c r="F223" i="151"/>
  <c r="F206" i="151"/>
  <c r="F195" i="151"/>
  <c r="F167" i="151"/>
  <c r="F144" i="151"/>
  <c r="F138" i="151"/>
  <c r="F132" i="151"/>
  <c r="F116" i="151"/>
  <c r="F100" i="151"/>
  <c r="F90" i="151"/>
  <c r="F62" i="151"/>
  <c r="F309" i="151"/>
  <c r="F200" i="151"/>
  <c r="F172" i="151"/>
  <c r="F150" i="151"/>
  <c r="F95" i="151"/>
  <c r="F67" i="151"/>
  <c r="F44" i="151"/>
  <c r="F13" i="151"/>
  <c r="F18" i="151"/>
  <c r="F228" i="151"/>
  <c r="F487" i="151"/>
  <c r="F471" i="151"/>
  <c r="F441" i="151"/>
  <c r="F380" i="151"/>
  <c r="F343" i="151"/>
  <c r="F289" i="151"/>
  <c r="F178" i="151"/>
  <c r="F546" i="151"/>
  <c r="F537" i="151"/>
  <c r="F448" i="151"/>
  <c r="F410" i="151"/>
  <c r="F403" i="151"/>
  <c r="F396" i="151"/>
  <c r="F256" i="151"/>
  <c r="F250" i="151"/>
  <c r="F239" i="151"/>
  <c r="F379" i="151"/>
  <c r="F288" i="151"/>
  <c r="F281" i="151"/>
  <c r="F194" i="151"/>
  <c r="F166" i="151"/>
  <c r="F160" i="151"/>
  <c r="F149" i="151"/>
  <c r="F562" i="151"/>
  <c r="F425" i="151"/>
  <c r="F402" i="151"/>
  <c r="F395" i="151"/>
  <c r="F371" i="151"/>
  <c r="F348" i="151"/>
  <c r="F227" i="151"/>
  <c r="F199" i="151"/>
  <c r="F171" i="151"/>
  <c r="F125" i="151"/>
  <c r="F109" i="151"/>
  <c r="F99" i="151"/>
  <c r="F66" i="151"/>
  <c r="F54" i="151"/>
  <c r="F48" i="151"/>
  <c r="F314" i="151"/>
  <c r="F193" i="151"/>
  <c r="F148" i="151"/>
  <c r="F113" i="151"/>
  <c r="F409" i="151"/>
  <c r="F321" i="151"/>
  <c r="F300" i="151"/>
  <c r="F176" i="151"/>
  <c r="F165" i="151"/>
  <c r="F142" i="151"/>
  <c r="F88" i="151"/>
  <c r="F76" i="151"/>
  <c r="F43" i="151"/>
  <c r="F492" i="151"/>
  <c r="F476" i="151"/>
  <c r="F460" i="151"/>
  <c r="F415" i="151"/>
  <c r="F341" i="151"/>
  <c r="F286" i="151"/>
  <c r="F243" i="151"/>
  <c r="F226" i="151"/>
  <c r="F215" i="151"/>
  <c r="F187" i="151"/>
  <c r="F124" i="151"/>
  <c r="F114" i="151"/>
  <c r="F108" i="151"/>
  <c r="F93" i="151"/>
  <c r="F6" i="151"/>
  <c r="F453" i="151"/>
  <c r="F445" i="151"/>
  <c r="F430" i="151"/>
  <c r="F393" i="151"/>
  <c r="F260" i="151"/>
  <c r="F254" i="151"/>
  <c r="F135" i="151"/>
  <c r="F26" i="151"/>
  <c r="F16" i="151"/>
  <c r="F129" i="151"/>
  <c r="F385" i="151"/>
  <c r="F198" i="151"/>
  <c r="F164" i="151"/>
  <c r="F141" i="151"/>
  <c r="F82" i="151"/>
  <c r="F64" i="151"/>
  <c r="F52" i="151"/>
  <c r="F37" i="151"/>
  <c r="F21" i="151"/>
  <c r="F400" i="151"/>
  <c r="F340" i="151"/>
  <c r="F414" i="151"/>
  <c r="F247" i="151"/>
  <c r="F197" i="151"/>
  <c r="F158" i="151"/>
  <c r="F139" i="151"/>
  <c r="F40" i="151"/>
  <c r="F375" i="151"/>
  <c r="F186" i="151"/>
  <c r="F104" i="151"/>
  <c r="F96" i="151"/>
  <c r="F89" i="151"/>
  <c r="F80" i="151"/>
  <c r="F47" i="151"/>
  <c r="F4" i="151"/>
  <c r="F459" i="151"/>
  <c r="F120" i="151"/>
  <c r="F352" i="151"/>
  <c r="F277" i="151"/>
  <c r="F214" i="151"/>
  <c r="F128" i="151"/>
  <c r="F10" i="151"/>
  <c r="F137" i="151"/>
  <c r="F25" i="151"/>
  <c r="F78" i="151"/>
  <c r="F498" i="151"/>
  <c r="F20" i="151"/>
  <c r="F558" i="151"/>
  <c r="F533" i="151"/>
  <c r="F39" i="151"/>
  <c r="F146" i="151"/>
  <c r="F369" i="151"/>
  <c r="F208" i="151"/>
  <c r="F41" i="151"/>
  <c r="F122" i="151"/>
  <c r="F265" i="151"/>
  <c r="F69" i="151"/>
  <c r="F51" i="151"/>
  <c r="F297" i="151"/>
  <c r="F145" i="151"/>
  <c r="F118" i="151"/>
  <c r="F110" i="151"/>
  <c r="F102" i="151"/>
  <c r="F94" i="151"/>
  <c r="F285" i="151"/>
  <c r="F202" i="151"/>
  <c r="F183" i="151"/>
  <c r="F174" i="151"/>
  <c r="F86" i="151"/>
  <c r="F9" i="151"/>
  <c r="F541" i="151"/>
  <c r="F443" i="151"/>
  <c r="F420" i="151"/>
  <c r="F263" i="151"/>
  <c r="F242" i="151"/>
  <c r="F101" i="151"/>
  <c r="F68" i="151"/>
  <c r="F36" i="151"/>
  <c r="F117" i="151"/>
  <c r="F92" i="151"/>
  <c r="F14" i="151"/>
  <c r="F74" i="151"/>
  <c r="F34" i="151"/>
  <c r="F5" i="151"/>
  <c r="F97" i="151"/>
  <c r="F222" i="151"/>
  <c r="F211" i="151"/>
  <c r="F191" i="151"/>
  <c r="F152" i="151"/>
  <c r="F143" i="151"/>
  <c r="F134" i="151"/>
  <c r="F60" i="151"/>
  <c r="F490" i="151"/>
  <c r="F465" i="151"/>
  <c r="F305" i="151"/>
  <c r="F272" i="151"/>
  <c r="F230" i="151"/>
  <c r="F180" i="151"/>
  <c r="F428" i="151"/>
  <c r="F346" i="151"/>
  <c r="F304" i="151"/>
  <c r="F58" i="151"/>
  <c r="F13" i="150"/>
  <c r="F12" i="150"/>
  <c r="E28" i="150"/>
  <c r="E557" i="151"/>
  <c r="E542" i="151"/>
  <c r="E538" i="151"/>
  <c r="E523" i="151"/>
  <c r="E508" i="151"/>
  <c r="E493" i="151"/>
  <c r="E489" i="151"/>
  <c r="E474" i="151"/>
  <c r="E459" i="151"/>
  <c r="E444" i="151"/>
  <c r="E440" i="151"/>
  <c r="E425" i="151"/>
  <c r="E410" i="151"/>
  <c r="E395" i="151"/>
  <c r="E391" i="151"/>
  <c r="E376" i="151"/>
  <c r="E361" i="151"/>
  <c r="E346" i="151"/>
  <c r="E342" i="151"/>
  <c r="E321" i="151"/>
  <c r="E306" i="151"/>
  <c r="E291" i="151"/>
  <c r="E287" i="151"/>
  <c r="E272" i="151"/>
  <c r="E257" i="151"/>
  <c r="E242" i="151"/>
  <c r="E238" i="151"/>
  <c r="E223" i="151"/>
  <c r="E208" i="151"/>
  <c r="E193" i="151"/>
  <c r="E189" i="151"/>
  <c r="E174" i="151"/>
  <c r="E159" i="151"/>
  <c r="E144" i="151"/>
  <c r="E140" i="151"/>
  <c r="E125" i="151"/>
  <c r="E110" i="151"/>
  <c r="E95" i="151"/>
  <c r="E91" i="151"/>
  <c r="E76" i="151"/>
  <c r="E61" i="151"/>
  <c r="E46" i="151"/>
  <c r="E42" i="151"/>
  <c r="E21" i="151"/>
  <c r="E6" i="151"/>
  <c r="E552" i="151"/>
  <c r="E562" i="151"/>
  <c r="E536" i="151"/>
  <c r="E528" i="151"/>
  <c r="E512" i="151"/>
  <c r="E500" i="151"/>
  <c r="E559" i="151"/>
  <c r="E546" i="151"/>
  <c r="E541" i="151"/>
  <c r="E532" i="151"/>
  <c r="E506" i="151"/>
  <c r="E465" i="151"/>
  <c r="E449" i="151"/>
  <c r="E445" i="151"/>
  <c r="E441" i="151"/>
  <c r="E437" i="151"/>
  <c r="E429" i="151"/>
  <c r="E417" i="151"/>
  <c r="E413" i="151"/>
  <c r="E409" i="151"/>
  <c r="E401" i="151"/>
  <c r="E397" i="151"/>
  <c r="E393" i="151"/>
  <c r="E389" i="151"/>
  <c r="E385" i="151"/>
  <c r="E377" i="151"/>
  <c r="E373" i="151"/>
  <c r="E369" i="151"/>
  <c r="E357" i="151"/>
  <c r="E550" i="151"/>
  <c r="E510" i="151"/>
  <c r="E381" i="151"/>
  <c r="E365" i="151"/>
  <c r="E543" i="151"/>
  <c r="E521" i="151"/>
  <c r="E495" i="151"/>
  <c r="E399" i="151"/>
  <c r="E367" i="151"/>
  <c r="E561" i="151"/>
  <c r="E556" i="151"/>
  <c r="E525" i="151"/>
  <c r="E503" i="151"/>
  <c r="E499" i="151"/>
  <c r="E482" i="151"/>
  <c r="E470" i="151"/>
  <c r="E454" i="151"/>
  <c r="E548" i="151"/>
  <c r="E537" i="151"/>
  <c r="E531" i="151"/>
  <c r="E480" i="151"/>
  <c r="E466" i="151"/>
  <c r="E452" i="151"/>
  <c r="E447" i="151"/>
  <c r="E442" i="151"/>
  <c r="E350" i="151"/>
  <c r="E341" i="151"/>
  <c r="E337" i="151"/>
  <c r="E315" i="151"/>
  <c r="E283" i="151"/>
  <c r="E526" i="151"/>
  <c r="E505" i="151"/>
  <c r="E484" i="151"/>
  <c r="E475" i="151"/>
  <c r="E461" i="151"/>
  <c r="E432" i="151"/>
  <c r="E423" i="151"/>
  <c r="E418" i="151"/>
  <c r="E408" i="151"/>
  <c r="E368" i="151"/>
  <c r="E363" i="151"/>
  <c r="E354" i="151"/>
  <c r="E345" i="151"/>
  <c r="E333" i="151"/>
  <c r="E329" i="151"/>
  <c r="E319" i="151"/>
  <c r="E311" i="151"/>
  <c r="E307" i="151"/>
  <c r="E303" i="151"/>
  <c r="E299" i="151"/>
  <c r="E530" i="151"/>
  <c r="E519" i="151"/>
  <c r="E504" i="151"/>
  <c r="E488" i="151"/>
  <c r="E479" i="151"/>
  <c r="E460" i="151"/>
  <c r="E451" i="151"/>
  <c r="E387" i="151"/>
  <c r="E362" i="151"/>
  <c r="E353" i="151"/>
  <c r="E340" i="151"/>
  <c r="E336" i="151"/>
  <c r="E328" i="151"/>
  <c r="E318" i="151"/>
  <c r="E314" i="151"/>
  <c r="E302" i="151"/>
  <c r="E294" i="151"/>
  <c r="E290" i="151"/>
  <c r="E286" i="151"/>
  <c r="E282" i="151"/>
  <c r="E517" i="151"/>
  <c r="E487" i="151"/>
  <c r="E476" i="151"/>
  <c r="E436" i="151"/>
  <c r="E431" i="151"/>
  <c r="E420" i="151"/>
  <c r="E403" i="151"/>
  <c r="E380" i="151"/>
  <c r="E310" i="151"/>
  <c r="E305" i="151"/>
  <c r="E300" i="151"/>
  <c r="E255" i="151"/>
  <c r="E247" i="151"/>
  <c r="E243" i="151"/>
  <c r="E239" i="151"/>
  <c r="E235" i="151"/>
  <c r="E227" i="151"/>
  <c r="E215" i="151"/>
  <c r="E211" i="151"/>
  <c r="E207" i="151"/>
  <c r="E199" i="151"/>
  <c r="E195" i="151"/>
  <c r="E191" i="151"/>
  <c r="E187" i="151"/>
  <c r="E183" i="151"/>
  <c r="E175" i="151"/>
  <c r="E171" i="151"/>
  <c r="E167" i="151"/>
  <c r="E155" i="151"/>
  <c r="E147" i="151"/>
  <c r="E143" i="151"/>
  <c r="E139" i="151"/>
  <c r="E135" i="151"/>
  <c r="E119" i="151"/>
  <c r="E87" i="151"/>
  <c r="E554" i="151"/>
  <c r="E458" i="151"/>
  <c r="E453" i="151"/>
  <c r="E435" i="151"/>
  <c r="E396" i="151"/>
  <c r="E390" i="151"/>
  <c r="E384" i="151"/>
  <c r="E330" i="151"/>
  <c r="E289" i="151"/>
  <c r="E266" i="151"/>
  <c r="E254" i="151"/>
  <c r="E246" i="151"/>
  <c r="E214" i="151"/>
  <c r="E198" i="151"/>
  <c r="E194" i="151"/>
  <c r="E190" i="151"/>
  <c r="E186" i="151"/>
  <c r="E178" i="151"/>
  <c r="E166" i="151"/>
  <c r="E162" i="151"/>
  <c r="E158" i="151"/>
  <c r="E150" i="151"/>
  <c r="E146" i="151"/>
  <c r="E142" i="151"/>
  <c r="E138" i="151"/>
  <c r="E134" i="151"/>
  <c r="E126" i="151"/>
  <c r="E547" i="151"/>
  <c r="E540" i="151"/>
  <c r="E534" i="151"/>
  <c r="E515" i="151"/>
  <c r="E509" i="151"/>
  <c r="E497" i="151"/>
  <c r="E491" i="151"/>
  <c r="E485" i="151"/>
  <c r="E468" i="151"/>
  <c r="E446" i="151"/>
  <c r="E424" i="151"/>
  <c r="E412" i="151"/>
  <c r="E406" i="151"/>
  <c r="E378" i="151"/>
  <c r="E372" i="151"/>
  <c r="E366" i="151"/>
  <c r="E298" i="151"/>
  <c r="E279" i="151"/>
  <c r="E262" i="151"/>
  <c r="E258" i="151"/>
  <c r="E130" i="151"/>
  <c r="E114" i="151"/>
  <c r="E102" i="151"/>
  <c r="E82" i="151"/>
  <c r="E78" i="151"/>
  <c r="E74" i="151"/>
  <c r="E66" i="151"/>
  <c r="E62" i="151"/>
  <c r="E58" i="151"/>
  <c r="E54" i="151"/>
  <c r="E34" i="151"/>
  <c r="E24" i="151"/>
  <c r="E20" i="151"/>
  <c r="E16" i="151"/>
  <c r="E8" i="151"/>
  <c r="E4" i="151"/>
  <c r="E553" i="151"/>
  <c r="E502" i="151"/>
  <c r="E463" i="151"/>
  <c r="E313" i="151"/>
  <c r="E308" i="151"/>
  <c r="E293" i="151"/>
  <c r="E270" i="151"/>
  <c r="E241" i="151"/>
  <c r="E233" i="151"/>
  <c r="E360" i="151"/>
  <c r="E355" i="151"/>
  <c r="E284" i="151"/>
  <c r="E245" i="151"/>
  <c r="E237" i="151"/>
  <c r="E217" i="151"/>
  <c r="E185" i="151"/>
  <c r="E558" i="151"/>
  <c r="E533" i="151"/>
  <c r="E490" i="151"/>
  <c r="E478" i="151"/>
  <c r="E462" i="151"/>
  <c r="E428" i="151"/>
  <c r="E411" i="151"/>
  <c r="E405" i="151"/>
  <c r="E400" i="151"/>
  <c r="E371" i="151"/>
  <c r="E317" i="151"/>
  <c r="E297" i="151"/>
  <c r="E288" i="151"/>
  <c r="E278" i="151"/>
  <c r="E265" i="151"/>
  <c r="E197" i="151"/>
  <c r="E165" i="151"/>
  <c r="E149" i="151"/>
  <c r="E145" i="151"/>
  <c r="E141" i="151"/>
  <c r="E137" i="151"/>
  <c r="E129" i="151"/>
  <c r="E117" i="151"/>
  <c r="E113" i="151"/>
  <c r="E109" i="151"/>
  <c r="E101" i="151"/>
  <c r="E97" i="151"/>
  <c r="E93" i="151"/>
  <c r="E89" i="151"/>
  <c r="E85" i="151"/>
  <c r="E77" i="151"/>
  <c r="E73" i="151"/>
  <c r="E69" i="151"/>
  <c r="E57" i="151"/>
  <c r="E49" i="151"/>
  <c r="E45" i="151"/>
  <c r="E41" i="151"/>
  <c r="E37" i="151"/>
  <c r="E15" i="151"/>
  <c r="E23" i="151"/>
  <c r="E507" i="151"/>
  <c r="E483" i="151"/>
  <c r="E472" i="151"/>
  <c r="E545" i="151"/>
  <c r="E539" i="151"/>
  <c r="E501" i="151"/>
  <c r="E467" i="151"/>
  <c r="E456" i="151"/>
  <c r="E422" i="151"/>
  <c r="E394" i="151"/>
  <c r="E388" i="151"/>
  <c r="E382" i="151"/>
  <c r="E359" i="151"/>
  <c r="E338" i="151"/>
  <c r="E269" i="151"/>
  <c r="E261" i="151"/>
  <c r="E81" i="151"/>
  <c r="E65" i="151"/>
  <c r="E53" i="151"/>
  <c r="E27" i="151"/>
  <c r="E19" i="151"/>
  <c r="E11" i="151"/>
  <c r="E7" i="151"/>
  <c r="E3" i="151"/>
  <c r="E513" i="151"/>
  <c r="E549" i="151"/>
  <c r="E473" i="151"/>
  <c r="E358" i="151"/>
  <c r="E331" i="151"/>
  <c r="E304" i="151"/>
  <c r="E277" i="151"/>
  <c r="E522" i="151"/>
  <c r="E496" i="151"/>
  <c r="E481" i="151"/>
  <c r="E457" i="151"/>
  <c r="E351" i="151"/>
  <c r="E344" i="151"/>
  <c r="E264" i="151"/>
  <c r="E240" i="151"/>
  <c r="E229" i="151"/>
  <c r="E218" i="151"/>
  <c r="E201" i="151"/>
  <c r="E184" i="151"/>
  <c r="E179" i="151"/>
  <c r="E173" i="151"/>
  <c r="E151" i="151"/>
  <c r="E122" i="151"/>
  <c r="E111" i="151"/>
  <c r="E106" i="151"/>
  <c r="E79" i="151"/>
  <c r="E40" i="151"/>
  <c r="E35" i="151"/>
  <c r="E9" i="151"/>
  <c r="E464" i="151"/>
  <c r="E434" i="151"/>
  <c r="E427" i="151"/>
  <c r="E419" i="151"/>
  <c r="E404" i="151"/>
  <c r="E374" i="151"/>
  <c r="E296" i="151"/>
  <c r="E276" i="151"/>
  <c r="E251" i="151"/>
  <c r="E234" i="151"/>
  <c r="E212" i="151"/>
  <c r="E156" i="151"/>
  <c r="E127" i="151"/>
  <c r="E161" i="151"/>
  <c r="E132" i="151"/>
  <c r="E116" i="151"/>
  <c r="E105" i="151"/>
  <c r="E100" i="151"/>
  <c r="E90" i="151"/>
  <c r="E84" i="151"/>
  <c r="E55" i="151"/>
  <c r="E50" i="151"/>
  <c r="E18" i="151"/>
  <c r="E514" i="151"/>
  <c r="E206" i="151"/>
  <c r="E121" i="151"/>
  <c r="E72" i="151"/>
  <c r="E555" i="151"/>
  <c r="E529" i="151"/>
  <c r="E316" i="151"/>
  <c r="E563" i="151"/>
  <c r="E494" i="151"/>
  <c r="E471" i="151"/>
  <c r="E455" i="151"/>
  <c r="E433" i="151"/>
  <c r="E426" i="151"/>
  <c r="E364" i="151"/>
  <c r="E356" i="151"/>
  <c r="E349" i="151"/>
  <c r="E343" i="151"/>
  <c r="E309" i="151"/>
  <c r="E301" i="151"/>
  <c r="E275" i="151"/>
  <c r="E228" i="151"/>
  <c r="E520" i="151"/>
  <c r="E448" i="151"/>
  <c r="E295" i="151"/>
  <c r="E268" i="151"/>
  <c r="E263" i="151"/>
  <c r="E256" i="151"/>
  <c r="E250" i="151"/>
  <c r="E244" i="151"/>
  <c r="E222" i="151"/>
  <c r="E216" i="151"/>
  <c r="E205" i="151"/>
  <c r="E188" i="151"/>
  <c r="E177" i="151"/>
  <c r="E486" i="151"/>
  <c r="E477" i="151"/>
  <c r="E439" i="151"/>
  <c r="E416" i="151"/>
  <c r="E379" i="151"/>
  <c r="E335" i="151"/>
  <c r="E281" i="151"/>
  <c r="E274" i="151"/>
  <c r="E160" i="151"/>
  <c r="E136" i="151"/>
  <c r="E131" i="151"/>
  <c r="E120" i="151"/>
  <c r="E104" i="151"/>
  <c r="E94" i="151"/>
  <c r="E83" i="151"/>
  <c r="E71" i="151"/>
  <c r="E60" i="151"/>
  <c r="E22" i="151"/>
  <c r="E17" i="151"/>
  <c r="E402" i="151"/>
  <c r="E386" i="151"/>
  <c r="E204" i="151"/>
  <c r="E182" i="151"/>
  <c r="E48" i="151"/>
  <c r="E38" i="151"/>
  <c r="E544" i="151"/>
  <c r="E527" i="151"/>
  <c r="E511" i="151"/>
  <c r="E348" i="151"/>
  <c r="E249" i="151"/>
  <c r="E232" i="151"/>
  <c r="E221" i="151"/>
  <c r="E210" i="151"/>
  <c r="E154" i="151"/>
  <c r="E99" i="151"/>
  <c r="E12" i="151"/>
  <c r="E535" i="151"/>
  <c r="E518" i="151"/>
  <c r="E469" i="151"/>
  <c r="E438" i="151"/>
  <c r="E370" i="151"/>
  <c r="E334" i="151"/>
  <c r="E280" i="151"/>
  <c r="E273" i="151"/>
  <c r="E267" i="151"/>
  <c r="E176" i="151"/>
  <c r="E148" i="151"/>
  <c r="E88" i="151"/>
  <c r="E59" i="151"/>
  <c r="E43" i="151"/>
  <c r="E415" i="151"/>
  <c r="E248" i="151"/>
  <c r="E220" i="151"/>
  <c r="E170" i="151"/>
  <c r="E124" i="151"/>
  <c r="E108" i="151"/>
  <c r="E103" i="151"/>
  <c r="E70" i="151"/>
  <c r="E260" i="151"/>
  <c r="E164" i="151"/>
  <c r="E560" i="151"/>
  <c r="E492" i="151"/>
  <c r="E226" i="151"/>
  <c r="E209" i="151"/>
  <c r="E192" i="151"/>
  <c r="E181" i="151"/>
  <c r="E153" i="151"/>
  <c r="E98" i="151"/>
  <c r="E551" i="151"/>
  <c r="E430" i="151"/>
  <c r="E347" i="151"/>
  <c r="E320" i="151"/>
  <c r="E231" i="151"/>
  <c r="E203" i="151"/>
  <c r="E498" i="151"/>
  <c r="E64" i="151"/>
  <c r="E56" i="151"/>
  <c r="E128" i="151"/>
  <c r="E92" i="151"/>
  <c r="E414" i="151"/>
  <c r="E312" i="151"/>
  <c r="E236" i="151"/>
  <c r="E168" i="151"/>
  <c r="E112" i="151"/>
  <c r="E196" i="151"/>
  <c r="E157" i="151"/>
  <c r="E96" i="151"/>
  <c r="E80" i="151"/>
  <c r="E47" i="151"/>
  <c r="E26" i="151"/>
  <c r="E63" i="151"/>
  <c r="E352" i="151"/>
  <c r="E67" i="151"/>
  <c r="E332" i="151"/>
  <c r="E259" i="151"/>
  <c r="E225" i="151"/>
  <c r="E39" i="151"/>
  <c r="E392" i="151"/>
  <c r="E13" i="151"/>
  <c r="E224" i="151"/>
  <c r="E10" i="151"/>
  <c r="E25" i="151"/>
  <c r="E75" i="151"/>
  <c r="E51" i="151"/>
  <c r="E421" i="151"/>
  <c r="E398" i="151"/>
  <c r="E375" i="151"/>
  <c r="E339" i="151"/>
  <c r="E213" i="151"/>
  <c r="E253" i="151"/>
  <c r="E118" i="151"/>
  <c r="E52" i="151"/>
  <c r="E285" i="151"/>
  <c r="E202" i="151"/>
  <c r="E86" i="151"/>
  <c r="E44" i="151"/>
  <c r="E68" i="151"/>
  <c r="E5" i="151"/>
  <c r="E516" i="151"/>
  <c r="E443" i="151"/>
  <c r="E252" i="151"/>
  <c r="E163" i="151"/>
  <c r="E36" i="151"/>
  <c r="E407" i="151"/>
  <c r="E383" i="151"/>
  <c r="E172" i="151"/>
  <c r="E152" i="151"/>
  <c r="E14" i="151"/>
  <c r="E230" i="151"/>
  <c r="E200" i="151"/>
  <c r="E133" i="151"/>
  <c r="E107" i="151"/>
  <c r="E292" i="151"/>
  <c r="E271" i="151"/>
  <c r="E219" i="151"/>
  <c r="E180" i="151"/>
  <c r="E123" i="151"/>
  <c r="E115" i="151"/>
  <c r="E524" i="151"/>
  <c r="E450" i="151"/>
  <c r="E169" i="151"/>
  <c r="E13" i="150"/>
  <c r="E12" i="150"/>
  <c r="E17" i="150"/>
  <c r="E572" i="150"/>
  <c r="E580" i="150"/>
  <c r="E588" i="150"/>
  <c r="E596" i="150"/>
  <c r="E604" i="150"/>
  <c r="E612" i="150"/>
  <c r="E620" i="150"/>
  <c r="E628" i="150"/>
  <c r="E636" i="150"/>
  <c r="E329" i="150"/>
  <c r="E331" i="150"/>
  <c r="E333" i="150"/>
  <c r="E335" i="150"/>
  <c r="E337" i="150"/>
  <c r="E339" i="150"/>
  <c r="E341" i="150"/>
  <c r="E343" i="150"/>
  <c r="E345" i="150"/>
  <c r="E347" i="150"/>
  <c r="E349" i="150"/>
  <c r="E351" i="150"/>
  <c r="E353" i="150"/>
  <c r="E355" i="150"/>
  <c r="E357" i="150"/>
  <c r="E359" i="150"/>
  <c r="E361" i="150"/>
  <c r="E363" i="150"/>
  <c r="E365" i="150"/>
  <c r="E367" i="150"/>
  <c r="E369" i="150"/>
  <c r="E371" i="150"/>
  <c r="E373" i="150"/>
  <c r="E375" i="150"/>
  <c r="E377" i="150"/>
  <c r="E379" i="150"/>
  <c r="E381" i="150"/>
  <c r="E383" i="150"/>
  <c r="E385" i="150"/>
  <c r="E387" i="150"/>
  <c r="E389" i="150"/>
  <c r="E391" i="150"/>
  <c r="E393" i="150"/>
  <c r="E395" i="150"/>
  <c r="E397" i="150"/>
  <c r="E399" i="150"/>
  <c r="E401" i="150"/>
  <c r="E403" i="150"/>
  <c r="E405" i="150"/>
  <c r="E407" i="150"/>
  <c r="E575" i="150"/>
  <c r="E583" i="150"/>
  <c r="E591" i="150"/>
  <c r="E599" i="150"/>
  <c r="E607" i="150"/>
  <c r="E615" i="150"/>
  <c r="E623" i="150"/>
  <c r="E631" i="150"/>
  <c r="E639" i="150"/>
  <c r="E570" i="150"/>
  <c r="E578" i="150"/>
  <c r="E586" i="150"/>
  <c r="E594" i="150"/>
  <c r="E602" i="150"/>
  <c r="E610" i="150"/>
  <c r="E618" i="150"/>
  <c r="E626" i="150"/>
  <c r="E634" i="150"/>
  <c r="E573" i="150"/>
  <c r="E581" i="150"/>
  <c r="E589" i="150"/>
  <c r="E597" i="150"/>
  <c r="E605" i="150"/>
  <c r="E613" i="150"/>
  <c r="E621" i="150"/>
  <c r="E629" i="150"/>
  <c r="E637" i="150"/>
  <c r="E576" i="150"/>
  <c r="E592" i="150"/>
  <c r="E608" i="150"/>
  <c r="E624" i="150"/>
  <c r="E328" i="150"/>
  <c r="E344" i="150"/>
  <c r="E360" i="150"/>
  <c r="E37" i="150"/>
  <c r="E45" i="150"/>
  <c r="E53" i="150"/>
  <c r="E61" i="150"/>
  <c r="E69" i="150"/>
  <c r="E571" i="150"/>
  <c r="E587" i="150"/>
  <c r="E603" i="150"/>
  <c r="E619" i="150"/>
  <c r="E635" i="150"/>
  <c r="E338" i="150"/>
  <c r="E354" i="150"/>
  <c r="E366" i="150"/>
  <c r="E374" i="150"/>
  <c r="E382" i="150"/>
  <c r="E390" i="150"/>
  <c r="E398" i="150"/>
  <c r="E406" i="150"/>
  <c r="E582" i="150"/>
  <c r="E598" i="150"/>
  <c r="E614" i="150"/>
  <c r="E630" i="150"/>
  <c r="E332" i="150"/>
  <c r="E348" i="150"/>
  <c r="E35" i="150"/>
  <c r="E43" i="150"/>
  <c r="E51" i="150"/>
  <c r="E579" i="150"/>
  <c r="E595" i="150"/>
  <c r="E611" i="150"/>
  <c r="E627" i="150"/>
  <c r="E330" i="150"/>
  <c r="E346" i="150"/>
  <c r="E362" i="150"/>
  <c r="E370" i="150"/>
  <c r="E378" i="150"/>
  <c r="E386" i="150"/>
  <c r="E394" i="150"/>
  <c r="E402" i="150"/>
  <c r="E36" i="150"/>
  <c r="E601" i="150"/>
  <c r="E633" i="150"/>
  <c r="E340" i="150"/>
  <c r="E358" i="150"/>
  <c r="E412" i="150"/>
  <c r="E415" i="150"/>
  <c r="E420" i="150"/>
  <c r="E423" i="150"/>
  <c r="E428" i="150"/>
  <c r="E431" i="150"/>
  <c r="E436" i="150"/>
  <c r="E439" i="150"/>
  <c r="E444" i="150"/>
  <c r="E447" i="150"/>
  <c r="E452" i="150"/>
  <c r="E455" i="150"/>
  <c r="E460" i="150"/>
  <c r="E463" i="150"/>
  <c r="E468" i="150"/>
  <c r="E471" i="150"/>
  <c r="E476" i="150"/>
  <c r="E479" i="150"/>
  <c r="E484" i="150"/>
  <c r="E487" i="150"/>
  <c r="E492" i="150"/>
  <c r="E495" i="150"/>
  <c r="E500" i="150"/>
  <c r="E503" i="150"/>
  <c r="E508" i="150"/>
  <c r="E511" i="150"/>
  <c r="E516" i="150"/>
  <c r="E519" i="150"/>
  <c r="E524" i="150"/>
  <c r="E527" i="150"/>
  <c r="E532" i="150"/>
  <c r="E535" i="150"/>
  <c r="E540" i="150"/>
  <c r="E543" i="150"/>
  <c r="E548" i="150"/>
  <c r="E551" i="150"/>
  <c r="E556" i="150"/>
  <c r="E559" i="150"/>
  <c r="E574" i="150"/>
  <c r="E606" i="150"/>
  <c r="E638" i="150"/>
  <c r="E364" i="150"/>
  <c r="E372" i="150"/>
  <c r="E380" i="150"/>
  <c r="E388" i="150"/>
  <c r="E396" i="150"/>
  <c r="E404" i="150"/>
  <c r="E625" i="150"/>
  <c r="E334" i="150"/>
  <c r="E408" i="150"/>
  <c r="E411" i="150"/>
  <c r="E414" i="150"/>
  <c r="E424" i="150"/>
  <c r="E427" i="150"/>
  <c r="E430" i="150"/>
  <c r="E440" i="150"/>
  <c r="E443" i="150"/>
  <c r="E446" i="150"/>
  <c r="E456" i="150"/>
  <c r="E459" i="150"/>
  <c r="E462" i="150"/>
  <c r="E472" i="150"/>
  <c r="E475" i="150"/>
  <c r="E478" i="150"/>
  <c r="E488" i="150"/>
  <c r="E491" i="150"/>
  <c r="E494" i="150"/>
  <c r="E504" i="150"/>
  <c r="E507" i="150"/>
  <c r="E510" i="150"/>
  <c r="E520" i="150"/>
  <c r="E523" i="150"/>
  <c r="E526" i="150"/>
  <c r="E536" i="150"/>
  <c r="E539" i="150"/>
  <c r="E542" i="150"/>
  <c r="E552" i="150"/>
  <c r="E555" i="150"/>
  <c r="E558" i="150"/>
  <c r="E39" i="150"/>
  <c r="E57" i="150"/>
  <c r="E60" i="150"/>
  <c r="E63" i="150"/>
  <c r="E66" i="150"/>
  <c r="E75" i="150"/>
  <c r="E83" i="150"/>
  <c r="E91" i="150"/>
  <c r="E99" i="150"/>
  <c r="E107" i="150"/>
  <c r="E115" i="150"/>
  <c r="E123" i="150"/>
  <c r="E131" i="150"/>
  <c r="E139" i="150"/>
  <c r="E147" i="150"/>
  <c r="E155" i="150"/>
  <c r="E163" i="150"/>
  <c r="E171" i="150"/>
  <c r="E179" i="150"/>
  <c r="E187" i="150"/>
  <c r="E195" i="150"/>
  <c r="E203" i="150"/>
  <c r="E211" i="150"/>
  <c r="E219" i="150"/>
  <c r="E227" i="150"/>
  <c r="E235" i="150"/>
  <c r="E243" i="150"/>
  <c r="E251" i="150"/>
  <c r="E259" i="150"/>
  <c r="E267" i="150"/>
  <c r="E275" i="150"/>
  <c r="E283" i="150"/>
  <c r="E291" i="150"/>
  <c r="E299" i="150"/>
  <c r="E307" i="150"/>
  <c r="E315" i="150"/>
  <c r="E10" i="150"/>
  <c r="E21" i="150"/>
  <c r="E584" i="150"/>
  <c r="E384" i="150"/>
  <c r="E421" i="150"/>
  <c r="E437" i="150"/>
  <c r="E453" i="150"/>
  <c r="E469" i="150"/>
  <c r="E485" i="150"/>
  <c r="E501" i="150"/>
  <c r="E517" i="150"/>
  <c r="E533" i="150"/>
  <c r="E549" i="150"/>
  <c r="E34" i="150"/>
  <c r="E50" i="150"/>
  <c r="E54" i="150"/>
  <c r="E78" i="150"/>
  <c r="E86" i="150"/>
  <c r="E94" i="150"/>
  <c r="E102" i="150"/>
  <c r="E110" i="150"/>
  <c r="E118" i="150"/>
  <c r="E126" i="150"/>
  <c r="E134" i="150"/>
  <c r="E142" i="150"/>
  <c r="E150" i="150"/>
  <c r="E158" i="150"/>
  <c r="E166" i="150"/>
  <c r="E174" i="150"/>
  <c r="E182" i="150"/>
  <c r="E190" i="150"/>
  <c r="E198" i="150"/>
  <c r="E206" i="150"/>
  <c r="E214" i="150"/>
  <c r="E222" i="150"/>
  <c r="E230" i="150"/>
  <c r="E238" i="150"/>
  <c r="E246" i="150"/>
  <c r="E254" i="150"/>
  <c r="E262" i="150"/>
  <c r="E270" i="150"/>
  <c r="E278" i="150"/>
  <c r="E286" i="150"/>
  <c r="E294" i="150"/>
  <c r="E302" i="150"/>
  <c r="E310" i="150"/>
  <c r="E318" i="150"/>
  <c r="E7" i="150"/>
  <c r="E585" i="150"/>
  <c r="E413" i="150"/>
  <c r="E417" i="150"/>
  <c r="E432" i="150"/>
  <c r="E454" i="150"/>
  <c r="E477" i="150"/>
  <c r="E481" i="150"/>
  <c r="E496" i="150"/>
  <c r="E518" i="150"/>
  <c r="E541" i="150"/>
  <c r="E545" i="150"/>
  <c r="E563" i="150"/>
  <c r="E44" i="150"/>
  <c r="E58" i="150"/>
  <c r="E62" i="150"/>
  <c r="E74" i="150"/>
  <c r="E88" i="150"/>
  <c r="E92" i="150"/>
  <c r="E106" i="150"/>
  <c r="E120" i="150"/>
  <c r="E124" i="150"/>
  <c r="E138" i="150"/>
  <c r="E152" i="150"/>
  <c r="E156" i="150"/>
  <c r="E170" i="150"/>
  <c r="E184" i="150"/>
  <c r="E188" i="150"/>
  <c r="E202" i="150"/>
  <c r="E216" i="150"/>
  <c r="E220" i="150"/>
  <c r="E234" i="150"/>
  <c r="E248" i="150"/>
  <c r="E252" i="150"/>
  <c r="E266" i="150"/>
  <c r="E280" i="150"/>
  <c r="E284" i="150"/>
  <c r="E298" i="150"/>
  <c r="E312" i="150"/>
  <c r="E316" i="150"/>
  <c r="E9" i="150"/>
  <c r="E11" i="150"/>
  <c r="E622" i="150"/>
  <c r="E336" i="150"/>
  <c r="E342" i="150"/>
  <c r="E356" i="150"/>
  <c r="E425" i="150"/>
  <c r="E451" i="150"/>
  <c r="E458" i="150"/>
  <c r="E466" i="150"/>
  <c r="E489" i="150"/>
  <c r="E515" i="150"/>
  <c r="E522" i="150"/>
  <c r="E530" i="150"/>
  <c r="E553" i="150"/>
  <c r="E560" i="150"/>
  <c r="E40" i="150"/>
  <c r="E49" i="150"/>
  <c r="E67" i="150"/>
  <c r="E85" i="150"/>
  <c r="E89" i="150"/>
  <c r="E103" i="150"/>
  <c r="E117" i="150"/>
  <c r="E121" i="150"/>
  <c r="E135" i="150"/>
  <c r="E149" i="150"/>
  <c r="E153" i="150"/>
  <c r="E167" i="150"/>
  <c r="E181" i="150"/>
  <c r="E185" i="150"/>
  <c r="E199" i="150"/>
  <c r="E213" i="150"/>
  <c r="E217" i="150"/>
  <c r="E231" i="150"/>
  <c r="E245" i="150"/>
  <c r="E249" i="150"/>
  <c r="E263" i="150"/>
  <c r="E277" i="150"/>
  <c r="E281" i="150"/>
  <c r="E295" i="150"/>
  <c r="E309" i="150"/>
  <c r="E313" i="150"/>
  <c r="E15" i="150"/>
  <c r="E18" i="150"/>
  <c r="E23" i="150"/>
  <c r="E352" i="150"/>
  <c r="E368" i="150"/>
  <c r="E400" i="150"/>
  <c r="E429" i="150"/>
  <c r="E433" i="150"/>
  <c r="E448" i="150"/>
  <c r="E470" i="150"/>
  <c r="E493" i="150"/>
  <c r="E497" i="150"/>
  <c r="E512" i="150"/>
  <c r="E534" i="150"/>
  <c r="E557" i="150"/>
  <c r="E59" i="150"/>
  <c r="E71" i="150"/>
  <c r="E82" i="150"/>
  <c r="E96" i="150"/>
  <c r="E100" i="150"/>
  <c r="E114" i="150"/>
  <c r="E128" i="150"/>
  <c r="E132" i="150"/>
  <c r="E146" i="150"/>
  <c r="E160" i="150"/>
  <c r="E164" i="150"/>
  <c r="E178" i="150"/>
  <c r="E192" i="150"/>
  <c r="E196" i="150"/>
  <c r="E210" i="150"/>
  <c r="E224" i="150"/>
  <c r="E228" i="150"/>
  <c r="E242" i="150"/>
  <c r="E256" i="150"/>
  <c r="E260" i="150"/>
  <c r="E274" i="150"/>
  <c r="E288" i="150"/>
  <c r="E292" i="150"/>
  <c r="E306" i="150"/>
  <c r="E320" i="150"/>
  <c r="E4" i="150"/>
  <c r="E26" i="150"/>
  <c r="E577" i="150"/>
  <c r="E616" i="150"/>
  <c r="E419" i="150"/>
  <c r="E426" i="150"/>
  <c r="E434" i="150"/>
  <c r="E457" i="150"/>
  <c r="E483" i="150"/>
  <c r="E490" i="150"/>
  <c r="E498" i="150"/>
  <c r="E521" i="150"/>
  <c r="E547" i="150"/>
  <c r="E554" i="150"/>
  <c r="E47" i="150"/>
  <c r="E56" i="150"/>
  <c r="E73" i="150"/>
  <c r="E87" i="150"/>
  <c r="E101" i="150"/>
  <c r="E105" i="150"/>
  <c r="E119" i="150"/>
  <c r="E133" i="150"/>
  <c r="E137" i="150"/>
  <c r="E151" i="150"/>
  <c r="E165" i="150"/>
  <c r="E169" i="150"/>
  <c r="E183" i="150"/>
  <c r="E197" i="150"/>
  <c r="E201" i="150"/>
  <c r="E215" i="150"/>
  <c r="E229" i="150"/>
  <c r="E233" i="150"/>
  <c r="E247" i="150"/>
  <c r="E261" i="150"/>
  <c r="E265" i="150"/>
  <c r="E279" i="150"/>
  <c r="E293" i="150"/>
  <c r="E297" i="150"/>
  <c r="E311" i="150"/>
  <c r="E16" i="150"/>
  <c r="E422" i="150"/>
  <c r="E550" i="150"/>
  <c r="E561" i="150"/>
  <c r="E38" i="150"/>
  <c r="E48" i="150"/>
  <c r="E81" i="150"/>
  <c r="E95" i="150"/>
  <c r="E109" i="150"/>
  <c r="E145" i="150"/>
  <c r="E159" i="150"/>
  <c r="E173" i="150"/>
  <c r="E209" i="150"/>
  <c r="E223" i="150"/>
  <c r="E237" i="150"/>
  <c r="E273" i="150"/>
  <c r="E287" i="150"/>
  <c r="E301" i="150"/>
  <c r="E25" i="150"/>
  <c r="E590" i="150"/>
  <c r="E418" i="150"/>
  <c r="E449" i="150"/>
  <c r="E465" i="150"/>
  <c r="E474" i="150"/>
  <c r="E531" i="150"/>
  <c r="E546" i="150"/>
  <c r="E41" i="150"/>
  <c r="E97" i="150"/>
  <c r="E111" i="150"/>
  <c r="E125" i="150"/>
  <c r="E161" i="150"/>
  <c r="E175" i="150"/>
  <c r="E189" i="150"/>
  <c r="E225" i="150"/>
  <c r="E239" i="150"/>
  <c r="E253" i="150"/>
  <c r="E289" i="150"/>
  <c r="E303" i="150"/>
  <c r="E317" i="150"/>
  <c r="E8" i="150"/>
  <c r="E19" i="150"/>
  <c r="E593" i="150"/>
  <c r="E632" i="150"/>
  <c r="E480" i="150"/>
  <c r="E562" i="150"/>
  <c r="E68" i="150"/>
  <c r="E76" i="150"/>
  <c r="E90" i="150"/>
  <c r="E104" i="150"/>
  <c r="E140" i="150"/>
  <c r="E154" i="150"/>
  <c r="E168" i="150"/>
  <c r="E204" i="150"/>
  <c r="E218" i="150"/>
  <c r="E232" i="150"/>
  <c r="E268" i="150"/>
  <c r="E282" i="150"/>
  <c r="E296" i="150"/>
  <c r="E6" i="150"/>
  <c r="E24" i="150"/>
  <c r="E609" i="150"/>
  <c r="E410" i="150"/>
  <c r="E467" i="150"/>
  <c r="E482" i="150"/>
  <c r="E513" i="150"/>
  <c r="E529" i="150"/>
  <c r="E538" i="150"/>
  <c r="E55" i="150"/>
  <c r="E64" i="150"/>
  <c r="E79" i="150"/>
  <c r="E93" i="150"/>
  <c r="E129" i="150"/>
  <c r="E143" i="150"/>
  <c r="E157" i="150"/>
  <c r="E193" i="150"/>
  <c r="E207" i="150"/>
  <c r="E221" i="150"/>
  <c r="E257" i="150"/>
  <c r="E271" i="150"/>
  <c r="E285" i="150"/>
  <c r="E321" i="150"/>
  <c r="E20" i="150"/>
  <c r="E22" i="150"/>
  <c r="E392" i="150"/>
  <c r="E438" i="150"/>
  <c r="E442" i="150"/>
  <c r="E486" i="150"/>
  <c r="E65" i="150"/>
  <c r="E80" i="150"/>
  <c r="E180" i="150"/>
  <c r="E194" i="150"/>
  <c r="E208" i="150"/>
  <c r="E308" i="150"/>
  <c r="E3" i="150"/>
  <c r="E600" i="150"/>
  <c r="E416" i="150"/>
  <c r="E435" i="150"/>
  <c r="E445" i="150"/>
  <c r="E272" i="150"/>
  <c r="E499" i="150"/>
  <c r="E505" i="150"/>
  <c r="E525" i="150"/>
  <c r="E537" i="150"/>
  <c r="E52" i="150"/>
  <c r="E84" i="150"/>
  <c r="E98" i="150"/>
  <c r="E112" i="150"/>
  <c r="E212" i="150"/>
  <c r="E226" i="150"/>
  <c r="E240" i="150"/>
  <c r="E14" i="150"/>
  <c r="E144" i="150"/>
  <c r="E450" i="150"/>
  <c r="E544" i="150"/>
  <c r="E70" i="150"/>
  <c r="E113" i="150"/>
  <c r="E127" i="150"/>
  <c r="E141" i="150"/>
  <c r="E241" i="150"/>
  <c r="E255" i="150"/>
  <c r="E269" i="150"/>
  <c r="E441" i="150"/>
  <c r="E350" i="150"/>
  <c r="E409" i="150"/>
  <c r="E464" i="150"/>
  <c r="E506" i="150"/>
  <c r="E72" i="150"/>
  <c r="E172" i="150"/>
  <c r="E186" i="150"/>
  <c r="E200" i="150"/>
  <c r="E300" i="150"/>
  <c r="E314" i="150"/>
  <c r="E116" i="150"/>
  <c r="E130" i="150"/>
  <c r="E244" i="150"/>
  <c r="E258" i="150"/>
  <c r="E502" i="150"/>
  <c r="E514" i="150"/>
  <c r="E528" i="150"/>
  <c r="E42" i="150"/>
  <c r="E148" i="150"/>
  <c r="E162" i="150"/>
  <c r="E176" i="150"/>
  <c r="E276" i="150"/>
  <c r="E290" i="150"/>
  <c r="E304" i="150"/>
  <c r="E77" i="150"/>
  <c r="E191" i="150"/>
  <c r="E305" i="150"/>
  <c r="E509" i="150"/>
  <c r="E136" i="150"/>
  <c r="E250" i="150"/>
  <c r="E5" i="150"/>
  <c r="E461" i="150"/>
  <c r="E473" i="150"/>
  <c r="E205" i="150"/>
  <c r="E319" i="150"/>
  <c r="E27" i="150"/>
  <c r="E617" i="150"/>
  <c r="E264" i="150"/>
  <c r="E376" i="150"/>
  <c r="E46" i="150"/>
  <c r="E108" i="150"/>
  <c r="E177" i="150"/>
  <c r="E122" i="150"/>
  <c r="E236" i="150"/>
  <c r="F17" i="150"/>
  <c r="F577" i="150"/>
  <c r="F585" i="150"/>
  <c r="F593" i="150"/>
  <c r="F601" i="150"/>
  <c r="F609" i="150"/>
  <c r="F617" i="150"/>
  <c r="F625" i="150"/>
  <c r="F633" i="150"/>
  <c r="F572" i="150"/>
  <c r="F580" i="150"/>
  <c r="F588" i="150"/>
  <c r="F596" i="150"/>
  <c r="F604" i="150"/>
  <c r="F612" i="150"/>
  <c r="F620" i="150"/>
  <c r="F628" i="150"/>
  <c r="F636" i="150"/>
  <c r="F329" i="150"/>
  <c r="F331" i="150"/>
  <c r="F333" i="150"/>
  <c r="F335" i="150"/>
  <c r="F337" i="150"/>
  <c r="F339" i="150"/>
  <c r="F341" i="150"/>
  <c r="F343" i="150"/>
  <c r="F345" i="150"/>
  <c r="F347" i="150"/>
  <c r="F349" i="150"/>
  <c r="F351" i="150"/>
  <c r="F353" i="150"/>
  <c r="F355" i="150"/>
  <c r="F357" i="150"/>
  <c r="F359" i="150"/>
  <c r="F361" i="150"/>
  <c r="F363" i="150"/>
  <c r="F365" i="150"/>
  <c r="F367" i="150"/>
  <c r="F369" i="150"/>
  <c r="F371" i="150"/>
  <c r="F373" i="150"/>
  <c r="F375" i="150"/>
  <c r="F377" i="150"/>
  <c r="F379" i="150"/>
  <c r="F381" i="150"/>
  <c r="F383" i="150"/>
  <c r="F385" i="150"/>
  <c r="F387" i="150"/>
  <c r="F389" i="150"/>
  <c r="F391" i="150"/>
  <c r="F393" i="150"/>
  <c r="F395" i="150"/>
  <c r="F397" i="150"/>
  <c r="F399" i="150"/>
  <c r="F401" i="150"/>
  <c r="F403" i="150"/>
  <c r="F405" i="150"/>
  <c r="F407" i="150"/>
  <c r="F575" i="150"/>
  <c r="F583" i="150"/>
  <c r="F591" i="150"/>
  <c r="F599" i="150"/>
  <c r="F607" i="150"/>
  <c r="F615" i="150"/>
  <c r="F623" i="150"/>
  <c r="F631" i="150"/>
  <c r="F639" i="150"/>
  <c r="F570" i="150"/>
  <c r="F578" i="150"/>
  <c r="F586" i="150"/>
  <c r="F594" i="150"/>
  <c r="F602" i="150"/>
  <c r="F610" i="150"/>
  <c r="F618" i="150"/>
  <c r="F626" i="150"/>
  <c r="F634" i="150"/>
  <c r="F581" i="150"/>
  <c r="F597" i="150"/>
  <c r="F613" i="150"/>
  <c r="F629" i="150"/>
  <c r="F334" i="150"/>
  <c r="F350" i="150"/>
  <c r="F368" i="150"/>
  <c r="F376" i="150"/>
  <c r="F384" i="150"/>
  <c r="F392" i="150"/>
  <c r="F400" i="150"/>
  <c r="F408" i="150"/>
  <c r="F410" i="150"/>
  <c r="F412" i="150"/>
  <c r="F414" i="150"/>
  <c r="F416" i="150"/>
  <c r="F418" i="150"/>
  <c r="F420" i="150"/>
  <c r="F422" i="150"/>
  <c r="F424" i="150"/>
  <c r="F426" i="150"/>
  <c r="F428" i="150"/>
  <c r="F430" i="150"/>
  <c r="F432" i="150"/>
  <c r="F434" i="150"/>
  <c r="F436" i="150"/>
  <c r="F438" i="150"/>
  <c r="F440" i="150"/>
  <c r="F442" i="150"/>
  <c r="F444" i="150"/>
  <c r="F446" i="150"/>
  <c r="F448" i="150"/>
  <c r="F450" i="150"/>
  <c r="F452" i="150"/>
  <c r="F454" i="150"/>
  <c r="F456" i="150"/>
  <c r="F458" i="150"/>
  <c r="F460" i="150"/>
  <c r="F462" i="150"/>
  <c r="F464" i="150"/>
  <c r="F466" i="150"/>
  <c r="F468" i="150"/>
  <c r="F470" i="150"/>
  <c r="F472" i="150"/>
  <c r="F474" i="150"/>
  <c r="F476" i="150"/>
  <c r="F478" i="150"/>
  <c r="F480" i="150"/>
  <c r="F482" i="150"/>
  <c r="F484" i="150"/>
  <c r="F486" i="150"/>
  <c r="F488" i="150"/>
  <c r="F490" i="150"/>
  <c r="F492" i="150"/>
  <c r="F494" i="150"/>
  <c r="F496" i="150"/>
  <c r="F498" i="150"/>
  <c r="F500" i="150"/>
  <c r="F502" i="150"/>
  <c r="F504" i="150"/>
  <c r="F506" i="150"/>
  <c r="F508" i="150"/>
  <c r="F510" i="150"/>
  <c r="F512" i="150"/>
  <c r="F514" i="150"/>
  <c r="F516" i="150"/>
  <c r="F518" i="150"/>
  <c r="F520" i="150"/>
  <c r="F522" i="150"/>
  <c r="F524" i="150"/>
  <c r="F526" i="150"/>
  <c r="F528" i="150"/>
  <c r="F530" i="150"/>
  <c r="F532" i="150"/>
  <c r="F534" i="150"/>
  <c r="F536" i="150"/>
  <c r="F538" i="150"/>
  <c r="F540" i="150"/>
  <c r="F542" i="150"/>
  <c r="F544" i="150"/>
  <c r="F546" i="150"/>
  <c r="F548" i="150"/>
  <c r="F550" i="150"/>
  <c r="F552" i="150"/>
  <c r="F554" i="150"/>
  <c r="F556" i="150"/>
  <c r="F558" i="150"/>
  <c r="F560" i="150"/>
  <c r="F562" i="150"/>
  <c r="F34" i="150"/>
  <c r="F42" i="150"/>
  <c r="F50" i="150"/>
  <c r="F58" i="150"/>
  <c r="F66" i="150"/>
  <c r="F576" i="150"/>
  <c r="F592" i="150"/>
  <c r="F608" i="150"/>
  <c r="F624" i="150"/>
  <c r="F328" i="150"/>
  <c r="F344" i="150"/>
  <c r="F360" i="150"/>
  <c r="F37" i="150"/>
  <c r="F571" i="150"/>
  <c r="F587" i="150"/>
  <c r="F603" i="150"/>
  <c r="F619" i="150"/>
  <c r="F635" i="150"/>
  <c r="F338" i="150"/>
  <c r="F354" i="150"/>
  <c r="F366" i="150"/>
  <c r="F374" i="150"/>
  <c r="F382" i="150"/>
  <c r="F390" i="150"/>
  <c r="F398" i="150"/>
  <c r="F406" i="150"/>
  <c r="F40" i="150"/>
  <c r="F48" i="150"/>
  <c r="F56" i="150"/>
  <c r="F584" i="150"/>
  <c r="F600" i="150"/>
  <c r="F616" i="150"/>
  <c r="F632" i="150"/>
  <c r="F336" i="150"/>
  <c r="F352" i="150"/>
  <c r="F590" i="150"/>
  <c r="F622" i="150"/>
  <c r="F330" i="150"/>
  <c r="F362" i="150"/>
  <c r="F370" i="150"/>
  <c r="F378" i="150"/>
  <c r="F386" i="150"/>
  <c r="F394" i="150"/>
  <c r="F402" i="150"/>
  <c r="F595" i="150"/>
  <c r="F627" i="150"/>
  <c r="F332" i="150"/>
  <c r="F413" i="150"/>
  <c r="F421" i="150"/>
  <c r="F429" i="150"/>
  <c r="F437" i="150"/>
  <c r="F445" i="150"/>
  <c r="F453" i="150"/>
  <c r="F461" i="150"/>
  <c r="F469" i="150"/>
  <c r="F477" i="150"/>
  <c r="F485" i="150"/>
  <c r="F493" i="150"/>
  <c r="F501" i="150"/>
  <c r="F509" i="150"/>
  <c r="F517" i="150"/>
  <c r="F525" i="150"/>
  <c r="F533" i="150"/>
  <c r="F541" i="150"/>
  <c r="F549" i="150"/>
  <c r="F557" i="150"/>
  <c r="F582" i="150"/>
  <c r="F638" i="150"/>
  <c r="F358" i="150"/>
  <c r="F364" i="150"/>
  <c r="F561" i="150"/>
  <c r="F46" i="150"/>
  <c r="F53" i="150"/>
  <c r="F69" i="150"/>
  <c r="F72" i="150"/>
  <c r="F80" i="150"/>
  <c r="F88" i="150"/>
  <c r="F96" i="150"/>
  <c r="F104" i="150"/>
  <c r="F112" i="150"/>
  <c r="F120" i="150"/>
  <c r="F128" i="150"/>
  <c r="F136" i="150"/>
  <c r="F144" i="150"/>
  <c r="F152" i="150"/>
  <c r="F160" i="150"/>
  <c r="F168" i="150"/>
  <c r="F176" i="150"/>
  <c r="F184" i="150"/>
  <c r="F192" i="150"/>
  <c r="F200" i="150"/>
  <c r="F208" i="150"/>
  <c r="F216" i="150"/>
  <c r="F224" i="150"/>
  <c r="F232" i="150"/>
  <c r="F240" i="150"/>
  <c r="F248" i="150"/>
  <c r="F256" i="150"/>
  <c r="F264" i="150"/>
  <c r="F272" i="150"/>
  <c r="F280" i="150"/>
  <c r="F288" i="150"/>
  <c r="F296" i="150"/>
  <c r="F304" i="150"/>
  <c r="F312" i="150"/>
  <c r="F320" i="150"/>
  <c r="F5" i="150"/>
  <c r="F15" i="150"/>
  <c r="F24" i="150"/>
  <c r="F598" i="150"/>
  <c r="F611" i="150"/>
  <c r="F340" i="150"/>
  <c r="F404" i="150"/>
  <c r="F411" i="150"/>
  <c r="F427" i="150"/>
  <c r="F443" i="150"/>
  <c r="F459" i="150"/>
  <c r="F475" i="150"/>
  <c r="F491" i="150"/>
  <c r="F507" i="150"/>
  <c r="F523" i="150"/>
  <c r="F539" i="150"/>
  <c r="F555" i="150"/>
  <c r="F39" i="150"/>
  <c r="F43" i="150"/>
  <c r="F57" i="150"/>
  <c r="F60" i="150"/>
  <c r="F63" i="150"/>
  <c r="F75" i="150"/>
  <c r="F83" i="150"/>
  <c r="F91" i="150"/>
  <c r="F99" i="150"/>
  <c r="F107" i="150"/>
  <c r="F115" i="150"/>
  <c r="F123" i="150"/>
  <c r="F131" i="150"/>
  <c r="F139" i="150"/>
  <c r="F147" i="150"/>
  <c r="F155" i="150"/>
  <c r="F163" i="150"/>
  <c r="F171" i="150"/>
  <c r="F179" i="150"/>
  <c r="F187" i="150"/>
  <c r="F195" i="150"/>
  <c r="F203" i="150"/>
  <c r="F211" i="150"/>
  <c r="F219" i="150"/>
  <c r="F227" i="150"/>
  <c r="F235" i="150"/>
  <c r="F243" i="150"/>
  <c r="F251" i="150"/>
  <c r="F259" i="150"/>
  <c r="F267" i="150"/>
  <c r="F275" i="150"/>
  <c r="F283" i="150"/>
  <c r="F291" i="150"/>
  <c r="F299" i="150"/>
  <c r="F307" i="150"/>
  <c r="F315" i="150"/>
  <c r="F10" i="150"/>
  <c r="F621" i="150"/>
  <c r="F372" i="150"/>
  <c r="F409" i="150"/>
  <c r="F435" i="150"/>
  <c r="F439" i="150"/>
  <c r="F447" i="150"/>
  <c r="F473" i="150"/>
  <c r="F499" i="150"/>
  <c r="F503" i="150"/>
  <c r="F511" i="150"/>
  <c r="F537" i="150"/>
  <c r="F38" i="150"/>
  <c r="F70" i="150"/>
  <c r="F77" i="150"/>
  <c r="F81" i="150"/>
  <c r="F95" i="150"/>
  <c r="F109" i="150"/>
  <c r="F113" i="150"/>
  <c r="F127" i="150"/>
  <c r="F141" i="150"/>
  <c r="F145" i="150"/>
  <c r="F159" i="150"/>
  <c r="F173" i="150"/>
  <c r="F177" i="150"/>
  <c r="F191" i="150"/>
  <c r="F205" i="150"/>
  <c r="F209" i="150"/>
  <c r="F223" i="150"/>
  <c r="F237" i="150"/>
  <c r="F241" i="150"/>
  <c r="F255" i="150"/>
  <c r="F269" i="150"/>
  <c r="F273" i="150"/>
  <c r="F287" i="150"/>
  <c r="F301" i="150"/>
  <c r="F305" i="150"/>
  <c r="F319" i="150"/>
  <c r="F21" i="150"/>
  <c r="F605" i="150"/>
  <c r="F346" i="150"/>
  <c r="F388" i="150"/>
  <c r="F417" i="150"/>
  <c r="F481" i="150"/>
  <c r="F545" i="150"/>
  <c r="F563" i="150"/>
  <c r="F44" i="150"/>
  <c r="F54" i="150"/>
  <c r="F62" i="150"/>
  <c r="F74" i="150"/>
  <c r="F78" i="150"/>
  <c r="F92" i="150"/>
  <c r="F106" i="150"/>
  <c r="F110" i="150"/>
  <c r="F124" i="150"/>
  <c r="F138" i="150"/>
  <c r="F142" i="150"/>
  <c r="F156" i="150"/>
  <c r="F170" i="150"/>
  <c r="F174" i="150"/>
  <c r="F188" i="150"/>
  <c r="F202" i="150"/>
  <c r="F206" i="150"/>
  <c r="F220" i="150"/>
  <c r="F234" i="150"/>
  <c r="F238" i="150"/>
  <c r="F252" i="150"/>
  <c r="F266" i="150"/>
  <c r="F270" i="150"/>
  <c r="F284" i="150"/>
  <c r="F298" i="150"/>
  <c r="F302" i="150"/>
  <c r="F316" i="150"/>
  <c r="F9" i="150"/>
  <c r="F11" i="150"/>
  <c r="F589" i="150"/>
  <c r="F606" i="150"/>
  <c r="F342" i="150"/>
  <c r="F356" i="150"/>
  <c r="F425" i="150"/>
  <c r="F451" i="150"/>
  <c r="F455" i="150"/>
  <c r="F463" i="150"/>
  <c r="F489" i="150"/>
  <c r="F515" i="150"/>
  <c r="F519" i="150"/>
  <c r="F527" i="150"/>
  <c r="F553" i="150"/>
  <c r="F49" i="150"/>
  <c r="F67" i="150"/>
  <c r="F85" i="150"/>
  <c r="F89" i="150"/>
  <c r="F103" i="150"/>
  <c r="F117" i="150"/>
  <c r="F121" i="150"/>
  <c r="F135" i="150"/>
  <c r="F149" i="150"/>
  <c r="F153" i="150"/>
  <c r="F167" i="150"/>
  <c r="F181" i="150"/>
  <c r="F185" i="150"/>
  <c r="F199" i="150"/>
  <c r="F213" i="150"/>
  <c r="F217" i="150"/>
  <c r="F231" i="150"/>
  <c r="F245" i="150"/>
  <c r="F249" i="150"/>
  <c r="F263" i="150"/>
  <c r="F277" i="150"/>
  <c r="F281" i="150"/>
  <c r="F295" i="150"/>
  <c r="F309" i="150"/>
  <c r="F313" i="150"/>
  <c r="F18" i="150"/>
  <c r="F23" i="150"/>
  <c r="F380" i="150"/>
  <c r="F449" i="150"/>
  <c r="F513" i="150"/>
  <c r="F36" i="150"/>
  <c r="F68" i="150"/>
  <c r="F76" i="150"/>
  <c r="F90" i="150"/>
  <c r="F94" i="150"/>
  <c r="F108" i="150"/>
  <c r="F122" i="150"/>
  <c r="F126" i="150"/>
  <c r="F140" i="150"/>
  <c r="F154" i="150"/>
  <c r="F158" i="150"/>
  <c r="F172" i="150"/>
  <c r="F186" i="150"/>
  <c r="F190" i="150"/>
  <c r="F204" i="150"/>
  <c r="F218" i="150"/>
  <c r="F222" i="150"/>
  <c r="F236" i="150"/>
  <c r="F250" i="150"/>
  <c r="F254" i="150"/>
  <c r="F268" i="150"/>
  <c r="F282" i="150"/>
  <c r="F286" i="150"/>
  <c r="F300" i="150"/>
  <c r="F314" i="150"/>
  <c r="F318" i="150"/>
  <c r="F14" i="150"/>
  <c r="F22" i="150"/>
  <c r="F579" i="150"/>
  <c r="F433" i="150"/>
  <c r="F479" i="150"/>
  <c r="F505" i="150"/>
  <c r="F535" i="150"/>
  <c r="F65" i="150"/>
  <c r="F102" i="150"/>
  <c r="F116" i="150"/>
  <c r="F130" i="150"/>
  <c r="F166" i="150"/>
  <c r="F180" i="150"/>
  <c r="F194" i="150"/>
  <c r="F230" i="150"/>
  <c r="F244" i="150"/>
  <c r="F258" i="150"/>
  <c r="F294" i="150"/>
  <c r="F308" i="150"/>
  <c r="F3" i="150"/>
  <c r="F630" i="150"/>
  <c r="F495" i="150"/>
  <c r="F521" i="150"/>
  <c r="F59" i="150"/>
  <c r="F82" i="150"/>
  <c r="F118" i="150"/>
  <c r="F132" i="150"/>
  <c r="F146" i="150"/>
  <c r="F182" i="150"/>
  <c r="F196" i="150"/>
  <c r="F210" i="150"/>
  <c r="F246" i="150"/>
  <c r="F260" i="150"/>
  <c r="F274" i="150"/>
  <c r="F310" i="150"/>
  <c r="F25" i="150"/>
  <c r="F423" i="150"/>
  <c r="F465" i="150"/>
  <c r="F531" i="150"/>
  <c r="F551" i="150"/>
  <c r="F41" i="150"/>
  <c r="F51" i="150"/>
  <c r="F97" i="150"/>
  <c r="F111" i="150"/>
  <c r="F125" i="150"/>
  <c r="F161" i="150"/>
  <c r="F175" i="150"/>
  <c r="F189" i="150"/>
  <c r="F225" i="150"/>
  <c r="F239" i="150"/>
  <c r="F253" i="150"/>
  <c r="F289" i="150"/>
  <c r="F303" i="150"/>
  <c r="F317" i="150"/>
  <c r="F8" i="150"/>
  <c r="F19" i="150"/>
  <c r="F573" i="150"/>
  <c r="F431" i="150"/>
  <c r="F457" i="150"/>
  <c r="F559" i="150"/>
  <c r="F35" i="150"/>
  <c r="F45" i="150"/>
  <c r="F71" i="150"/>
  <c r="F86" i="150"/>
  <c r="F100" i="150"/>
  <c r="F114" i="150"/>
  <c r="F150" i="150"/>
  <c r="F164" i="150"/>
  <c r="F178" i="150"/>
  <c r="F214" i="150"/>
  <c r="F228" i="150"/>
  <c r="F242" i="150"/>
  <c r="F278" i="150"/>
  <c r="F292" i="150"/>
  <c r="F306" i="150"/>
  <c r="F26" i="150"/>
  <c r="F27" i="150"/>
  <c r="F348" i="150"/>
  <c r="F419" i="150"/>
  <c r="F543" i="150"/>
  <c r="F47" i="150"/>
  <c r="F137" i="150"/>
  <c r="F151" i="150"/>
  <c r="F165" i="150"/>
  <c r="F265" i="150"/>
  <c r="F279" i="150"/>
  <c r="F293" i="150"/>
  <c r="F101" i="150"/>
  <c r="F229" i="150"/>
  <c r="F637" i="150"/>
  <c r="F169" i="150"/>
  <c r="F183" i="150"/>
  <c r="F197" i="150"/>
  <c r="F297" i="150"/>
  <c r="F311" i="150"/>
  <c r="F574" i="150"/>
  <c r="F415" i="150"/>
  <c r="F487" i="150"/>
  <c r="F52" i="150"/>
  <c r="F84" i="150"/>
  <c r="F98" i="150"/>
  <c r="F198" i="150"/>
  <c r="F212" i="150"/>
  <c r="F226" i="150"/>
  <c r="F6" i="150"/>
  <c r="F483" i="150"/>
  <c r="F55" i="150"/>
  <c r="F129" i="150"/>
  <c r="F143" i="150"/>
  <c r="F157" i="150"/>
  <c r="F257" i="150"/>
  <c r="F271" i="150"/>
  <c r="F285" i="150"/>
  <c r="F4" i="150"/>
  <c r="F471" i="150"/>
  <c r="F73" i="150"/>
  <c r="F87" i="150"/>
  <c r="F201" i="150"/>
  <c r="F215" i="150"/>
  <c r="F396" i="150"/>
  <c r="F441" i="150"/>
  <c r="F61" i="150"/>
  <c r="F105" i="150"/>
  <c r="F119" i="150"/>
  <c r="F133" i="150"/>
  <c r="F233" i="150"/>
  <c r="F247" i="150"/>
  <c r="F261" i="150"/>
  <c r="F7" i="150"/>
  <c r="F134" i="150"/>
  <c r="F547" i="150"/>
  <c r="F79" i="150"/>
  <c r="F193" i="150"/>
  <c r="F497" i="150"/>
  <c r="F162" i="150"/>
  <c r="F614" i="150"/>
  <c r="F148" i="150"/>
  <c r="F262" i="150"/>
  <c r="F276" i="150"/>
  <c r="F467" i="150"/>
  <c r="F93" i="150"/>
  <c r="F207" i="150"/>
  <c r="F321" i="150"/>
  <c r="F221" i="150"/>
  <c r="F20" i="150"/>
  <c r="F529" i="150"/>
  <c r="F290" i="150"/>
  <c r="F16" i="150"/>
  <c r="F64" i="150"/>
  <c r="J13" i="137"/>
  <c r="I9" i="137"/>
  <c r="F13" i="137"/>
  <c r="F12" i="137"/>
  <c r="F11" i="137"/>
  <c r="I10" i="137"/>
  <c r="F10" i="137"/>
  <c r="F9" i="137"/>
  <c r="I8" i="137"/>
  <c r="F8" i="137"/>
  <c r="I7" i="137"/>
  <c r="F7" i="137"/>
  <c r="I6" i="137"/>
  <c r="F6" i="137"/>
  <c r="F5" i="137"/>
  <c r="F4" i="137"/>
  <c r="D4" i="137"/>
  <c r="F3" i="137"/>
  <c r="G35" i="100"/>
  <c r="H8" i="134"/>
  <c r="I5" i="137" l="1"/>
  <c r="G36" i="100" l="1"/>
  <c r="A1" i="134"/>
  <c r="N117" i="134"/>
  <c r="F70" i="134"/>
  <c r="F69" i="134"/>
  <c r="H74" i="134" s="1"/>
  <c r="J93" i="133"/>
  <c r="J92" i="133"/>
  <c r="H91" i="133"/>
  <c r="H94" i="133" s="1"/>
  <c r="J94" i="133" s="1"/>
  <c r="J90" i="133"/>
  <c r="J89" i="133"/>
  <c r="J88" i="133"/>
  <c r="J87" i="133"/>
  <c r="J86" i="133"/>
  <c r="J85" i="133"/>
  <c r="J84" i="133"/>
  <c r="J83" i="133"/>
  <c r="F83" i="133"/>
  <c r="H82" i="133"/>
  <c r="J82" i="133" s="1"/>
  <c r="J81" i="133"/>
  <c r="J80" i="133"/>
  <c r="J79" i="133"/>
  <c r="J78" i="133"/>
  <c r="J77" i="133"/>
  <c r="H76" i="133"/>
  <c r="J76" i="133" s="1"/>
  <c r="J75" i="133"/>
  <c r="J74" i="133"/>
  <c r="J73" i="133"/>
  <c r="J72" i="133"/>
  <c r="J71" i="133"/>
  <c r="J70" i="133"/>
  <c r="J69" i="133"/>
  <c r="J68" i="133"/>
  <c r="J67" i="133"/>
  <c r="J66" i="133"/>
  <c r="J65" i="133"/>
  <c r="J64" i="133"/>
  <c r="J62" i="133"/>
  <c r="H60" i="133"/>
  <c r="J59" i="133"/>
  <c r="J58" i="133"/>
  <c r="J57" i="133"/>
  <c r="J56" i="133"/>
  <c r="J55" i="133"/>
  <c r="H50" i="133"/>
  <c r="J50" i="133" s="1"/>
  <c r="J49" i="133"/>
  <c r="J48" i="133"/>
  <c r="J47" i="133"/>
  <c r="J46" i="133"/>
  <c r="J45" i="133"/>
  <c r="J44" i="133"/>
  <c r="J43" i="133"/>
  <c r="J42" i="133"/>
  <c r="H8" i="133"/>
  <c r="H63" i="133" l="1"/>
  <c r="J63" i="133" s="1"/>
  <c r="J91" i="133"/>
  <c r="J60" i="133"/>
  <c r="D5" i="111" l="1"/>
  <c r="D49" i="53"/>
  <c r="G44" i="100"/>
  <c r="F89" i="100"/>
  <c r="D68" i="53" l="1"/>
  <c r="DH73" i="53"/>
  <c r="DF73" i="53"/>
  <c r="DD73" i="53"/>
  <c r="DB73" i="53"/>
  <c r="CZ73" i="53"/>
  <c r="CX73" i="53"/>
  <c r="CV73" i="53"/>
  <c r="CT73" i="53"/>
  <c r="CR73" i="53"/>
  <c r="CP73" i="53"/>
  <c r="CN73" i="53"/>
  <c r="CL73" i="53"/>
  <c r="CJ73" i="53"/>
  <c r="CH73" i="53"/>
  <c r="CF73" i="53"/>
  <c r="CD73" i="53"/>
  <c r="CB73" i="53"/>
  <c r="BZ73" i="53"/>
  <c r="BX73" i="53"/>
  <c r="BV73" i="53"/>
  <c r="BT73" i="53"/>
  <c r="BR73" i="53"/>
  <c r="BP73" i="53"/>
  <c r="BN73" i="53"/>
  <c r="BL73" i="53"/>
  <c r="BJ73" i="53"/>
  <c r="BH73" i="53"/>
  <c r="BF73" i="53"/>
  <c r="BD73" i="53"/>
  <c r="BB73" i="53"/>
  <c r="AZ73" i="53"/>
  <c r="AX73" i="53"/>
  <c r="C5" i="51" l="1"/>
  <c r="C7" i="102"/>
  <c r="A1" i="102"/>
  <c r="H48" i="102"/>
  <c r="F48" i="102"/>
  <c r="P48" i="102"/>
  <c r="M48" i="102"/>
  <c r="K48" i="102"/>
  <c r="C41" i="102"/>
  <c r="C48" i="102"/>
  <c r="B79" i="100" l="1"/>
  <c r="H11" i="100" l="1"/>
  <c r="D7" i="19"/>
  <c r="B5" i="19"/>
  <c r="H23" i="100" l="1"/>
  <c r="AV73" i="53" l="1"/>
  <c r="AT73" i="53"/>
  <c r="AR73" i="53"/>
  <c r="AP73" i="53"/>
  <c r="AN73" i="53"/>
  <c r="AL73" i="53"/>
  <c r="AJ73" i="53"/>
  <c r="AH73" i="53"/>
  <c r="AF73" i="53"/>
  <c r="AD73" i="53"/>
  <c r="AB73" i="53"/>
  <c r="Z73" i="53"/>
  <c r="X73" i="53"/>
  <c r="V73" i="53"/>
  <c r="A63" i="100"/>
  <c r="T73" i="53"/>
  <c r="R73" i="53"/>
  <c r="C79" i="102" l="1"/>
  <c r="G27" i="51" l="1" a="1"/>
  <c r="G27" i="51" s="1"/>
  <c r="V30" i="51"/>
  <c r="G45" i="100"/>
  <c r="P73" i="53"/>
  <c r="N73" i="53"/>
  <c r="L73" i="53"/>
  <c r="J73" i="53"/>
  <c r="H73" i="53"/>
  <c r="D73" i="53"/>
  <c r="F73" i="53"/>
  <c r="A1" i="53" l="1"/>
  <c r="J27" i="51" l="1" a="1"/>
  <c r="J27" i="51" s="1"/>
  <c r="F41" i="102"/>
  <c r="P34" i="102"/>
  <c r="K34" i="102"/>
  <c r="H34" i="102"/>
  <c r="F34" i="102"/>
  <c r="C34" i="102"/>
  <c r="P26" i="102"/>
  <c r="K26" i="102"/>
  <c r="F26" i="102"/>
  <c r="P19" i="102"/>
  <c r="K19" i="102"/>
  <c r="F19" i="102"/>
  <c r="C19" i="102"/>
  <c r="F67" i="102" l="1"/>
  <c r="I44" i="100" l="1"/>
  <c r="EM32" i="53"/>
  <c r="EN32" i="53"/>
  <c r="EN39" i="53"/>
  <c r="EN38" i="53"/>
  <c r="EN37" i="53"/>
  <c r="EN36" i="53"/>
  <c r="EN35" i="53"/>
  <c r="EN34" i="53"/>
  <c r="EN33" i="53"/>
  <c r="EN31" i="53"/>
  <c r="EM39" i="53"/>
  <c r="EM38" i="53"/>
  <c r="EM37" i="53"/>
  <c r="EM36" i="53"/>
  <c r="EM35" i="53"/>
  <c r="EM34" i="53"/>
  <c r="EM33" i="53"/>
  <c r="EN40" i="53"/>
  <c r="U27" i="51" l="1"/>
  <c r="T27" i="51"/>
  <c r="S27" i="51"/>
  <c r="R27" i="51"/>
  <c r="Q27" i="51"/>
  <c r="P27" i="51"/>
  <c r="O27" i="51"/>
  <c r="S25" i="51"/>
  <c r="T25" i="51"/>
  <c r="U25" i="51"/>
  <c r="R25" i="51"/>
  <c r="Q25" i="51"/>
  <c r="P25" i="51"/>
  <c r="O25" i="51"/>
  <c r="J25" i="51"/>
  <c r="I25" i="51"/>
  <c r="H25" i="51"/>
  <c r="G25" i="51"/>
  <c r="I27" i="51" a="1"/>
  <c r="I27" i="51" s="1"/>
  <c r="H27" i="51" a="1"/>
  <c r="H27" i="51" s="1"/>
  <c r="N27" i="51"/>
  <c r="N25" i="51"/>
  <c r="P21" i="51" l="1"/>
  <c r="P20" i="51"/>
  <c r="P19" i="51"/>
  <c r="P18" i="51"/>
  <c r="P22" i="51"/>
  <c r="P23" i="51"/>
  <c r="B94" i="100" l="1"/>
  <c r="EF49" i="53"/>
  <c r="EH49" i="53"/>
  <c r="EB49" i="53"/>
  <c r="ED49" i="53"/>
  <c r="EJ49" i="53"/>
  <c r="DT49" i="53" l="1"/>
  <c r="DV49" i="53"/>
  <c r="DX49" i="53"/>
  <c r="DZ49" i="53"/>
  <c r="I50" i="100" l="1"/>
  <c r="C26" i="102" l="1"/>
  <c r="G41" i="100"/>
  <c r="I41" i="100" s="1"/>
  <c r="M19" i="102"/>
  <c r="M67" i="102" s="1"/>
  <c r="H19" i="102"/>
  <c r="H67" i="102" s="1"/>
  <c r="C67" i="102" l="1"/>
  <c r="R56" i="102" s="1"/>
  <c r="EN48" i="53"/>
  <c r="EN47" i="53"/>
  <c r="EN46" i="53"/>
  <c r="EN45" i="53"/>
  <c r="EN44" i="53"/>
  <c r="EN43" i="53"/>
  <c r="EN42" i="53"/>
  <c r="EN41" i="53"/>
  <c r="DL49" i="53"/>
  <c r="DN49" i="53"/>
  <c r="DP49" i="53"/>
  <c r="DR49" i="53"/>
  <c r="CN49" i="53"/>
  <c r="CP49" i="53"/>
  <c r="CR49" i="53"/>
  <c r="CT49" i="53"/>
  <c r="CV49" i="53"/>
  <c r="CX49" i="53"/>
  <c r="CZ49" i="53"/>
  <c r="DB49" i="53"/>
  <c r="DD49" i="53"/>
  <c r="DF49" i="53"/>
  <c r="DH49" i="53"/>
  <c r="DJ49" i="53"/>
  <c r="BX49" i="53"/>
  <c r="BZ49" i="53"/>
  <c r="CB49" i="53"/>
  <c r="CD49" i="53"/>
  <c r="CF49" i="53"/>
  <c r="CH49" i="53"/>
  <c r="CJ49" i="53"/>
  <c r="BL49" i="53"/>
  <c r="BN49" i="53"/>
  <c r="BP49" i="53"/>
  <c r="BR49" i="53"/>
  <c r="BT49" i="53"/>
  <c r="BV49" i="53"/>
  <c r="BD49" i="53"/>
  <c r="BF49" i="53"/>
  <c r="BH49" i="53"/>
  <c r="BJ49" i="53"/>
  <c r="AV49" i="53"/>
  <c r="AX49" i="53"/>
  <c r="AZ49" i="53"/>
  <c r="BB49" i="53"/>
  <c r="CL49" i="53"/>
  <c r="EN49" i="53" l="1"/>
  <c r="AR49" i="53"/>
  <c r="AT49" i="53"/>
  <c r="A27" i="100" l="1"/>
  <c r="H79" i="102" l="1"/>
  <c r="V32" i="51" l="1"/>
  <c r="A221" i="19" l="1"/>
  <c r="D57" i="19" l="1"/>
  <c r="D196" i="19"/>
  <c r="A213" i="19"/>
  <c r="H7" i="19"/>
  <c r="K7" i="150" l="1"/>
  <c r="G65" i="100"/>
  <c r="I35" i="100" l="1"/>
  <c r="I34" i="100"/>
  <c r="A1" i="51" l="1"/>
  <c r="P41" i="102" l="1"/>
  <c r="P67" i="102" s="1"/>
  <c r="M41" i="102"/>
  <c r="K41" i="102"/>
  <c r="K67" i="102" s="1"/>
  <c r="H41" i="102"/>
  <c r="M34" i="102"/>
  <c r="G40" i="100" s="1"/>
  <c r="I40" i="100" s="1"/>
  <c r="M26" i="102"/>
  <c r="H26" i="102"/>
  <c r="G39" i="100" s="1"/>
  <c r="I39" i="100" l="1"/>
  <c r="I36" i="100" l="1"/>
  <c r="R48" i="41" l="1"/>
  <c r="R47" i="41"/>
  <c r="C12" i="51" l="1"/>
  <c r="E14" i="51"/>
  <c r="D14" i="51"/>
  <c r="C14" i="51"/>
  <c r="B14" i="51"/>
  <c r="E13" i="51"/>
  <c r="D13" i="51"/>
  <c r="C13" i="51"/>
  <c r="B13" i="51"/>
  <c r="E12" i="51"/>
  <c r="D12" i="51"/>
  <c r="J13" i="51"/>
  <c r="G12" i="51"/>
  <c r="J14" i="51"/>
  <c r="I14" i="51"/>
  <c r="H14" i="51"/>
  <c r="G14" i="51"/>
  <c r="I13" i="51"/>
  <c r="H13" i="51"/>
  <c r="G13" i="51"/>
  <c r="J12" i="51"/>
  <c r="I12" i="51"/>
  <c r="H12" i="51"/>
  <c r="S14" i="51"/>
  <c r="R14" i="51"/>
  <c r="Q14" i="51"/>
  <c r="P14" i="51"/>
  <c r="O14" i="51"/>
  <c r="N14" i="51"/>
  <c r="S13" i="51"/>
  <c r="R13" i="51"/>
  <c r="Q13" i="51"/>
  <c r="P13" i="51"/>
  <c r="O13" i="51"/>
  <c r="N13" i="51"/>
  <c r="S12" i="51"/>
  <c r="R12" i="51"/>
  <c r="Q12" i="51"/>
  <c r="P12" i="51"/>
  <c r="O12" i="51"/>
  <c r="N12" i="51"/>
  <c r="V13" i="51" l="1"/>
  <c r="V14" i="51"/>
  <c r="V12" i="51"/>
  <c r="E15" i="51"/>
  <c r="Q10" i="41"/>
  <c r="Q3" i="41" l="1"/>
  <c r="R29" i="41" l="1"/>
  <c r="V31" i="51" l="1"/>
  <c r="V33" i="51"/>
  <c r="AC36" i="150" s="1"/>
  <c r="V34" i="51"/>
  <c r="AC37" i="150" s="1"/>
  <c r="V35" i="51"/>
  <c r="V36" i="51"/>
  <c r="AC39" i="150" s="1"/>
  <c r="V37" i="51"/>
  <c r="AC40" i="150" s="1"/>
  <c r="V38" i="51"/>
  <c r="AC41" i="150" s="1"/>
  <c r="V39" i="51"/>
  <c r="V40" i="51"/>
  <c r="AC43" i="150" s="1"/>
  <c r="V41" i="51"/>
  <c r="AC44" i="150" s="1"/>
  <c r="V42" i="51"/>
  <c r="AC45" i="150" s="1"/>
  <c r="V43" i="51"/>
  <c r="AC46" i="150" s="1"/>
  <c r="V44" i="51"/>
  <c r="AC47" i="150" s="1"/>
  <c r="V45" i="51"/>
  <c r="AC48" i="150" s="1"/>
  <c r="V46" i="51"/>
  <c r="V47" i="51"/>
  <c r="AC50" i="150" s="1"/>
  <c r="V48" i="51"/>
  <c r="AC51" i="150" s="1"/>
  <c r="V49" i="51"/>
  <c r="V50" i="51"/>
  <c r="AC53" i="150" s="1"/>
  <c r="V51" i="51"/>
  <c r="AC54" i="150" s="1"/>
  <c r="V52" i="51"/>
  <c r="AC55" i="150" s="1"/>
  <c r="V53" i="51"/>
  <c r="V54" i="51"/>
  <c r="AC57" i="150" s="1"/>
  <c r="V55" i="51"/>
  <c r="V56" i="51"/>
  <c r="AC59" i="150" s="1"/>
  <c r="V57" i="51"/>
  <c r="AC60" i="150" s="1"/>
  <c r="V58" i="51"/>
  <c r="V59" i="51"/>
  <c r="AC62" i="150" s="1"/>
  <c r="V60" i="51"/>
  <c r="V61" i="51"/>
  <c r="AC64" i="150" s="1"/>
  <c r="V62" i="51"/>
  <c r="AC65" i="150" s="1"/>
  <c r="V63" i="51"/>
  <c r="V64" i="51"/>
  <c r="AC67" i="150" s="1"/>
  <c r="V65" i="51"/>
  <c r="AC68" i="150" s="1"/>
  <c r="V66" i="51"/>
  <c r="AC69" i="150" s="1"/>
  <c r="V67" i="51"/>
  <c r="V68" i="51"/>
  <c r="AC71" i="150" s="1"/>
  <c r="V69" i="51"/>
  <c r="V70" i="51"/>
  <c r="V71" i="51"/>
  <c r="AC74" i="150" s="1"/>
  <c r="V72" i="51"/>
  <c r="V73" i="51"/>
  <c r="AC76" i="150" s="1"/>
  <c r="V74" i="51"/>
  <c r="V75" i="51"/>
  <c r="AC78" i="150" s="1"/>
  <c r="V76" i="51"/>
  <c r="AC79" i="150" s="1"/>
  <c r="V77" i="51"/>
  <c r="V78" i="51"/>
  <c r="AC81" i="150" s="1"/>
  <c r="V79" i="51"/>
  <c r="AC82" i="150" s="1"/>
  <c r="V80" i="51"/>
  <c r="AC83" i="150" s="1"/>
  <c r="V81" i="51"/>
  <c r="V82" i="51"/>
  <c r="AC85" i="150" s="1"/>
  <c r="V83" i="51"/>
  <c r="V84" i="51"/>
  <c r="AC87" i="150" s="1"/>
  <c r="V85" i="51"/>
  <c r="AC88" i="150" s="1"/>
  <c r="V86" i="51"/>
  <c r="V87" i="51"/>
  <c r="AC90" i="150" s="1"/>
  <c r="V88" i="51"/>
  <c r="V89" i="51"/>
  <c r="AC92" i="150" s="1"/>
  <c r="V90" i="51"/>
  <c r="AC93" i="150" s="1"/>
  <c r="V91" i="51"/>
  <c r="V92" i="51"/>
  <c r="AC95" i="150" s="1"/>
  <c r="V93" i="51"/>
  <c r="AC96" i="150" s="1"/>
  <c r="V94" i="51"/>
  <c r="AC97" i="150" s="1"/>
  <c r="V95" i="51"/>
  <c r="V96" i="51"/>
  <c r="AC99" i="150" s="1"/>
  <c r="V97" i="51"/>
  <c r="V98" i="51"/>
  <c r="AC101" i="150" s="1"/>
  <c r="V99" i="51"/>
  <c r="AC102" i="150" s="1"/>
  <c r="V100" i="51"/>
  <c r="V101" i="51"/>
  <c r="AC104" i="150" s="1"/>
  <c r="V102" i="51"/>
  <c r="V103" i="51"/>
  <c r="AC106" i="150" s="1"/>
  <c r="V104" i="51"/>
  <c r="AC107" i="150" s="1"/>
  <c r="V105" i="51"/>
  <c r="V106" i="51"/>
  <c r="AC109" i="150" s="1"/>
  <c r="V107" i="51"/>
  <c r="AC110" i="150" s="1"/>
  <c r="V108" i="51"/>
  <c r="AC111" i="150" s="1"/>
  <c r="V109" i="51"/>
  <c r="V110" i="51"/>
  <c r="AC113" i="150" s="1"/>
  <c r="V111" i="51"/>
  <c r="AC114" i="150" s="1"/>
  <c r="V112" i="51"/>
  <c r="V113" i="51"/>
  <c r="AC116" i="150" s="1"/>
  <c r="V114" i="51"/>
  <c r="AC117" i="150" s="1"/>
  <c r="V115" i="51"/>
  <c r="AC118" i="150" s="1"/>
  <c r="V116" i="51"/>
  <c r="V117" i="51"/>
  <c r="AC120" i="150" s="1"/>
  <c r="V118" i="51"/>
  <c r="AC121" i="150" s="1"/>
  <c r="V119" i="51"/>
  <c r="V120" i="51"/>
  <c r="AC123" i="150" s="1"/>
  <c r="V121" i="51"/>
  <c r="AC124" i="150" s="1"/>
  <c r="V122" i="51"/>
  <c r="AC125" i="150" s="1"/>
  <c r="V123" i="51"/>
  <c r="V124" i="51"/>
  <c r="AC127" i="150" s="1"/>
  <c r="V125" i="51"/>
  <c r="V126" i="51"/>
  <c r="V127" i="51"/>
  <c r="AC130" i="150" s="1"/>
  <c r="V128" i="51"/>
  <c r="V129" i="51"/>
  <c r="AC132" i="150" s="1"/>
  <c r="V130" i="51"/>
  <c r="V131" i="51"/>
  <c r="AC134" i="150" s="1"/>
  <c r="V132" i="51"/>
  <c r="AC135" i="150" s="1"/>
  <c r="V133" i="51"/>
  <c r="V134" i="51"/>
  <c r="AC137" i="150" s="1"/>
  <c r="V135" i="51"/>
  <c r="AC138" i="150" s="1"/>
  <c r="V136" i="51"/>
  <c r="AC139" i="150" s="1"/>
  <c r="V137" i="51"/>
  <c r="V138" i="51"/>
  <c r="AC141" i="150" s="1"/>
  <c r="V139" i="51"/>
  <c r="V140" i="51"/>
  <c r="V141" i="51"/>
  <c r="AC144" i="150" s="1"/>
  <c r="V142" i="51"/>
  <c r="V143" i="51"/>
  <c r="AC146" i="150" s="1"/>
  <c r="V144" i="51"/>
  <c r="V145" i="51"/>
  <c r="AC148" i="150" s="1"/>
  <c r="V146" i="51"/>
  <c r="AC149" i="150" s="1"/>
  <c r="V147" i="51"/>
  <c r="V148" i="51"/>
  <c r="AC151" i="150" s="1"/>
  <c r="V149" i="51"/>
  <c r="AC152" i="150" s="1"/>
  <c r="V150" i="51"/>
  <c r="AC153" i="150" s="1"/>
  <c r="V151" i="51"/>
  <c r="V152" i="51"/>
  <c r="AC155" i="150" s="1"/>
  <c r="V153" i="51"/>
  <c r="V154" i="51"/>
  <c r="AC157" i="150" s="1"/>
  <c r="V155" i="51"/>
  <c r="AC158" i="150" s="1"/>
  <c r="V156" i="51"/>
  <c r="V157" i="51"/>
  <c r="AC160" i="150" s="1"/>
  <c r="V158" i="51"/>
  <c r="V159" i="51"/>
  <c r="AC162" i="150" s="1"/>
  <c r="V160" i="51"/>
  <c r="AC163" i="150" s="1"/>
  <c r="V161" i="51"/>
  <c r="V162" i="51"/>
  <c r="AC165" i="150" s="1"/>
  <c r="V163" i="51"/>
  <c r="AC166" i="150" s="1"/>
  <c r="V164" i="51"/>
  <c r="AC167" i="150" s="1"/>
  <c r="V165" i="51"/>
  <c r="V166" i="51"/>
  <c r="AC169" i="150" s="1"/>
  <c r="V167" i="51"/>
  <c r="V168" i="51"/>
  <c r="AC171" i="150" s="1"/>
  <c r="V169" i="51"/>
  <c r="AC172" i="150" s="1"/>
  <c r="V170" i="51"/>
  <c r="V171" i="51"/>
  <c r="AC174" i="150" s="1"/>
  <c r="V172" i="51"/>
  <c r="V173" i="51"/>
  <c r="AC176" i="150" s="1"/>
  <c r="V174" i="51"/>
  <c r="AC177" i="150" s="1"/>
  <c r="V175" i="51"/>
  <c r="V176" i="51"/>
  <c r="AC179" i="150" s="1"/>
  <c r="V177" i="51"/>
  <c r="AC180" i="150" s="1"/>
  <c r="V178" i="51"/>
  <c r="AC181" i="150" s="1"/>
  <c r="V179" i="51"/>
  <c r="V180" i="51"/>
  <c r="AC183" i="150" s="1"/>
  <c r="V181" i="51"/>
  <c r="V182" i="51"/>
  <c r="AC185" i="150" s="1"/>
  <c r="V183" i="51"/>
  <c r="AC186" i="150" s="1"/>
  <c r="V184" i="51"/>
  <c r="V185" i="51"/>
  <c r="AC188" i="150" s="1"/>
  <c r="V186" i="51"/>
  <c r="V187" i="51"/>
  <c r="AC190" i="150" s="1"/>
  <c r="V188" i="51"/>
  <c r="AC191" i="150" s="1"/>
  <c r="V189" i="51"/>
  <c r="V190" i="51"/>
  <c r="AC193" i="150" s="1"/>
  <c r="V191" i="51"/>
  <c r="AC194" i="150" s="1"/>
  <c r="V192" i="51"/>
  <c r="AC195" i="150" s="1"/>
  <c r="V193" i="51"/>
  <c r="V194" i="51"/>
  <c r="AC197" i="150" s="1"/>
  <c r="V195" i="51"/>
  <c r="V196" i="51"/>
  <c r="AC199" i="150" s="1"/>
  <c r="V197" i="51"/>
  <c r="AC200" i="150" s="1"/>
  <c r="V198" i="51"/>
  <c r="V199" i="51"/>
  <c r="AC202" i="150" s="1"/>
  <c r="V200" i="51"/>
  <c r="V201" i="51"/>
  <c r="AC204" i="150" s="1"/>
  <c r="V202" i="51"/>
  <c r="AC205" i="150" s="1"/>
  <c r="V203" i="51"/>
  <c r="V204" i="51"/>
  <c r="AC207" i="150" s="1"/>
  <c r="V205" i="51"/>
  <c r="AC208" i="150" s="1"/>
  <c r="V206" i="51"/>
  <c r="AC209" i="150" s="1"/>
  <c r="V207" i="51"/>
  <c r="V208" i="51"/>
  <c r="AC211" i="150" s="1"/>
  <c r="V209" i="51"/>
  <c r="V210" i="51"/>
  <c r="AC213" i="150" s="1"/>
  <c r="V211" i="51"/>
  <c r="AC214" i="150" s="1"/>
  <c r="V212" i="51"/>
  <c r="V213" i="51"/>
  <c r="AC216" i="150" s="1"/>
  <c r="V214" i="51"/>
  <c r="V215" i="51"/>
  <c r="AC218" i="150" s="1"/>
  <c r="V216" i="51"/>
  <c r="AC219" i="150" s="1"/>
  <c r="V217" i="51"/>
  <c r="V218" i="51"/>
  <c r="AC221" i="150" s="1"/>
  <c r="V219" i="51"/>
  <c r="AC222" i="150" s="1"/>
  <c r="V220" i="51"/>
  <c r="AC223" i="150" s="1"/>
  <c r="V221" i="51"/>
  <c r="V222" i="51"/>
  <c r="AC225" i="150" s="1"/>
  <c r="V223" i="51"/>
  <c r="V224" i="51"/>
  <c r="AC227" i="150" s="1"/>
  <c r="V225" i="51"/>
  <c r="AC228" i="150" s="1"/>
  <c r="V226" i="51"/>
  <c r="V227" i="51"/>
  <c r="AC230" i="150" s="1"/>
  <c r="V228" i="51"/>
  <c r="V229" i="51"/>
  <c r="AC232" i="150" s="1"/>
  <c r="V230" i="51"/>
  <c r="AC233" i="150" s="1"/>
  <c r="V231" i="51"/>
  <c r="V232" i="51"/>
  <c r="AC235" i="150" s="1"/>
  <c r="V233" i="51"/>
  <c r="AC236" i="150" s="1"/>
  <c r="V234" i="51"/>
  <c r="AC237" i="150" s="1"/>
  <c r="V235" i="51"/>
  <c r="V236" i="51"/>
  <c r="AC239" i="150" s="1"/>
  <c r="V237" i="51"/>
  <c r="V238" i="51"/>
  <c r="AC241" i="150" s="1"/>
  <c r="V239" i="51"/>
  <c r="AC242" i="150" s="1"/>
  <c r="V240" i="51"/>
  <c r="V241" i="51"/>
  <c r="AC244" i="150" s="1"/>
  <c r="V242" i="51"/>
  <c r="V243" i="51"/>
  <c r="AC246" i="150" s="1"/>
  <c r="V244" i="51"/>
  <c r="AC247" i="150" s="1"/>
  <c r="V245" i="51"/>
  <c r="V246" i="51"/>
  <c r="AC249" i="150" s="1"/>
  <c r="V247" i="51"/>
  <c r="AC250" i="150" s="1"/>
  <c r="V248" i="51"/>
  <c r="AC251" i="150" s="1"/>
  <c r="V249" i="51"/>
  <c r="V250" i="51"/>
  <c r="AC253" i="150" s="1"/>
  <c r="V251" i="51"/>
  <c r="V252" i="51"/>
  <c r="AC255" i="150" s="1"/>
  <c r="V253" i="51"/>
  <c r="AC256" i="150" s="1"/>
  <c r="V254" i="51"/>
  <c r="V255" i="51"/>
  <c r="AC258" i="150" s="1"/>
  <c r="V256" i="51"/>
  <c r="V257" i="51"/>
  <c r="AC260" i="150" s="1"/>
  <c r="V258" i="51"/>
  <c r="AC261" i="150" s="1"/>
  <c r="V259" i="51"/>
  <c r="V260" i="51"/>
  <c r="AC263" i="150" s="1"/>
  <c r="V261" i="51"/>
  <c r="AC264" i="150" s="1"/>
  <c r="V262" i="51"/>
  <c r="AC265" i="150" s="1"/>
  <c r="V263" i="51"/>
  <c r="V264" i="51"/>
  <c r="AC267" i="150" s="1"/>
  <c r="V265" i="51"/>
  <c r="V266" i="51"/>
  <c r="AC269" i="150" s="1"/>
  <c r="V267" i="51"/>
  <c r="AC270" i="150" s="1"/>
  <c r="V268" i="51"/>
  <c r="V269" i="51"/>
  <c r="AC272" i="150" s="1"/>
  <c r="V270" i="51"/>
  <c r="V271" i="51"/>
  <c r="AC274" i="150" s="1"/>
  <c r="V272" i="51"/>
  <c r="AC275" i="150" s="1"/>
  <c r="V273" i="51"/>
  <c r="V274" i="51"/>
  <c r="AC277" i="150" s="1"/>
  <c r="V275" i="51"/>
  <c r="AC278" i="150" s="1"/>
  <c r="V276" i="51"/>
  <c r="AC279" i="150" s="1"/>
  <c r="V277" i="51"/>
  <c r="V278" i="51"/>
  <c r="AC281" i="150" s="1"/>
  <c r="V279" i="51"/>
  <c r="V280" i="51"/>
  <c r="AC283" i="150" s="1"/>
  <c r="V281" i="51"/>
  <c r="AC284" i="150" s="1"/>
  <c r="V282" i="51"/>
  <c r="V283" i="51"/>
  <c r="AC286" i="150" s="1"/>
  <c r="V284" i="51"/>
  <c r="V285" i="51"/>
  <c r="AC288" i="150" s="1"/>
  <c r="V286" i="51"/>
  <c r="AC289" i="150" s="1"/>
  <c r="V287" i="51"/>
  <c r="V288" i="51"/>
  <c r="AC291" i="150" s="1"/>
  <c r="V289" i="51"/>
  <c r="AC292" i="150" s="1"/>
  <c r="V290" i="51"/>
  <c r="AC293" i="150" s="1"/>
  <c r="V291" i="51"/>
  <c r="V292" i="51"/>
  <c r="AC295" i="150" s="1"/>
  <c r="V293" i="51"/>
  <c r="AC296" i="150" s="1"/>
  <c r="V294" i="51"/>
  <c r="V295" i="51"/>
  <c r="AC298" i="150" s="1"/>
  <c r="V296" i="51"/>
  <c r="V297" i="51"/>
  <c r="AC300" i="150" s="1"/>
  <c r="V298" i="51"/>
  <c r="V299" i="51"/>
  <c r="AC302" i="150" s="1"/>
  <c r="V300" i="51"/>
  <c r="AC303" i="150" s="1"/>
  <c r="V301" i="51"/>
  <c r="V302" i="51"/>
  <c r="AC305" i="150" s="1"/>
  <c r="V303" i="51"/>
  <c r="AC306" i="150" s="1"/>
  <c r="V304" i="51"/>
  <c r="AC307" i="150" s="1"/>
  <c r="V305" i="51"/>
  <c r="V306" i="51"/>
  <c r="AC309" i="150" s="1"/>
  <c r="V307" i="51"/>
  <c r="AC310" i="150" s="1"/>
  <c r="V308" i="51"/>
  <c r="V309" i="51"/>
  <c r="AC312" i="150" s="1"/>
  <c r="V310" i="51"/>
  <c r="V311" i="51"/>
  <c r="AC314" i="150" s="1"/>
  <c r="V312" i="51"/>
  <c r="V313" i="51"/>
  <c r="AC316" i="150" s="1"/>
  <c r="V314" i="51"/>
  <c r="AC317" i="150" s="1"/>
  <c r="V315" i="51"/>
  <c r="V316" i="51"/>
  <c r="AC319" i="150" s="1"/>
  <c r="V317" i="51"/>
  <c r="AC320" i="150" l="1"/>
  <c r="AC321" i="150"/>
  <c r="AC318" i="150"/>
  <c r="AC304" i="150"/>
  <c r="AC290" i="150"/>
  <c r="AC276" i="150"/>
  <c r="AC262" i="150"/>
  <c r="AC248" i="150"/>
  <c r="AC234" i="150"/>
  <c r="AC220" i="150"/>
  <c r="AC206" i="150"/>
  <c r="AC192" i="150"/>
  <c r="AC178" i="150"/>
  <c r="AC164" i="150"/>
  <c r="AC150" i="150"/>
  <c r="AC136" i="150"/>
  <c r="AC122" i="150"/>
  <c r="AC108" i="150"/>
  <c r="AC94" i="150"/>
  <c r="AC80" i="150"/>
  <c r="AC66" i="150"/>
  <c r="AC52" i="150"/>
  <c r="AC38" i="150"/>
  <c r="AC315" i="150"/>
  <c r="AC301" i="150"/>
  <c r="AC287" i="150"/>
  <c r="AC273" i="150"/>
  <c r="AC259" i="150"/>
  <c r="AC245" i="150"/>
  <c r="AC231" i="150"/>
  <c r="AC217" i="150"/>
  <c r="AC203" i="150"/>
  <c r="AC189" i="150"/>
  <c r="AC175" i="150"/>
  <c r="AC161" i="150"/>
  <c r="AC147" i="150"/>
  <c r="AC133" i="150"/>
  <c r="AC119" i="150"/>
  <c r="AC105" i="150"/>
  <c r="AC91" i="150"/>
  <c r="AC77" i="150"/>
  <c r="AC63" i="150"/>
  <c r="AC49" i="150"/>
  <c r="AC34" i="150"/>
  <c r="AC35" i="150"/>
  <c r="AC313" i="150"/>
  <c r="AC299" i="150"/>
  <c r="AC285" i="150"/>
  <c r="AC271" i="150"/>
  <c r="AC257" i="150"/>
  <c r="AC243" i="150"/>
  <c r="AC229" i="150"/>
  <c r="AC215" i="150"/>
  <c r="AC201" i="150"/>
  <c r="AC187" i="150"/>
  <c r="AC173" i="150"/>
  <c r="AC159" i="150"/>
  <c r="AC145" i="150"/>
  <c r="AC131" i="150"/>
  <c r="AC103" i="150"/>
  <c r="AC89" i="150"/>
  <c r="AC75" i="150"/>
  <c r="AC61" i="150"/>
  <c r="AC311" i="150"/>
  <c r="AC297" i="150"/>
  <c r="AC143" i="150"/>
  <c r="AC129" i="150"/>
  <c r="AC115" i="150"/>
  <c r="AC73" i="150"/>
  <c r="AC282" i="150"/>
  <c r="AC268" i="150"/>
  <c r="AC254" i="150"/>
  <c r="AC240" i="150"/>
  <c r="AC226" i="150"/>
  <c r="AC212" i="150"/>
  <c r="AC198" i="150"/>
  <c r="AC184" i="150"/>
  <c r="AC170" i="150"/>
  <c r="AC156" i="150"/>
  <c r="AC142" i="150"/>
  <c r="AC128" i="150"/>
  <c r="AC100" i="150"/>
  <c r="AC86" i="150"/>
  <c r="AC72" i="150"/>
  <c r="AC58" i="150"/>
  <c r="AC308" i="150"/>
  <c r="AC294" i="150"/>
  <c r="AC280" i="150"/>
  <c r="AC266" i="150"/>
  <c r="AC252" i="150"/>
  <c r="AC238" i="150"/>
  <c r="AC224" i="150"/>
  <c r="AC210" i="150"/>
  <c r="AC196" i="150"/>
  <c r="AC182" i="150"/>
  <c r="AC168" i="150"/>
  <c r="AC154" i="150"/>
  <c r="AC140" i="150"/>
  <c r="AC126" i="150"/>
  <c r="AC112" i="150"/>
  <c r="AC98" i="150"/>
  <c r="AC84" i="150"/>
  <c r="AC70" i="150"/>
  <c r="AC56" i="150"/>
  <c r="AC42" i="150"/>
  <c r="V27" i="51"/>
  <c r="V25" i="51"/>
  <c r="R26" i="41" l="1"/>
  <c r="R27" i="41"/>
  <c r="R28" i="41"/>
  <c r="R30" i="41"/>
  <c r="R31" i="41"/>
  <c r="R32" i="41"/>
  <c r="R33" i="41"/>
  <c r="R34" i="41"/>
  <c r="R37" i="41"/>
  <c r="R38" i="41"/>
  <c r="R39" i="41"/>
  <c r="R40" i="41"/>
  <c r="R41" i="41"/>
  <c r="R42" i="41"/>
  <c r="R43" i="41"/>
  <c r="R44" i="41"/>
  <c r="R45" i="41"/>
  <c r="R46" i="41"/>
  <c r="R25" i="41"/>
  <c r="J145" i="19" l="1"/>
  <c r="D185" i="19"/>
  <c r="F184" i="19" s="1"/>
  <c r="D152" i="19"/>
  <c r="D143" i="19"/>
  <c r="K20" i="150" s="1"/>
  <c r="D137" i="19"/>
  <c r="K19" i="150" s="1"/>
  <c r="D127" i="19"/>
  <c r="K18" i="150" s="1"/>
  <c r="D96" i="19"/>
  <c r="H29" i="19"/>
  <c r="J3" i="151" s="1"/>
  <c r="D29" i="19"/>
  <c r="K3" i="150" s="1"/>
  <c r="G56" i="100" l="1"/>
  <c r="I56" i="100" s="1"/>
  <c r="K21" i="150"/>
  <c r="K11" i="150"/>
  <c r="D153" i="19"/>
  <c r="F49" i="53" l="1"/>
  <c r="H49" i="53"/>
  <c r="J49" i="53"/>
  <c r="L49" i="53"/>
  <c r="N49" i="53"/>
  <c r="P49" i="53"/>
  <c r="T49" i="53"/>
  <c r="V49" i="53"/>
  <c r="X49" i="53"/>
  <c r="Z49" i="53"/>
  <c r="AB49" i="53"/>
  <c r="AD49" i="53"/>
  <c r="AF49" i="53"/>
  <c r="AH49" i="53"/>
  <c r="AJ49" i="53"/>
  <c r="AL49" i="53"/>
  <c r="AN49" i="53"/>
  <c r="AP49" i="53"/>
  <c r="I45" i="100"/>
  <c r="R7" i="53" l="1"/>
  <c r="R10" i="53"/>
  <c r="U15" i="51"/>
  <c r="T15" i="51"/>
  <c r="G15" i="51" l="1"/>
  <c r="J15" i="51"/>
  <c r="I15" i="51"/>
  <c r="H15" i="51"/>
  <c r="O11" i="51"/>
  <c r="P11" i="51"/>
  <c r="Q11" i="51"/>
  <c r="R11" i="51"/>
  <c r="S11" i="51"/>
  <c r="T11" i="51"/>
  <c r="U11" i="51"/>
  <c r="H206" i="19" l="1"/>
  <c r="H196" i="19"/>
  <c r="H185" i="19"/>
  <c r="H152" i="19"/>
  <c r="J21" i="151" s="1"/>
  <c r="H143" i="19"/>
  <c r="J20" i="151" s="1"/>
  <c r="H137" i="19"/>
  <c r="J19" i="151" s="1"/>
  <c r="H127" i="19"/>
  <c r="J18" i="151" s="1"/>
  <c r="H117" i="19"/>
  <c r="H96" i="19"/>
  <c r="J11" i="151" s="1"/>
  <c r="H74" i="19"/>
  <c r="J9" i="151" s="1"/>
  <c r="H68" i="19"/>
  <c r="J8" i="151" s="1"/>
  <c r="H57" i="19"/>
  <c r="J7" i="151" s="1"/>
  <c r="H37" i="19"/>
  <c r="J6" i="151" s="1"/>
  <c r="D206" i="19"/>
  <c r="F185" i="19"/>
  <c r="F145" i="19"/>
  <c r="D74" i="19"/>
  <c r="K9" i="150" s="1"/>
  <c r="F70" i="19"/>
  <c r="D68" i="19"/>
  <c r="K8" i="150" s="1"/>
  <c r="F41" i="19"/>
  <c r="D37" i="19"/>
  <c r="K6" i="150" s="1"/>
  <c r="D76" i="19" l="1"/>
  <c r="J185" i="19"/>
  <c r="J184" i="19"/>
  <c r="H38" i="19"/>
  <c r="F183" i="19"/>
  <c r="H153" i="19"/>
  <c r="J183" i="19"/>
  <c r="H76" i="19"/>
  <c r="D38" i="19"/>
  <c r="G55" i="100" s="1"/>
  <c r="I55" i="100" s="1"/>
  <c r="O2" i="41" l="1"/>
  <c r="H163" i="19"/>
  <c r="H77" i="19"/>
  <c r="D163" i="19"/>
  <c r="D77" i="19"/>
  <c r="J168" i="19" l="1"/>
  <c r="J177" i="19"/>
  <c r="J170" i="19"/>
  <c r="J171" i="19"/>
  <c r="J169" i="19"/>
  <c r="J64" i="19"/>
  <c r="J70" i="19"/>
  <c r="J62" i="19"/>
  <c r="J63" i="19"/>
  <c r="J55" i="19"/>
  <c r="J59" i="19"/>
  <c r="J53" i="19"/>
  <c r="J54" i="19"/>
  <c r="J45" i="19"/>
  <c r="J46" i="19"/>
  <c r="J41" i="19"/>
  <c r="J44" i="19"/>
  <c r="J23" i="19"/>
  <c r="J24" i="19"/>
  <c r="F177" i="19"/>
  <c r="F169" i="19"/>
  <c r="F171" i="19"/>
  <c r="F170" i="19"/>
  <c r="F168" i="19"/>
  <c r="F62" i="19"/>
  <c r="F63" i="19"/>
  <c r="F56" i="19"/>
  <c r="F54" i="19"/>
  <c r="F55" i="19"/>
  <c r="F46" i="19"/>
  <c r="F53" i="19"/>
  <c r="F44" i="19"/>
  <c r="F45" i="19"/>
  <c r="F23" i="19"/>
  <c r="F24" i="19"/>
  <c r="O18" i="41"/>
  <c r="O17" i="41"/>
  <c r="O16" i="41"/>
  <c r="P16" i="41"/>
  <c r="P18" i="41"/>
  <c r="P17" i="41"/>
  <c r="P10" i="41"/>
  <c r="P3" i="41"/>
  <c r="Q18" i="41"/>
  <c r="Q17" i="41"/>
  <c r="Q16" i="41"/>
  <c r="O10" i="41"/>
  <c r="O3" i="41"/>
  <c r="Q7" i="41"/>
  <c r="P7" i="41"/>
  <c r="O7" i="41"/>
  <c r="Q14" i="41"/>
  <c r="Q13" i="41"/>
  <c r="Q15" i="41"/>
  <c r="Q12" i="41"/>
  <c r="Q11" i="41"/>
  <c r="P15" i="41"/>
  <c r="P11" i="41"/>
  <c r="P12" i="41"/>
  <c r="P14" i="41"/>
  <c r="P13" i="41"/>
  <c r="O12" i="41"/>
  <c r="O15" i="41"/>
  <c r="O11" i="41"/>
  <c r="O13" i="41"/>
  <c r="O14" i="41"/>
  <c r="Q2" i="41"/>
  <c r="P2" i="41"/>
  <c r="J163" i="19"/>
  <c r="F163" i="19"/>
  <c r="J75" i="19"/>
  <c r="J126" i="19"/>
  <c r="J109" i="19"/>
  <c r="J93" i="19"/>
  <c r="J146" i="19"/>
  <c r="J142" i="19"/>
  <c r="J125" i="19"/>
  <c r="J108" i="19"/>
  <c r="J92" i="19"/>
  <c r="J130" i="19"/>
  <c r="J141" i="19"/>
  <c r="J124" i="19"/>
  <c r="J107" i="19"/>
  <c r="J91" i="19"/>
  <c r="J112" i="19"/>
  <c r="J140" i="19"/>
  <c r="J123" i="19"/>
  <c r="J106" i="19"/>
  <c r="J90" i="19"/>
  <c r="J139" i="19"/>
  <c r="J122" i="19"/>
  <c r="J105" i="19"/>
  <c r="J89" i="19"/>
  <c r="J94" i="19"/>
  <c r="J136" i="19"/>
  <c r="J121" i="19"/>
  <c r="J102" i="19"/>
  <c r="J88" i="19"/>
  <c r="J151" i="19"/>
  <c r="J135" i="19"/>
  <c r="J120" i="19"/>
  <c r="J101" i="19"/>
  <c r="J87" i="19"/>
  <c r="J150" i="19"/>
  <c r="J134" i="19"/>
  <c r="J116" i="19"/>
  <c r="J100" i="19"/>
  <c r="J86" i="19"/>
  <c r="J149" i="19"/>
  <c r="J133" i="19"/>
  <c r="J115" i="19"/>
  <c r="J99" i="19"/>
  <c r="J85" i="19"/>
  <c r="J148" i="19"/>
  <c r="J132" i="19"/>
  <c r="J114" i="19"/>
  <c r="J98" i="19"/>
  <c r="J147" i="19"/>
  <c r="J131" i="19"/>
  <c r="J113" i="19"/>
  <c r="J95" i="19"/>
  <c r="J178" i="19"/>
  <c r="J176" i="19"/>
  <c r="J175" i="19"/>
  <c r="J173" i="19"/>
  <c r="J78" i="19"/>
  <c r="J167" i="19"/>
  <c r="J166" i="19"/>
  <c r="J165" i="19"/>
  <c r="J143" i="19"/>
  <c r="J152" i="19"/>
  <c r="J96" i="19"/>
  <c r="J117" i="19"/>
  <c r="J137" i="19"/>
  <c r="J127" i="19"/>
  <c r="J153" i="19"/>
  <c r="F75" i="19"/>
  <c r="F148" i="19"/>
  <c r="F131" i="19"/>
  <c r="F113" i="19"/>
  <c r="F95" i="19"/>
  <c r="F150" i="19"/>
  <c r="F114" i="19"/>
  <c r="F147" i="19"/>
  <c r="F130" i="19"/>
  <c r="F112" i="19"/>
  <c r="F94" i="19"/>
  <c r="F146" i="19"/>
  <c r="F126" i="19"/>
  <c r="F109" i="19"/>
  <c r="F93" i="19"/>
  <c r="F115" i="19"/>
  <c r="F149" i="19"/>
  <c r="F142" i="19"/>
  <c r="F125" i="19"/>
  <c r="F108" i="19"/>
  <c r="F92" i="19"/>
  <c r="F132" i="19"/>
  <c r="F141" i="19"/>
  <c r="F124" i="19"/>
  <c r="F107" i="19"/>
  <c r="F91" i="19"/>
  <c r="F99" i="19"/>
  <c r="F140" i="19"/>
  <c r="F123" i="19"/>
  <c r="F106" i="19"/>
  <c r="F90" i="19"/>
  <c r="F139" i="19"/>
  <c r="F122" i="19"/>
  <c r="F105" i="19"/>
  <c r="F89" i="19"/>
  <c r="F133" i="19"/>
  <c r="F136" i="19"/>
  <c r="F121" i="19"/>
  <c r="F102" i="19"/>
  <c r="F88" i="19"/>
  <c r="F135" i="19"/>
  <c r="F120" i="19"/>
  <c r="F101" i="19"/>
  <c r="F87" i="19"/>
  <c r="F151" i="19"/>
  <c r="F134" i="19"/>
  <c r="F116" i="19"/>
  <c r="F100" i="19"/>
  <c r="F86" i="19"/>
  <c r="F98" i="19"/>
  <c r="F117" i="19"/>
  <c r="F137" i="19"/>
  <c r="F127" i="19"/>
  <c r="F143" i="19"/>
  <c r="F152" i="19"/>
  <c r="F153" i="19"/>
  <c r="F178" i="19"/>
  <c r="F176" i="19"/>
  <c r="F175" i="19"/>
  <c r="F173" i="19"/>
  <c r="F167" i="19"/>
  <c r="F166" i="19"/>
  <c r="F165" i="19"/>
  <c r="F78" i="19"/>
  <c r="J72" i="19"/>
  <c r="J73" i="19"/>
  <c r="F72" i="19"/>
  <c r="F73" i="19"/>
  <c r="J67" i="19"/>
  <c r="J71" i="19"/>
  <c r="J74" i="19"/>
  <c r="F67" i="19"/>
  <c r="F71" i="19"/>
  <c r="F74" i="19"/>
  <c r="J65" i="19"/>
  <c r="J66" i="19"/>
  <c r="F65" i="19"/>
  <c r="F66" i="19"/>
  <c r="J61" i="19"/>
  <c r="J18" i="19"/>
  <c r="F61" i="19"/>
  <c r="F64" i="19"/>
  <c r="J60" i="19"/>
  <c r="J68" i="19"/>
  <c r="F60" i="19"/>
  <c r="F68" i="19"/>
  <c r="J52" i="19"/>
  <c r="J56" i="19"/>
  <c r="F52" i="19"/>
  <c r="J50" i="19"/>
  <c r="J51" i="19"/>
  <c r="F50" i="19"/>
  <c r="F51" i="19"/>
  <c r="J48" i="19"/>
  <c r="J49" i="19"/>
  <c r="F48" i="19"/>
  <c r="F49" i="19"/>
  <c r="J47" i="19"/>
  <c r="F47" i="19"/>
  <c r="J36" i="19"/>
  <c r="J43" i="19"/>
  <c r="F36" i="19"/>
  <c r="F43" i="19"/>
  <c r="J34" i="19"/>
  <c r="J35" i="19"/>
  <c r="F34" i="19"/>
  <c r="F35" i="19"/>
  <c r="J32" i="19"/>
  <c r="J33" i="19"/>
  <c r="F32" i="19"/>
  <c r="F33" i="19"/>
  <c r="J31" i="19"/>
  <c r="J37" i="19"/>
  <c r="F22" i="19"/>
  <c r="F25" i="19"/>
  <c r="J22" i="19"/>
  <c r="J25" i="19"/>
  <c r="J27" i="19"/>
  <c r="J28" i="19"/>
  <c r="F27" i="19"/>
  <c r="F28" i="19"/>
  <c r="J21" i="19"/>
  <c r="J26" i="19"/>
  <c r="F18" i="19"/>
  <c r="F26" i="19"/>
  <c r="F20" i="19"/>
  <c r="F21" i="19"/>
  <c r="J19" i="19"/>
  <c r="J20" i="19"/>
  <c r="F17" i="19"/>
  <c r="F19" i="19"/>
  <c r="J16" i="19"/>
  <c r="J17" i="19"/>
  <c r="F15" i="19"/>
  <c r="F16" i="19"/>
  <c r="J38" i="19"/>
  <c r="J15" i="19"/>
  <c r="P6" i="41"/>
  <c r="P4" i="41"/>
  <c r="P5" i="41"/>
  <c r="J14" i="19"/>
  <c r="J29" i="19"/>
  <c r="O8" i="41"/>
  <c r="O9" i="41"/>
  <c r="Q9" i="41"/>
  <c r="Q8" i="41"/>
  <c r="Q4" i="41"/>
  <c r="Q6" i="41"/>
  <c r="Q5" i="41"/>
  <c r="O4" i="41"/>
  <c r="O5" i="41"/>
  <c r="O6" i="41"/>
  <c r="F96" i="19"/>
  <c r="F85" i="19"/>
  <c r="F38" i="19"/>
  <c r="F29" i="19"/>
  <c r="F31" i="19"/>
  <c r="F37" i="19"/>
  <c r="F42" i="19"/>
  <c r="H162" i="19"/>
  <c r="J42" i="19"/>
  <c r="J57" i="19"/>
  <c r="J76" i="19"/>
  <c r="F57" i="19"/>
  <c r="F76" i="19"/>
  <c r="F14" i="19"/>
  <c r="J77" i="19"/>
  <c r="F77" i="19"/>
  <c r="D162" i="19"/>
  <c r="D164" i="19" l="1"/>
  <c r="D172" i="19" s="1"/>
  <c r="K22" i="150" s="1"/>
  <c r="F201" i="19"/>
  <c r="F196" i="19"/>
  <c r="J15" i="151"/>
  <c r="J16" i="151"/>
  <c r="J14" i="151"/>
  <c r="D179" i="19"/>
  <c r="H164" i="19"/>
  <c r="H172" i="19" s="1"/>
  <c r="J22" i="151" s="1"/>
  <c r="J204" i="19"/>
  <c r="J203" i="19"/>
  <c r="J202" i="19"/>
  <c r="J201" i="19"/>
  <c r="J194" i="19"/>
  <c r="J193" i="19"/>
  <c r="J192" i="19"/>
  <c r="J196" i="19"/>
  <c r="J206" i="19"/>
  <c r="F204" i="19"/>
  <c r="F203" i="19"/>
  <c r="F202" i="19"/>
  <c r="F194" i="19"/>
  <c r="F193" i="19"/>
  <c r="F192" i="19"/>
  <c r="F206" i="19"/>
  <c r="F162" i="19"/>
  <c r="J162" i="19"/>
  <c r="K23" i="150" l="1"/>
  <c r="J164" i="19"/>
  <c r="F164" i="19"/>
  <c r="J172" i="19"/>
  <c r="H174" i="19"/>
  <c r="F172" i="19" l="1"/>
  <c r="H179" i="19"/>
  <c r="J23" i="151" s="1"/>
  <c r="J174" i="19"/>
  <c r="D180" i="19" l="1"/>
  <c r="F174" i="19"/>
  <c r="H180" i="19"/>
  <c r="J179" i="19"/>
  <c r="F179" i="19" l="1"/>
  <c r="S15" i="51" l="1"/>
  <c r="R15" i="51"/>
  <c r="N15" i="51"/>
  <c r="Q15" i="51"/>
  <c r="O15" i="51"/>
  <c r="B15" i="51"/>
  <c r="C15" i="51"/>
  <c r="D15" i="51"/>
  <c r="P15" i="51"/>
  <c r="V16" i="51" l="1"/>
  <c r="V15" i="51"/>
  <c r="G49" i="100" s="1"/>
  <c r="I49" i="100"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<sst xmlns="http://schemas.openxmlformats.org/spreadsheetml/2006/main" count="18362" uniqueCount="3384">
  <si>
    <t>(2) Marché local pour les organismes de production en arts de la scène et en arts multidisciplinaires.</t>
  </si>
  <si>
    <t xml:space="preserve">Revenus directs et indirects </t>
  </si>
  <si>
    <t>Fonds de dotation et de réserve</t>
  </si>
  <si>
    <t>Fonds de réserve</t>
  </si>
  <si>
    <t>Fonds de dotation</t>
  </si>
  <si>
    <t>Nom de l'organisme :</t>
  </si>
  <si>
    <t>Sous-total Revenus autonomes</t>
  </si>
  <si>
    <t>Autres</t>
  </si>
  <si>
    <t>Total</t>
  </si>
  <si>
    <t>Frais de site internet</t>
  </si>
  <si>
    <t>Coproductions</t>
  </si>
  <si>
    <t>Marché local</t>
  </si>
  <si>
    <t>Nombre de spectateurs payants</t>
  </si>
  <si>
    <t>Nombre total de spectateurs</t>
  </si>
  <si>
    <t>Marché québécois</t>
  </si>
  <si>
    <t>Marché hors Québec</t>
  </si>
  <si>
    <t xml:space="preserve">Sous-total </t>
  </si>
  <si>
    <t>Autres (préciser)</t>
  </si>
  <si>
    <t>Titre de l'œuvre ou du spectacle</t>
  </si>
  <si>
    <t>X</t>
  </si>
  <si>
    <t>$</t>
  </si>
  <si>
    <t>%</t>
  </si>
  <si>
    <t>Revenus autonomes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</si>
  <si>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</si>
  <si>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</si>
  <si>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</si>
  <si>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</si>
  <si>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</si>
  <si>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</si>
  <si>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</si>
  <si>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</si>
  <si>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</si>
  <si>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</si>
  <si>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</si>
  <si>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</si>
  <si>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</si>
  <si>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</si>
  <si>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</si>
  <si>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</si>
  <si>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</si>
  <si>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</si>
  <si>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</si>
  <si>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</si>
  <si>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</si>
  <si>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</si>
  <si>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</si>
  <si>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</si>
  <si>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</si>
  <si>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</si>
  <si>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</si>
  <si>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</si>
  <si>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</si>
  <si>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</si>
  <si>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</si>
  <si>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</si>
  <si>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</si>
  <si>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</si>
  <si>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</si>
  <si>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</si>
  <si>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</si>
  <si>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</si>
  <si>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</si>
  <si>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</si>
  <si>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</si>
  <si>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</si>
  <si>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Honoraires professionnels</t>
  </si>
  <si>
    <t>Loyer ou intérêts sur l'hypothèque et frais afférents</t>
  </si>
  <si>
    <t>Autres frais</t>
  </si>
  <si>
    <t>Dépenses totales</t>
  </si>
  <si>
    <r>
      <t>SOMMAIRE DES RÉSULTATS</t>
    </r>
    <r>
      <rPr>
        <sz val="8"/>
        <rFont val="Arial"/>
        <family val="2"/>
      </rPr>
      <t xml:space="preserve"> (% calculé sur les revenus totaux)</t>
    </r>
  </si>
  <si>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</si>
  <si>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</si>
  <si>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</si>
  <si>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</si>
  <si>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</si>
  <si>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</si>
  <si>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</si>
  <si>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</si>
  <si>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</si>
  <si>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</si>
  <si>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</si>
  <si>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</si>
  <si>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</si>
  <si>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</si>
  <si>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</si>
  <si>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</si>
  <si>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 xml:space="preserve">Adhésion (abonnements, cotisations, inscriptions annuelles, etc.) </t>
  </si>
  <si>
    <t>Vente et/ou location de biens et de services</t>
  </si>
  <si>
    <t>Location de salles, d'ateliers, etc.</t>
  </si>
  <si>
    <t>Autres (spécifier)</t>
  </si>
  <si>
    <t xml:space="preserve"> </t>
  </si>
  <si>
    <t>Droits</t>
  </si>
  <si>
    <t>Frais de création, de production et de programmation</t>
  </si>
  <si>
    <t xml:space="preserve">    Fonctionnement</t>
  </si>
  <si>
    <t xml:space="preserve">    Projet</t>
  </si>
  <si>
    <t>Amortissements des équipements</t>
  </si>
  <si>
    <t>Cachets garantis -  Marché local (incluant les %)</t>
  </si>
  <si>
    <t>Services fournis par un diffuseur - Marché local</t>
  </si>
  <si>
    <t>Vente à l'unité - Marché local (billets, exemplaires, etc.)</t>
  </si>
  <si>
    <t>Activités de développement de publics (incluant la campagne d'abonnement)</t>
  </si>
  <si>
    <t>Section 14a : Sommaire des revenus et dépenses</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</si>
  <si>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</si>
  <si>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</si>
  <si>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</si>
  <si>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</si>
  <si>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</si>
  <si>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</si>
  <si>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</si>
  <si>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</si>
  <si>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Sous-total financement public</t>
  </si>
  <si>
    <t>Arts numériques</t>
  </si>
  <si>
    <r>
      <t xml:space="preserve">Titre du spectacle 
ou de la production
</t>
    </r>
    <r>
      <rPr>
        <sz val="8"/>
        <rFont val="Arial"/>
        <family val="2"/>
      </rPr>
      <t>(1 ligne par spectacle ou production)</t>
    </r>
  </si>
  <si>
    <t>Date ou période</t>
  </si>
  <si>
    <t>Surplus (déficit) accumulé aux livres à la fin de l'exercice,
solde des fonds ou actif net total</t>
  </si>
  <si>
    <t>Nombre de représentations</t>
  </si>
  <si>
    <t>Frais d'activités</t>
  </si>
  <si>
    <t xml:space="preserve">Frais variables liés à la production et à la présentation des œuvres et des artistes  </t>
  </si>
  <si>
    <r>
      <t xml:space="preserve">Revenus directs et indirects </t>
    </r>
    <r>
      <rPr>
        <sz val="9"/>
        <rFont val="Arial"/>
        <family val="2"/>
      </rPr>
      <t>(2)</t>
    </r>
  </si>
  <si>
    <t>Autres provinces, gouvernements, ambassades 
ou organismes étrangers</t>
  </si>
  <si>
    <t>Remise de billetterie 
à la compagnie</t>
  </si>
  <si>
    <t>Tous les demandeurs sauf les événements,</t>
  </si>
  <si>
    <t>Reprise d'une création</t>
  </si>
  <si>
    <t>Création originale</t>
  </si>
  <si>
    <t>Pièce de répertoire québécois</t>
  </si>
  <si>
    <t>Pièce de répertoire autre</t>
  </si>
  <si>
    <t>Nature 
de la 
production</t>
  </si>
  <si>
    <t>Individus</t>
  </si>
  <si>
    <t>Organismes</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</si>
  <si>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</si>
  <si>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</si>
  <si>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</si>
  <si>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</si>
  <si>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</si>
  <si>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</si>
  <si>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</si>
  <si>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</si>
  <si>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les périodiques culturels, les organismes de services et les regroupements nationaux</t>
  </si>
  <si>
    <t>Musique</t>
  </si>
  <si>
    <t>Nom de l’artiste ou des artistes principaux</t>
  </si>
  <si>
    <t>Nombre de présentations</t>
  </si>
  <si>
    <t>Littérature et conte</t>
  </si>
  <si>
    <t>Métiers d'art</t>
  </si>
  <si>
    <t>Recherche architecturale</t>
  </si>
  <si>
    <t xml:space="preserve"> danse, musique, théâtre</t>
  </si>
  <si>
    <t>Arts du cirque, arts multidisciplinaires,</t>
  </si>
  <si>
    <t>Arts visuels</t>
  </si>
  <si>
    <t>Pluridisciplinaire</t>
  </si>
  <si>
    <t>Frais d'achat de spectacles et remise de billetterie aux producteurs (diffuseurs)</t>
  </si>
  <si>
    <t>Total des fonds de dotation et de réserve</t>
  </si>
  <si>
    <t>Conseil des arts municipal / Bureau des arts de Québec</t>
  </si>
  <si>
    <t>Nom, prénom</t>
  </si>
  <si>
    <t>Lieu de résidence
(ville + province)</t>
  </si>
  <si>
    <t>Interprètes *</t>
  </si>
  <si>
    <t>Transport et déplacement</t>
  </si>
  <si>
    <t>Hébergement et indemnités quotidiennes</t>
  </si>
  <si>
    <t>Location (instruments, partitions)</t>
  </si>
  <si>
    <t xml:space="preserve">Ne pas inclure les classes de maîtres et les spectacles promotionnels. </t>
  </si>
  <si>
    <t xml:space="preserve">Autres </t>
  </si>
  <si>
    <t>Regroupements nationaux</t>
  </si>
  <si>
    <t>Organismes de services</t>
  </si>
  <si>
    <t>Frais de publication - catalogue et feuillet (arts visuels, arts numériques et cinéma-vidéo)</t>
  </si>
  <si>
    <t>Frais de documentation (arts visuels, arts numériques et cinéma-vidéo)</t>
  </si>
  <si>
    <t>Équipe de scène</t>
  </si>
  <si>
    <t>Droits d'auteurs et de suite</t>
  </si>
  <si>
    <t>Location de studio, de salle et d'équipements</t>
  </si>
  <si>
    <t>Décor, accessoires et costumes</t>
  </si>
  <si>
    <t>Contribution de l'employeur</t>
  </si>
  <si>
    <t>(3) Pour les organismes de production en arts de la scène et en arts multidisciplinaires.</t>
  </si>
  <si>
    <t>Frais généraux de production (3)</t>
  </si>
  <si>
    <t>Amortissement des frais de création (3)</t>
  </si>
  <si>
    <t>Marché local (3)</t>
  </si>
  <si>
    <t>Marché québécois (3)</t>
  </si>
  <si>
    <t>Marché hors Québec (3)</t>
  </si>
  <si>
    <r>
      <t>Marché hors Québec</t>
    </r>
    <r>
      <rPr>
        <sz val="9"/>
        <rFont val="Arial"/>
        <family val="2"/>
      </rPr>
      <t xml:space="preserve"> (3)</t>
    </r>
  </si>
  <si>
    <r>
      <t>Marché québécois</t>
    </r>
    <r>
      <rPr>
        <sz val="9"/>
        <rFont val="Arial"/>
        <family val="2"/>
      </rPr>
      <t xml:space="preserve"> (3)</t>
    </r>
  </si>
  <si>
    <t>Salaires (4)</t>
  </si>
  <si>
    <t>(4) Excluant les avantages sociaux.</t>
  </si>
  <si>
    <t>(5) Inscrire l'ensemble des contributions de l'employeur.</t>
  </si>
  <si>
    <t>Contributions de l'employeur et avantages sociaux  (5)</t>
  </si>
  <si>
    <t>nom organisme</t>
  </si>
  <si>
    <t>type de soutien (mission et PS)</t>
  </si>
  <si>
    <t>NEQ</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</si>
  <si>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</si>
  <si>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</si>
  <si>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</si>
  <si>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</si>
  <si>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</si>
  <si>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</si>
  <si>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</si>
  <si>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</si>
  <si>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</si>
  <si>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</si>
  <si>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</si>
  <si>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</si>
  <si>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</si>
  <si>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</si>
  <si>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</si>
  <si>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</si>
  <si>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</si>
  <si>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</si>
  <si>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</si>
  <si>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</si>
  <si>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</si>
  <si>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</si>
  <si>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</si>
  <si>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</si>
  <si>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</si>
  <si>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</si>
  <si>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</si>
  <si>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</si>
  <si>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</si>
  <si>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</si>
  <si>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</si>
  <si>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</si>
  <si>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</si>
  <si>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</si>
  <si>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</si>
  <si>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</si>
  <si>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</si>
  <si>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</si>
  <si>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</si>
  <si>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</si>
  <si>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</si>
  <si>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</si>
  <si>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</si>
  <si>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</si>
  <si>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</si>
  <si>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</si>
  <si>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</si>
  <si>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</si>
  <si>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</si>
  <si>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</si>
  <si>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</si>
  <si>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</si>
  <si>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</si>
  <si>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</si>
  <si>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</si>
  <si>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</si>
  <si>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</si>
  <si>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</si>
  <si>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</si>
  <si>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</si>
  <si>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</si>
  <si>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</si>
  <si>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</si>
  <si>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Nb</t>
  </si>
  <si>
    <t>(*)    Si non comptabilisées sur une base annuelle, les contributions de l’employeur sont inscrites séparément.</t>
  </si>
  <si>
    <t>Chorégraphes*</t>
  </si>
  <si>
    <t>Cirque</t>
  </si>
  <si>
    <t>Humour</t>
  </si>
  <si>
    <t>Chanson</t>
  </si>
  <si>
    <t>Arts multi</t>
  </si>
  <si>
    <t>Discipline section 10</t>
  </si>
  <si>
    <t>Actif total à la fin de l'exercice</t>
  </si>
  <si>
    <t>Conseil des arts du Canada</t>
  </si>
  <si>
    <r>
      <t>DÉPENSES</t>
    </r>
    <r>
      <rPr>
        <sz val="8"/>
        <rFont val="Arial"/>
        <family val="2"/>
      </rPr>
      <t xml:space="preserve"> (% calculé sur les revenus totaux)</t>
    </r>
  </si>
  <si>
    <t>Frais de production et de diffusion directement associés à la production d’un périodique imprimé</t>
  </si>
  <si>
    <t xml:space="preserve">Actif NET total à la fin de l'exercice </t>
  </si>
  <si>
    <t>Subvention à la mission</t>
  </si>
  <si>
    <t xml:space="preserve">Le surplus ou déficit d'exploitation accumulé peut être défini comme l'actif net non affecté (ou le solde de fonds d'administration générale) majoré des actifs nets des autres fonds liés à l'exploitation courante de l'organisme et des actifs nets d'organismes de charité ou de fondations apparentées. </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</si>
  <si>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</si>
  <si>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</si>
  <si>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</si>
  <si>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</si>
  <si>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</si>
  <si>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</si>
  <si>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</si>
  <si>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</si>
  <si>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</si>
  <si>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</si>
  <si>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</si>
  <si>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</si>
  <si>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</si>
  <si>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</si>
  <si>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</si>
  <si>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</si>
  <si>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</si>
  <si>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</si>
  <si>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</si>
  <si>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r>
      <t xml:space="preserve">Cachets garantis
</t>
    </r>
    <r>
      <rPr>
        <sz val="8"/>
        <rFont val="Arial"/>
        <family val="2"/>
      </rPr>
      <t>(nets de taxes)</t>
    </r>
  </si>
  <si>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</si>
  <si>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</si>
  <si>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</si>
  <si>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</si>
  <si>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</si>
  <si>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</si>
  <si>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</si>
  <si>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</si>
  <si>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</si>
  <si>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</si>
  <si>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</si>
  <si>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</si>
  <si>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</si>
  <si>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</si>
  <si>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</si>
  <si>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</si>
  <si>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</si>
  <si>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</si>
  <si>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</si>
  <si>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</si>
  <si>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</si>
  <si>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</si>
  <si>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</si>
  <si>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</si>
  <si>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</si>
  <si>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</si>
  <si>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</si>
  <si>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</si>
  <si>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</si>
  <si>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</si>
  <si>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</si>
  <si>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  Un(e) artiste ayant 5 ans et moins de pratique artistique et/ou moins de 35 ans.</t>
  </si>
  <si>
    <t>*** Toute personne ayant une déficience entraînant une incapacité significative et persistante et qui est sujette à rencontrer des obstacles dans l'accomplissement d'activités courantes.</t>
  </si>
  <si>
    <t>Diversité culturelle</t>
  </si>
  <si>
    <t>Type de production</t>
  </si>
  <si>
    <t xml:space="preserve">Total </t>
  </si>
  <si>
    <t>Représentativité des artistes</t>
  </si>
  <si>
    <t>Relève</t>
  </si>
  <si>
    <t>Situation de handicap</t>
  </si>
  <si>
    <t>Retour en haut de la page</t>
  </si>
  <si>
    <r>
      <t xml:space="preserve">Clientèle
</t>
    </r>
    <r>
      <rPr>
        <sz val="8"/>
        <rFont val="Arial"/>
        <family val="2"/>
      </rPr>
      <t>(préscolaire, primaire,
secondaire,
familiale, adulte, tout public)</t>
    </r>
  </si>
  <si>
    <t>Revenus de webdiffusion
(nets de taxes)</t>
  </si>
  <si>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</si>
  <si>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</si>
  <si>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</si>
  <si>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</si>
  <si>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</si>
  <si>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 Québécois des communautés culturelles »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</si>
  <si>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Conte/arts de la parole</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</si>
  <si>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</si>
  <si>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</si>
  <si>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</si>
  <si>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</si>
  <si>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</si>
  <si>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</si>
  <si>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</si>
  <si>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</si>
  <si>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</si>
  <si>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</si>
  <si>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</si>
  <si>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</si>
  <si>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</si>
  <si>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</si>
  <si>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</si>
  <si>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</si>
  <si>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</si>
  <si>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</si>
  <si>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</si>
  <si>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</si>
  <si>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</si>
  <si>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</si>
  <si>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</si>
  <si>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</si>
  <si>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</si>
  <si>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</si>
  <si>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</si>
  <si>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</si>
  <si>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</si>
  <si>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</si>
  <si>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</si>
  <si>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</si>
  <si>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</si>
  <si>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</si>
  <si>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</si>
  <si>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</si>
  <si>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</si>
  <si>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</si>
  <si>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</si>
  <si>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</si>
  <si>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</si>
  <si>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</si>
  <si>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</si>
  <si>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</si>
  <si>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</si>
  <si>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</si>
  <si>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</si>
  <si>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</si>
  <si>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</si>
  <si>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</si>
  <si>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</si>
  <si>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</si>
  <si>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</si>
  <si>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</si>
  <si>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</si>
  <si>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</si>
  <si>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</si>
  <si>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</si>
  <si>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</si>
  <si>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</si>
  <si>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</si>
  <si>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</si>
  <si>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</si>
  <si>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</si>
  <si>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</si>
  <si>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</si>
  <si>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</si>
  <si>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</si>
  <si>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</si>
  <si>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</si>
  <si>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</si>
  <si>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</si>
  <si>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</si>
  <si>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</si>
  <si>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</si>
  <si>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</si>
  <si>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</si>
  <si>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</si>
  <si>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</si>
  <si>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</si>
  <si>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</si>
  <si>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</si>
  <si>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</si>
  <si>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</si>
  <si>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</si>
  <si>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</si>
  <si>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</si>
  <si>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</si>
  <si>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</si>
  <si>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</si>
  <si>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</si>
  <si>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</si>
  <si>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</si>
  <si>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</si>
  <si>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</si>
  <si>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</si>
  <si>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</si>
  <si>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</si>
  <si>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</si>
  <si>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</si>
  <si>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</si>
  <si>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</si>
  <si>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</si>
  <si>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</si>
  <si>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</si>
  <si>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</si>
  <si>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</si>
  <si>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</si>
  <si>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</si>
  <si>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</si>
  <si>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</si>
  <si>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</si>
  <si>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</si>
  <si>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</si>
  <si>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</si>
  <si>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</si>
  <si>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</si>
  <si>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</si>
  <si>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</si>
  <si>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</si>
  <si>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</si>
  <si>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</si>
  <si>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</si>
  <si>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</si>
  <si>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</si>
  <si>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</si>
  <si>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</si>
  <si>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</si>
  <si>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</si>
  <si>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</si>
  <si>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</si>
  <si>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</si>
  <si>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</si>
  <si>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</si>
  <si>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</si>
  <si>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</si>
  <si>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</si>
  <si>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</si>
  <si>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</si>
  <si>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</si>
  <si>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</si>
  <si>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</si>
  <si>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</si>
  <si>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</si>
  <si>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</si>
  <si>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</si>
  <si>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</si>
  <si>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</si>
  <si>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</si>
  <si>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</si>
  <si>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</si>
  <si>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</si>
  <si>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</si>
  <si>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</si>
  <si>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</si>
  <si>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</si>
  <si>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</si>
  <si>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</si>
  <si>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</si>
  <si>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</si>
  <si>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</si>
  <si>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</si>
  <si>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</si>
  <si>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</si>
  <si>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</si>
  <si>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</si>
  <si>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</si>
  <si>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</si>
  <si>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</si>
  <si>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</si>
  <si>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</si>
  <si>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</si>
  <si>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</si>
  <si>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</si>
  <si>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</si>
  <si>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</si>
  <si>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</si>
  <si>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</si>
  <si>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</si>
  <si>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</si>
  <si>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</si>
  <si>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</si>
  <si>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</si>
  <si>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</si>
  <si>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</si>
  <si>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</si>
  <si>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</si>
  <si>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</si>
  <si>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</si>
  <si>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</si>
  <si>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</si>
  <si>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</si>
  <si>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</si>
  <si>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</si>
  <si>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</si>
  <si>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</si>
  <si>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</si>
  <si>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</si>
  <si>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</si>
  <si>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</si>
  <si>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</si>
  <si>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</si>
  <si>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</si>
  <si>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</si>
  <si>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</si>
  <si>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</si>
  <si>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</si>
  <si>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</si>
  <si>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</si>
  <si>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</si>
  <si>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</si>
  <si>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</si>
  <si>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</si>
  <si>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</si>
  <si>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</si>
  <si>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</si>
  <si>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</si>
  <si>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</si>
  <si>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</si>
  <si>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</si>
  <si>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</si>
  <si>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</si>
  <si>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</si>
  <si>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</si>
  <si>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</si>
  <si>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</si>
  <si>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</si>
  <si>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</si>
  <si>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</si>
  <si>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</si>
  <si>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</si>
  <si>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</si>
  <si>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</si>
  <si>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</si>
  <si>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</si>
  <si>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</si>
  <si>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</si>
  <si>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</si>
  <si>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</si>
  <si>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</si>
  <si>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</si>
  <si>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</si>
  <si>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</si>
  <si>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</si>
  <si>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</si>
  <si>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</si>
  <si>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</si>
  <si>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</si>
  <si>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</si>
  <si>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</si>
  <si>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</si>
  <si>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</si>
  <si>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</si>
  <si>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</si>
  <si>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</si>
  <si>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</si>
  <si>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</si>
  <si>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</si>
  <si>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</si>
  <si>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</si>
  <si>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</si>
  <si>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</si>
  <si>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</si>
  <si>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</si>
  <si>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</si>
  <si>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</si>
  <si>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</si>
  <si>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</si>
  <si>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</si>
  <si>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</si>
  <si>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</si>
  <si>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</si>
  <si>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</si>
  <si>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</si>
  <si>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</si>
  <si>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</si>
  <si>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</si>
  <si>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</si>
  <si>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</si>
  <si>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</si>
  <si>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</si>
  <si>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</si>
  <si>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</si>
  <si>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</si>
  <si>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</si>
  <si>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</si>
  <si>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</si>
  <si>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</si>
  <si>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</si>
  <si>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</si>
  <si>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</si>
  <si>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</si>
  <si>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</si>
  <si>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</si>
  <si>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</si>
  <si>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</si>
  <si>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</si>
  <si>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</si>
  <si>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</si>
  <si>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</si>
  <si>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</si>
  <si>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</si>
  <si>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</si>
  <si>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</si>
  <si>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</si>
  <si>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</si>
  <si>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</si>
  <si>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</si>
  <si>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</si>
  <si>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</si>
  <si>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</si>
  <si>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</si>
  <si>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</si>
  <si>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</si>
  <si>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</si>
  <si>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</si>
  <si>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</si>
  <si>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</si>
  <si>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</si>
  <si>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</si>
  <si>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</si>
  <si>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</si>
  <si>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</si>
  <si>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</si>
  <si>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</si>
  <si>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</si>
  <si>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</si>
  <si>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</si>
  <si>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</si>
  <si>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</si>
  <si>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</si>
  <si>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</si>
  <si>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</si>
  <si>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</si>
  <si>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</si>
  <si>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</si>
  <si>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</si>
  <si>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</si>
  <si>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</si>
  <si>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</si>
  <si>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</si>
  <si>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</si>
  <si>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</si>
  <si>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</si>
  <si>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</si>
  <si>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</si>
  <si>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</si>
  <si>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</si>
  <si>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</si>
  <si>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</si>
  <si>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</si>
  <si>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</si>
  <si>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</si>
  <si>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</si>
  <si>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</si>
  <si>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</si>
  <si>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</si>
  <si>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</si>
  <si>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</si>
  <si>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</si>
  <si>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</si>
  <si>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</si>
  <si>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</si>
  <si>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</si>
  <si>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</si>
  <si>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</si>
  <si>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</si>
  <si>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</si>
  <si>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</si>
  <si>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</si>
  <si>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</si>
  <si>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</si>
  <si>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</si>
  <si>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</si>
  <si>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</si>
  <si>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</si>
  <si>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</si>
  <si>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</si>
  <si>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</si>
  <si>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</si>
  <si>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</si>
  <si>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</si>
  <si>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</si>
  <si>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</si>
  <si>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</si>
  <si>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</si>
  <si>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</si>
  <si>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</si>
  <si>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</si>
  <si>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</si>
  <si>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</si>
  <si>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</si>
  <si>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</si>
  <si>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</si>
  <si>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</si>
  <si>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</si>
  <si>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</si>
  <si>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</si>
  <si>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</si>
  <si>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</si>
  <si>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</si>
  <si>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</si>
  <si>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</si>
  <si>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</si>
  <si>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</si>
  <si>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</si>
  <si>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</si>
  <si>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</si>
  <si>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</si>
  <si>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</si>
  <si>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</si>
  <si>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</si>
  <si>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</si>
  <si>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</si>
  <si>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</si>
  <si>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</si>
  <si>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</si>
  <si>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</si>
  <si>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</si>
  <si>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</si>
  <si>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</si>
  <si>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</si>
  <si>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</si>
  <si>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</si>
  <si>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</si>
  <si>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</si>
  <si>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</si>
  <si>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</si>
  <si>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</si>
  <si>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</si>
  <si>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</si>
  <si>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</si>
  <si>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</si>
  <si>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</si>
  <si>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</si>
  <si>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</si>
  <si>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</si>
  <si>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</si>
  <si>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</si>
  <si>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</si>
  <si>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</si>
  <si>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</si>
  <si>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</si>
  <si>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</si>
  <si>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</si>
  <si>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</si>
  <si>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</si>
  <si>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</si>
  <si>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</si>
  <si>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</si>
  <si>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</si>
  <si>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</si>
  <si>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</si>
  <si>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</si>
  <si>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</si>
  <si>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</si>
  <si>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</si>
  <si>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</si>
  <si>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</si>
  <si>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</si>
  <si>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</si>
  <si>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</si>
  <si>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</si>
  <si>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</si>
  <si>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</si>
  <si>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</si>
  <si>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</si>
  <si>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</si>
  <si>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</si>
  <si>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</si>
  <si>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</si>
  <si>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</si>
  <si>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</si>
  <si>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</si>
  <si>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</si>
  <si>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</si>
  <si>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</si>
  <si>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</si>
  <si>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</si>
  <si>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</si>
  <si>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</si>
  <si>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</si>
  <si>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</si>
  <si>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</si>
  <si>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</si>
  <si>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</si>
  <si>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</si>
  <si>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</si>
  <si>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</si>
  <si>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</si>
  <si>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</si>
  <si>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</si>
  <si>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</si>
  <si>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</si>
  <si>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</si>
  <si>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</si>
  <si>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</si>
  <si>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</si>
  <si>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</si>
  <si>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</si>
  <si>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</si>
  <si>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</si>
  <si>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</si>
  <si>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</si>
  <si>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</si>
  <si>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</si>
  <si>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</si>
  <si>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</si>
  <si>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</si>
  <si>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</si>
  <si>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</si>
  <si>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</si>
  <si>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</si>
  <si>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</si>
  <si>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</si>
  <si>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</si>
  <si>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</si>
  <si>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</si>
  <si>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</si>
  <si>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</si>
  <si>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</si>
  <si>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</si>
  <si>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</si>
  <si>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</si>
  <si>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</si>
  <si>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</si>
  <si>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</si>
  <si>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</si>
  <si>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</si>
  <si>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</si>
  <si>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</si>
  <si>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</si>
  <si>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</si>
  <si>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</si>
  <si>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</si>
  <si>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</si>
  <si>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</si>
  <si>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</si>
  <si>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</si>
  <si>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</si>
  <si>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</si>
  <si>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</si>
  <si>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</si>
  <si>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</si>
  <si>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</si>
  <si>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</si>
  <si>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</si>
  <si>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</si>
  <si>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</si>
  <si>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</si>
  <si>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</si>
  <si>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</si>
  <si>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</si>
  <si>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</si>
  <si>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</si>
  <si>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</si>
  <si>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</si>
  <si>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</si>
  <si>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</si>
  <si>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</si>
  <si>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</si>
  <si>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</si>
  <si>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</si>
  <si>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</si>
  <si>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</si>
  <si>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</si>
  <si>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</si>
  <si>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</si>
  <si>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</si>
  <si>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</si>
  <si>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</si>
  <si>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</si>
  <si>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</si>
  <si>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</si>
  <si>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</si>
  <si>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</si>
  <si>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</si>
  <si>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</si>
  <si>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</si>
  <si>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</si>
  <si>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</si>
  <si>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</si>
  <si>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</si>
  <si>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</si>
  <si>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</si>
  <si>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</si>
  <si>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</si>
  <si>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</si>
  <si>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</si>
  <si>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</si>
  <si>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</si>
  <si>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</si>
  <si>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</si>
  <si>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</si>
  <si>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</si>
  <si>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</si>
  <si>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</si>
  <si>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</si>
  <si>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</si>
  <si>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</si>
  <si>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</si>
  <si>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</si>
  <si>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</si>
  <si>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</si>
  <si>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</si>
  <si>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</si>
  <si>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</si>
  <si>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</si>
  <si>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</si>
  <si>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</si>
  <si>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</si>
  <si>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</si>
  <si>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</si>
  <si>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</si>
  <si>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</si>
  <si>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</si>
  <si>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</si>
  <si>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</si>
  <si>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</si>
  <si>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</si>
  <si>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</si>
  <si>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</si>
  <si>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</si>
  <si>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</si>
  <si>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</si>
  <si>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</si>
  <si>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</si>
  <si>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</si>
  <si>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</si>
  <si>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</si>
  <si>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</si>
  <si>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</si>
  <si>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</si>
  <si>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</si>
  <si>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</si>
  <si>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</si>
  <si>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</si>
  <si>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</si>
  <si>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</si>
  <si>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</si>
  <si>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</si>
  <si>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</si>
  <si>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</si>
  <si>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</si>
  <si>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</si>
  <si>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</si>
  <si>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</si>
  <si>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</si>
  <si>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</si>
  <si>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</si>
  <si>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</si>
  <si>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</si>
  <si>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</si>
  <si>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</si>
  <si>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</si>
  <si>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</si>
  <si>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</si>
  <si>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</si>
  <si>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</si>
  <si>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</si>
  <si>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</si>
  <si>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</si>
  <si>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</si>
  <si>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</si>
  <si>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</si>
  <si>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</si>
  <si>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</si>
  <si>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t xml:space="preserve">Type d'activité  </t>
  </si>
  <si>
    <t>Nombre total d'artistes</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</si>
  <si>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</si>
  <si>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</si>
  <si>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</si>
  <si>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</si>
  <si>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</si>
  <si>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</si>
  <si>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</si>
  <si>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</si>
  <si>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</si>
  <si>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</si>
  <si>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</si>
  <si>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</si>
  <si>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</si>
  <si>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</si>
  <si>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</si>
  <si>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</si>
  <si>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</si>
  <si>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</si>
  <si>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</si>
  <si>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</si>
  <si>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</si>
  <si>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</si>
  <si>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</si>
  <si>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</si>
  <si>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</si>
  <si>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</si>
  <si>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</si>
  <si>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</si>
  <si>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</si>
  <si>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</si>
  <si>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</si>
  <si>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</si>
  <si>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</si>
  <si>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</si>
  <si>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</si>
  <si>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</si>
  <si>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</si>
  <si>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</si>
  <si>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</si>
  <si>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</si>
  <si>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</si>
  <si>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</si>
  <si>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</si>
  <si>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</si>
  <si>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</si>
  <si>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</si>
  <si>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</si>
  <si>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</si>
  <si>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</si>
  <si>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</si>
  <si>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</si>
  <si>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</si>
  <si>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</si>
  <si>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</si>
  <si>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</si>
  <si>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</si>
  <si>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</si>
  <si>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</si>
  <si>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</si>
  <si>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</si>
  <si>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</si>
  <si>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</si>
  <si>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</si>
  <si>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</si>
  <si>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</si>
  <si>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</si>
  <si>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</si>
  <si>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Revenus totaux
(R+S+U)</t>
  </si>
  <si>
    <t>Centres d’exposition</t>
  </si>
  <si>
    <t>Arts action</t>
  </si>
  <si>
    <t>Arts audio</t>
  </si>
  <si>
    <t>Cinéma-vidéo</t>
  </si>
  <si>
    <t>Installation vidéo</t>
  </si>
  <si>
    <t>Installation sonore</t>
  </si>
  <si>
    <t>Programmation film/vidéo</t>
  </si>
  <si>
    <t>ONGLET : 11b activité</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</si>
  <si>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</si>
  <si>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</si>
  <si>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</si>
  <si>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</si>
  <si>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</si>
  <si>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</si>
  <si>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</si>
  <si>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</si>
  <si>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</si>
  <si>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</si>
  <si>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</si>
  <si>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</si>
  <si>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</si>
  <si>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</si>
  <si>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</si>
  <si>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</si>
  <si>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</si>
  <si>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</si>
  <si>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</si>
  <si>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</si>
  <si>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</si>
  <si>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</si>
  <si>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</si>
  <si>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</si>
  <si>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</si>
  <si>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</si>
  <si>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</si>
  <si>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</si>
  <si>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</si>
  <si>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</si>
  <si>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</si>
  <si>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</si>
  <si>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</si>
  <si>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</si>
  <si>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</si>
  <si>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</si>
  <si>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</si>
  <si>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</si>
  <si>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</si>
  <si>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</si>
  <si>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</si>
  <si>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</si>
  <si>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</si>
  <si>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</si>
  <si>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</si>
  <si>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</si>
  <si>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</si>
  <si>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</si>
  <si>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</si>
  <si>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</si>
  <si>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</si>
  <si>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</si>
  <si>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</si>
  <si>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</si>
  <si>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</si>
  <si>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</si>
  <si>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</si>
  <si>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</si>
  <si>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</si>
  <si>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</si>
  <si>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</si>
  <si>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</si>
  <si>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</si>
  <si>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</si>
  <si>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</si>
  <si>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</si>
  <si>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</si>
  <si>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</si>
  <si>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</si>
  <si>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</si>
  <si>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</si>
  <si>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</si>
  <si>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</si>
  <si>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</si>
  <si>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</si>
  <si>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</si>
  <si>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</si>
  <si>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</si>
  <si>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</si>
  <si>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</si>
  <si>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</si>
  <si>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</si>
  <si>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</si>
  <si>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</si>
  <si>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</si>
  <si>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</si>
  <si>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</si>
  <si>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</si>
  <si>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</si>
  <si>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</si>
  <si>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</si>
  <si>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</si>
  <si>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</si>
  <si>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</si>
  <si>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</si>
  <si>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</si>
  <si>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</si>
  <si>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</si>
  <si>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</si>
  <si>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</si>
  <si>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</si>
  <si>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</si>
  <si>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</si>
  <si>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</si>
  <si>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</si>
  <si>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</si>
  <si>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</si>
  <si>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</si>
  <si>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</si>
  <si>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</si>
  <si>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</si>
  <si>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</si>
  <si>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</si>
  <si>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</si>
  <si>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</si>
  <si>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</si>
  <si>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</si>
  <si>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</si>
  <si>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</si>
  <si>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</si>
  <si>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</si>
  <si>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</si>
  <si>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</si>
  <si>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</si>
  <si>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</si>
  <si>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</si>
  <si>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</si>
  <si>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</si>
  <si>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</si>
  <si>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</si>
  <si>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</si>
  <si>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</si>
  <si>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</si>
  <si>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</si>
  <si>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</si>
  <si>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</si>
  <si>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</si>
  <si>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</si>
  <si>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</si>
  <si>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</si>
  <si>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</si>
  <si>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</si>
  <si>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</si>
  <si>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</si>
  <si>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</si>
  <si>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</si>
  <si>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</si>
  <si>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</si>
  <si>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</si>
  <si>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</si>
  <si>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</si>
  <si>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</si>
  <si>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</si>
  <si>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</si>
  <si>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</si>
  <si>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</si>
  <si>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</si>
  <si>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</si>
  <si>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</si>
  <si>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</si>
  <si>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</si>
  <si>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</si>
  <si>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</si>
  <si>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</si>
  <si>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</si>
  <si>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</si>
  <si>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</si>
  <si>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</si>
  <si>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</si>
  <si>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</si>
  <si>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</si>
  <si>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</si>
  <si>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</si>
  <si>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</si>
  <si>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</si>
  <si>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</si>
  <si>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</si>
  <si>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</si>
  <si>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</si>
  <si>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</si>
  <si>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</si>
  <si>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</si>
  <si>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</si>
  <si>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</si>
  <si>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</si>
  <si>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</si>
  <si>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</si>
  <si>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</si>
  <si>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</si>
  <si>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</si>
  <si>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</si>
  <si>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</si>
  <si>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</si>
  <si>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</si>
  <si>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</si>
  <si>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</si>
  <si>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</si>
  <si>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</si>
  <si>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</si>
  <si>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</si>
  <si>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</si>
  <si>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</si>
  <si>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</si>
  <si>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</si>
  <si>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</si>
  <si>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</si>
  <si>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</si>
  <si>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</si>
  <si>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</si>
  <si>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</si>
  <si>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</si>
  <si>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</si>
  <si>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</si>
  <si>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</si>
  <si>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</si>
  <si>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</si>
  <si>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</si>
  <si>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</si>
  <si>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</si>
  <si>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</si>
  <si>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</si>
  <si>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</si>
  <si>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</si>
  <si>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</si>
  <si>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</si>
  <si>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</si>
  <si>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</si>
  <si>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</si>
  <si>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</si>
  <si>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</si>
  <si>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</si>
  <si>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</si>
  <si>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</si>
  <si>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</si>
  <si>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</si>
  <si>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</si>
  <si>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</si>
  <si>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</si>
  <si>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</si>
  <si>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</si>
  <si>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</si>
  <si>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</si>
  <si>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</si>
  <si>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</si>
  <si>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</si>
  <si>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</si>
  <si>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</si>
  <si>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</si>
  <si>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</si>
  <si>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</si>
  <si>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</si>
  <si>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</si>
  <si>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</si>
  <si>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</si>
  <si>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</si>
  <si>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</si>
  <si>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</si>
  <si>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</si>
  <si>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</si>
  <si>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</si>
  <si>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</si>
  <si>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</si>
  <si>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</si>
  <si>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</si>
  <si>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</si>
  <si>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</si>
  <si>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</si>
  <si>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</si>
  <si>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</si>
  <si>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</si>
  <si>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</si>
  <si>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</si>
  <si>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</si>
  <si>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</si>
  <si>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</si>
  <si>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</si>
  <si>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</si>
  <si>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</si>
  <si>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</si>
  <si>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</si>
  <si>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</si>
  <si>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</si>
  <si>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</si>
  <si>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</si>
  <si>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</si>
  <si>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</si>
  <si>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</si>
  <si>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</si>
  <si>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</si>
  <si>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</si>
  <si>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</si>
  <si>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</si>
  <si>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</si>
  <si>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</si>
  <si>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</si>
  <si>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</si>
  <si>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</si>
  <si>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</si>
  <si>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</si>
  <si>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</si>
  <si>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</si>
  <si>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</si>
  <si>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</si>
  <si>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</si>
  <si>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</si>
  <si>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</si>
  <si>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</si>
  <si>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</si>
  <si>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</si>
  <si>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</si>
  <si>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</si>
  <si>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</si>
  <si>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</si>
  <si>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</si>
  <si>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</si>
  <si>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</si>
  <si>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</si>
  <si>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</si>
  <si>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</si>
  <si>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</si>
  <si>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</si>
  <si>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</si>
  <si>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</si>
  <si>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</si>
  <si>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</si>
  <si>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</si>
  <si>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</si>
  <si>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</si>
  <si>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</si>
  <si>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</si>
  <si>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</si>
  <si>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</si>
  <si>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</si>
  <si>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</si>
  <si>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</si>
  <si>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</si>
  <si>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</si>
  <si>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</si>
  <si>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</si>
  <si>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</si>
  <si>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</si>
  <si>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</si>
  <si>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</si>
  <si>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</si>
  <si>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</si>
  <si>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</si>
  <si>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</si>
  <si>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</si>
  <si>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</si>
  <si>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</si>
  <si>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</si>
  <si>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</si>
  <si>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</si>
  <si>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</si>
  <si>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</si>
  <si>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</si>
  <si>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</si>
  <si>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</si>
  <si>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</si>
  <si>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</si>
  <si>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</si>
  <si>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</si>
  <si>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</si>
  <si>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</si>
  <si>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</si>
  <si>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</si>
  <si>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</si>
  <si>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</si>
  <si>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</si>
  <si>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</si>
  <si>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</si>
  <si>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</si>
  <si>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</si>
  <si>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</si>
  <si>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</si>
  <si>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</si>
  <si>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</si>
  <si>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</si>
  <si>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</si>
  <si>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</si>
  <si>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</si>
  <si>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</si>
  <si>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</si>
  <si>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</si>
  <si>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</si>
  <si>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</si>
  <si>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</si>
  <si>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</si>
  <si>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</si>
  <si>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</si>
  <si>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</si>
  <si>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</si>
  <si>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</si>
  <si>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</si>
  <si>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</si>
  <si>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</si>
  <si>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</si>
  <si>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</si>
  <si>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</si>
  <si>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</si>
  <si>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</si>
  <si>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</si>
  <si>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</si>
  <si>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</si>
  <si>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</si>
  <si>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</si>
  <si>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</si>
  <si>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</si>
  <si>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</si>
  <si>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</si>
  <si>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</si>
  <si>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</si>
  <si>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</si>
  <si>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</si>
  <si>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</si>
  <si>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</si>
  <si>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</si>
  <si>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</si>
  <si>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</si>
  <si>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</si>
  <si>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</si>
  <si>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</si>
  <si>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</si>
  <si>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</si>
  <si>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</si>
  <si>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</si>
  <si>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</si>
  <si>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</si>
  <si>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</si>
  <si>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</si>
  <si>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</si>
  <si>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</si>
  <si>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</si>
  <si>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</si>
  <si>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</si>
  <si>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</si>
  <si>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</si>
  <si>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</si>
  <si>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</si>
  <si>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</si>
  <si>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</si>
  <si>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</si>
  <si>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</si>
  <si>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</si>
  <si>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</si>
  <si>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</si>
  <si>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</si>
  <si>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</si>
  <si>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</si>
  <si>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</si>
  <si>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</si>
  <si>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</si>
  <si>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</si>
  <si>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</si>
  <si>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</si>
  <si>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</si>
  <si>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</si>
  <si>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</si>
  <si>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</si>
  <si>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</si>
  <si>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</si>
  <si>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</si>
  <si>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</si>
  <si>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</si>
  <si>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</si>
  <si>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</si>
  <si>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</si>
  <si>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</si>
  <si>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</si>
  <si>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</si>
  <si>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</si>
  <si>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</si>
  <si>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</si>
  <si>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</si>
  <si>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</si>
  <si>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</si>
  <si>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</si>
  <si>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</si>
  <si>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</si>
  <si>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</si>
  <si>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</si>
  <si>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</si>
  <si>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</si>
  <si>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</si>
  <si>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</si>
  <si>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</si>
  <si>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</si>
  <si>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</si>
  <si>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</si>
  <si>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</si>
  <si>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</si>
  <si>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</si>
  <si>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</si>
  <si>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</si>
  <si>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</si>
  <si>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</si>
  <si>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</si>
  <si>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</si>
  <si>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</si>
  <si>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</si>
  <si>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</si>
  <si>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</si>
  <si>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</si>
  <si>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</si>
  <si>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</si>
  <si>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</si>
  <si>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</si>
  <si>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</si>
  <si>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</si>
  <si>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</si>
  <si>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</si>
  <si>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</si>
  <si>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</si>
  <si>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</si>
  <si>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</si>
  <si>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</si>
  <si>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</si>
  <si>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</si>
  <si>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</si>
  <si>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</si>
  <si>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</si>
  <si>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</si>
  <si>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</si>
  <si>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</si>
  <si>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</si>
  <si>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</si>
  <si>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</si>
  <si>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</si>
  <si>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</si>
  <si>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</si>
  <si>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</si>
  <si>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</si>
  <si>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</si>
  <si>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</si>
  <si>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</si>
  <si>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</si>
  <si>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</si>
  <si>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</si>
  <si>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</si>
  <si>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</si>
  <si>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</si>
  <si>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</si>
  <si>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</si>
  <si>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</si>
  <si>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</si>
  <si>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</si>
  <si>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</si>
  <si>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</si>
  <si>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</si>
  <si>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</si>
  <si>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</si>
  <si>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</si>
  <si>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</si>
  <si>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</si>
  <si>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</si>
  <si>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</si>
  <si>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</si>
  <si>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</si>
  <si>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</si>
  <si>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</si>
  <si>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</si>
  <si>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</si>
  <si>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</si>
  <si>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</si>
  <si>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</si>
  <si>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</si>
  <si>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</si>
  <si>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</si>
  <si>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</si>
  <si>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</si>
  <si>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</si>
  <si>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</si>
  <si>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</si>
  <si>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</si>
  <si>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</si>
  <si>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</si>
  <si>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</si>
  <si>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</si>
  <si>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</si>
  <si>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</si>
  <si>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</si>
  <si>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</si>
  <si>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</si>
  <si>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</si>
  <si>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</si>
  <si>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</si>
  <si>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</si>
  <si>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</si>
  <si>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</si>
  <si>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</si>
  <si>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</si>
  <si>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</si>
  <si>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</si>
  <si>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</si>
  <si>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</si>
  <si>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</si>
  <si>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</si>
  <si>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</si>
  <si>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</si>
  <si>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</si>
  <si>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</si>
  <si>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</si>
  <si>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</si>
  <si>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</si>
  <si>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</si>
  <si>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</si>
  <si>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</si>
  <si>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</si>
  <si>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</si>
  <si>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</si>
  <si>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</si>
  <si>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</si>
  <si>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</si>
  <si>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</si>
  <si>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</si>
  <si>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</si>
  <si>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</si>
  <si>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</si>
  <si>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</si>
  <si>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</si>
  <si>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</si>
  <si>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</si>
  <si>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</si>
  <si>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</si>
  <si>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</si>
  <si>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</si>
  <si>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</si>
  <si>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</si>
  <si>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</si>
  <si>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</si>
  <si>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</si>
  <si>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</si>
  <si>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</si>
  <si>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</si>
  <si>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</si>
  <si>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</si>
  <si>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</si>
  <si>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</si>
  <si>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</si>
  <si>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</si>
  <si>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</si>
  <si>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</si>
  <si>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</si>
  <si>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</si>
  <si>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</si>
  <si>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</si>
  <si>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</si>
  <si>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</si>
  <si>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</si>
  <si>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</si>
  <si>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</si>
  <si>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</si>
  <si>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</si>
  <si>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</si>
  <si>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</si>
  <si>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</si>
  <si>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</si>
  <si>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</si>
  <si>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</si>
  <si>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</si>
  <si>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</si>
  <si>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</si>
  <si>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</si>
  <si>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</si>
  <si>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</si>
  <si>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</si>
  <si>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</si>
  <si>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</si>
  <si>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</si>
  <si>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</si>
  <si>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</si>
  <si>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</si>
  <si>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</si>
  <si>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</si>
  <si>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</si>
  <si>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</si>
  <si>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</si>
  <si>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</si>
  <si>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</si>
  <si>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</si>
  <si>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</si>
  <si>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</si>
  <si>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</si>
  <si>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</si>
  <si>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</si>
  <si>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</si>
  <si>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</si>
  <si>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</si>
  <si>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</si>
  <si>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</si>
  <si>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</si>
  <si>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</si>
  <si>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</si>
  <si>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</si>
  <si>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</si>
  <si>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</si>
  <si>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</si>
  <si>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</si>
  <si>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</si>
  <si>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</si>
  <si>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</si>
  <si>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</si>
  <si>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</si>
  <si>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</si>
  <si>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</si>
  <si>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</si>
  <si>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</si>
  <si>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</si>
  <si>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</si>
  <si>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</si>
  <si>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</si>
  <si>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</si>
  <si>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</si>
  <si>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</si>
  <si>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</si>
  <si>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</si>
  <si>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</si>
  <si>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</si>
  <si>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</si>
  <si>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</si>
  <si>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</si>
  <si>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</si>
  <si>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</si>
  <si>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</si>
  <si>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</si>
  <si>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</si>
  <si>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</si>
  <si>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</si>
  <si>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</si>
  <si>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</si>
  <si>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</si>
  <si>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</si>
  <si>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</si>
  <si>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</si>
  <si>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</si>
  <si>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</si>
  <si>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</si>
  <si>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</si>
  <si>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</si>
  <si>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</si>
  <si>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</si>
  <si>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</si>
  <si>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</si>
  <si>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</si>
  <si>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</si>
  <si>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</si>
  <si>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Revenus totaux
(R+S)</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</si>
  <si>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</si>
  <si>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</si>
  <si>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</si>
  <si>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</si>
  <si>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</si>
  <si>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</si>
  <si>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</si>
  <si>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</si>
  <si>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</si>
  <si>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</si>
  <si>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</si>
  <si>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</si>
  <si>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</si>
  <si>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</si>
  <si>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</si>
  <si>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</si>
  <si>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</si>
  <si>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</si>
  <si>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</si>
  <si>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</si>
  <si>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</si>
  <si>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</si>
  <si>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</si>
  <si>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</si>
  <si>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</si>
  <si>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</si>
  <si>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</si>
  <si>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</si>
  <si>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</si>
  <si>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</si>
  <si>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</si>
  <si>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</si>
  <si>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</si>
  <si>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</si>
  <si>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</si>
  <si>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</si>
  <si>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Secondaire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</si>
  <si>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</si>
  <si>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</si>
  <si>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</si>
  <si>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</si>
  <si>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Revenus</t>
  </si>
  <si>
    <t>Dépenses</t>
  </si>
  <si>
    <t>Coproduction, s'il y a lieu</t>
  </si>
  <si>
    <t>Tout public</t>
  </si>
  <si>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</si>
  <si>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</si>
  <si>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</si>
  <si>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</si>
  <si>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Si votre situation financière affiche un déficit accumulé (Fonds d'administration générale ou Actifs nets non affectés) supérieur à 10 % de vos revenus, énumérez les mesures correctrices et les actions entreprises pour rectifier la situation.</t>
  </si>
  <si>
    <r>
      <t>REVENUS</t>
    </r>
    <r>
      <rPr>
        <sz val="10"/>
        <rFont val="Arial"/>
        <family val="2"/>
      </rPr>
      <t xml:space="preserve"> (% calculé sur les revenus totaux)</t>
    </r>
  </si>
  <si>
    <t>Section 14a - Sommaire des revenus et dépenses</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</si>
  <si>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</si>
  <si>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</si>
  <si>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</si>
  <si>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</si>
  <si>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</si>
  <si>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</si>
  <si>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</si>
  <si>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EVEN</t>
  </si>
  <si>
    <t>Type de coproduction</t>
  </si>
  <si>
    <t>Choristes*</t>
  </si>
  <si>
    <t>Total **</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</si>
  <si>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</si>
  <si>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</si>
  <si>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</si>
  <si>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</si>
  <si>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</si>
  <si>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</si>
  <si>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</si>
  <si>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</si>
  <si>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</si>
  <si>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</si>
  <si>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</si>
  <si>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</si>
  <si>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</si>
  <si>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</si>
  <si>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</si>
  <si>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</si>
  <si>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</si>
  <si>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</si>
  <si>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</si>
  <si>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</si>
  <si>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</si>
  <si>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</si>
  <si>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</si>
  <si>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</si>
  <si>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</si>
  <si>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</si>
  <si>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</si>
  <si>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</si>
  <si>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</si>
  <si>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</si>
  <si>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</si>
  <si>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</si>
  <si>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</si>
  <si>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</si>
  <si>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</si>
  <si>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</si>
  <si>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</si>
  <si>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</si>
  <si>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</si>
  <si>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</si>
  <si>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</si>
  <si>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</si>
  <si>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</si>
  <si>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</si>
  <si>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</si>
  <si>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</si>
  <si>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</si>
  <si>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</si>
  <si>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</si>
  <si>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</si>
  <si>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</si>
  <si>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</si>
  <si>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</si>
  <si>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</si>
  <si>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</si>
  <si>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</si>
  <si>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</si>
  <si>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</si>
  <si>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</si>
  <si>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</si>
  <si>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</si>
  <si>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</si>
  <si>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</si>
  <si>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</si>
  <si>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</si>
  <si>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</si>
  <si>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</si>
  <si>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</si>
  <si>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</si>
  <si>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</si>
  <si>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</si>
  <si>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</si>
  <si>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</si>
  <si>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</si>
  <si>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</si>
  <si>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</si>
  <si>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</si>
  <si>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</si>
  <si>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</si>
  <si>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</si>
  <si>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</si>
  <si>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</si>
  <si>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</si>
  <si>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</si>
  <si>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</si>
  <si>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</si>
  <si>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</si>
  <si>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</si>
  <si>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</si>
  <si>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</si>
  <si>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</si>
  <si>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</si>
  <si>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</si>
  <si>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</si>
  <si>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</si>
  <si>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</si>
  <si>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</si>
  <si>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</si>
  <si>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</si>
  <si>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</si>
  <si>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</si>
  <si>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</si>
  <si>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</si>
  <si>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</si>
  <si>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</si>
  <si>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</si>
  <si>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</si>
  <si>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</si>
  <si>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</si>
  <si>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</si>
  <si>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</si>
  <si>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</si>
  <si>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</si>
  <si>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</si>
  <si>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</si>
  <si>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</si>
  <si>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</si>
  <si>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</si>
  <si>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</si>
  <si>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</si>
  <si>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</si>
  <si>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</si>
  <si>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</si>
  <si>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</si>
  <si>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</si>
  <si>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</si>
  <si>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</si>
  <si>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</si>
  <si>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</si>
  <si>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</si>
  <si>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</si>
  <si>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</si>
  <si>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</si>
  <si>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</si>
  <si>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</si>
  <si>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</si>
  <si>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</si>
  <si>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</si>
  <si>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</si>
  <si>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</si>
  <si>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</si>
  <si>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</si>
  <si>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</si>
  <si>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</si>
  <si>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</si>
  <si>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</si>
  <si>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</si>
  <si>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</si>
  <si>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</si>
  <si>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</si>
  <si>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</si>
  <si>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</si>
  <si>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</si>
  <si>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</si>
  <si>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</si>
  <si>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</si>
  <si>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</si>
  <si>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</si>
  <si>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</si>
  <si>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</si>
  <si>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</si>
  <si>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</si>
  <si>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</si>
  <si>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</si>
  <si>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</si>
  <si>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</si>
  <si>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</si>
  <si>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</si>
  <si>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</si>
  <si>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</si>
  <si>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</si>
  <si>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</si>
  <si>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</si>
  <si>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</si>
  <si>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</si>
  <si>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</si>
  <si>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</si>
  <si>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</si>
  <si>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</si>
  <si>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</si>
  <si>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</si>
  <si>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</si>
  <si>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</si>
  <si>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</si>
  <si>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</si>
  <si>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</si>
  <si>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</si>
  <si>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</si>
  <si>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</si>
  <si>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</si>
  <si>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</si>
  <si>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</si>
  <si>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</si>
  <si>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</si>
  <si>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</si>
  <si>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</si>
  <si>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</si>
  <si>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</si>
  <si>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</si>
  <si>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</si>
  <si>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</si>
  <si>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</si>
  <si>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</si>
  <si>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</si>
  <si>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</si>
  <si>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</si>
  <si>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</si>
  <si>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</si>
  <si>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</si>
  <si>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</si>
  <si>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</si>
  <si>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</si>
  <si>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</si>
  <si>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</si>
  <si>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</si>
  <si>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</si>
  <si>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</si>
  <si>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</si>
  <si>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</si>
  <si>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</si>
  <si>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</si>
  <si>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</si>
  <si>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</si>
  <si>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</si>
  <si>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</si>
  <si>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</si>
  <si>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</si>
  <si>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</si>
  <si>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</si>
  <si>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</si>
  <si>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</si>
  <si>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</si>
  <si>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</si>
  <si>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</si>
  <si>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</si>
  <si>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</si>
  <si>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</si>
  <si>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</si>
  <si>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</si>
  <si>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</si>
  <si>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</si>
  <si>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</si>
  <si>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</si>
  <si>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</si>
  <si>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</si>
  <si>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</si>
  <si>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</si>
  <si>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</si>
  <si>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</si>
  <si>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</si>
  <si>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</si>
  <si>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</si>
  <si>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</si>
  <si>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</si>
  <si>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</si>
  <si>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</si>
  <si>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</si>
  <si>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</si>
  <si>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</si>
  <si>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</si>
  <si>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</si>
  <si>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</si>
  <si>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</si>
  <si>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</si>
  <si>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</si>
  <si>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</si>
  <si>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</si>
  <si>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</si>
  <si>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</si>
  <si>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</si>
  <si>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</si>
  <si>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</si>
  <si>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</si>
  <si>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</si>
  <si>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</si>
  <si>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</si>
  <si>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</si>
  <si>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</si>
  <si>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</si>
  <si>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</si>
  <si>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</si>
  <si>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</si>
  <si>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</si>
  <si>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</si>
  <si>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</si>
  <si>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</si>
  <si>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</si>
  <si>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</si>
  <si>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</si>
  <si>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</si>
  <si>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</si>
  <si>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</si>
  <si>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</si>
  <si>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</si>
  <si>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</si>
  <si>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</si>
  <si>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</si>
  <si>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</si>
  <si>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</si>
  <si>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</si>
  <si>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</si>
  <si>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</si>
  <si>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</si>
  <si>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</si>
  <si>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</si>
  <si>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</si>
  <si>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</si>
  <si>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</si>
  <si>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</si>
  <si>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</si>
  <si>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</si>
  <si>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</si>
  <si>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</si>
  <si>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</si>
  <si>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</si>
  <si>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</si>
  <si>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</si>
  <si>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</si>
  <si>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</si>
  <si>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</si>
  <si>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</si>
  <si>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</si>
  <si>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</si>
  <si>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</si>
  <si>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</si>
  <si>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</si>
  <si>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</si>
  <si>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</si>
  <si>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</si>
  <si>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</si>
  <si>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</si>
  <si>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</si>
  <si>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</si>
  <si>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</si>
  <si>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</si>
  <si>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</si>
  <si>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</si>
  <si>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</si>
  <si>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</si>
  <si>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</si>
  <si>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</si>
  <si>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</si>
  <si>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</si>
  <si>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</si>
  <si>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</si>
  <si>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</si>
  <si>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</si>
  <si>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</si>
  <si>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</si>
  <si>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</si>
  <si>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</si>
  <si>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</si>
  <si>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</si>
  <si>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</si>
  <si>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</si>
  <si>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</si>
  <si>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</si>
  <si>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</si>
  <si>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</si>
  <si>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</si>
  <si>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</si>
  <si>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</si>
  <si>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</si>
  <si>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</si>
  <si>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</si>
  <si>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</si>
  <si>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</si>
  <si>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</si>
  <si>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</si>
  <si>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</si>
  <si>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</si>
  <si>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</si>
  <si>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</si>
  <si>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</si>
  <si>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</si>
  <si>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</si>
  <si>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</si>
  <si>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</si>
  <si>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</si>
  <si>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</si>
  <si>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</si>
  <si>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</si>
  <si>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</si>
  <si>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</si>
  <si>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</si>
  <si>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</si>
  <si>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</si>
  <si>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</si>
  <si>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</si>
  <si>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</si>
  <si>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</si>
  <si>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</si>
  <si>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</si>
  <si>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</si>
  <si>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</si>
  <si>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</si>
  <si>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</si>
  <si>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</si>
  <si>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</si>
  <si>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</si>
  <si>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</si>
  <si>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</si>
  <si>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</si>
  <si>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</si>
  <si>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</si>
  <si>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</si>
  <si>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</si>
  <si>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</si>
  <si>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</si>
  <si>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</si>
  <si>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</si>
  <si>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</si>
  <si>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</si>
  <si>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</si>
  <si>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</si>
  <si>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</si>
  <si>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</si>
  <si>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</si>
  <si>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</si>
  <si>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</si>
  <si>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</si>
  <si>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</si>
  <si>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</si>
  <si>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</si>
  <si>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</si>
  <si>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</si>
  <si>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</si>
  <si>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</si>
  <si>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</si>
  <si>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</si>
  <si>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</si>
  <si>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</si>
  <si>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</si>
  <si>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</si>
  <si>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</si>
  <si>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</si>
  <si>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</si>
  <si>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</si>
  <si>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</si>
  <si>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</si>
  <si>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</si>
  <si>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</si>
  <si>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</si>
  <si>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</si>
  <si>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</si>
  <si>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</si>
  <si>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</si>
  <si>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</si>
  <si>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</si>
  <si>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</si>
  <si>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</si>
  <si>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</si>
  <si>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</si>
  <si>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</si>
  <si>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</si>
  <si>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</si>
  <si>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</si>
  <si>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</si>
  <si>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</si>
  <si>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</si>
  <si>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</si>
  <si>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</si>
  <si>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</si>
  <si>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</si>
  <si>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</si>
  <si>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</si>
  <si>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</si>
  <si>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</si>
  <si>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</si>
  <si>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</si>
  <si>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</si>
  <si>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</si>
  <si>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</si>
  <si>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</si>
  <si>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</si>
  <si>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</si>
  <si>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</si>
  <si>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</si>
  <si>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</si>
  <si>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</si>
  <si>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</si>
  <si>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</si>
  <si>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</si>
  <si>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</si>
  <si>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</si>
  <si>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</si>
  <si>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</si>
  <si>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</si>
  <si>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</si>
  <si>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</si>
  <si>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</si>
  <si>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</si>
  <si>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</si>
  <si>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</si>
  <si>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</si>
  <si>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</si>
  <si>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</si>
  <si>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</si>
  <si>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</si>
  <si>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</si>
  <si>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</si>
  <si>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</si>
  <si>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</si>
  <si>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</si>
  <si>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</si>
  <si>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</si>
  <si>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</si>
  <si>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</si>
  <si>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</si>
  <si>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</si>
  <si>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</si>
  <si>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</si>
  <si>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</si>
  <si>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</si>
  <si>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</si>
  <si>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</si>
  <si>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</si>
  <si>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</si>
  <si>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</si>
  <si>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</si>
  <si>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</si>
  <si>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</si>
  <si>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</si>
  <si>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</si>
  <si>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</si>
  <si>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</si>
  <si>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</si>
  <si>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</si>
  <si>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</si>
  <si>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</si>
  <si>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</si>
  <si>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</si>
  <si>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</si>
  <si>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</si>
  <si>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</si>
  <si>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</si>
  <si>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</si>
  <si>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</si>
  <si>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</si>
  <si>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</si>
  <si>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</si>
  <si>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</si>
  <si>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</si>
  <si>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</si>
  <si>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</si>
  <si>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</si>
  <si>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</si>
  <si>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</si>
  <si>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</si>
  <si>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</si>
  <si>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</si>
  <si>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</si>
  <si>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</si>
  <si>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</si>
  <si>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</si>
  <si>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</si>
  <si>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</si>
  <si>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</si>
  <si>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</si>
  <si>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</si>
  <si>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</si>
  <si>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</si>
  <si>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</si>
  <si>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</si>
  <si>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</si>
  <si>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</si>
  <si>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</si>
  <si>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</si>
  <si>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</si>
  <si>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</si>
  <si>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</si>
  <si>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</si>
  <si>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</si>
  <si>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</si>
  <si>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</si>
  <si>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</si>
  <si>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</si>
  <si>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</si>
  <si>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</si>
  <si>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</si>
  <si>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</si>
  <si>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</si>
  <si>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</si>
  <si>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</si>
  <si>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</si>
  <si>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</si>
  <si>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</si>
  <si>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</si>
  <si>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</si>
  <si>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</si>
  <si>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</si>
  <si>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</si>
  <si>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</si>
  <si>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</si>
  <si>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</si>
  <si>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</si>
  <si>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</si>
  <si>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</si>
  <si>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</si>
  <si>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</si>
  <si>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</si>
  <si>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</si>
  <si>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</si>
  <si>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</si>
  <si>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</si>
  <si>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</si>
  <si>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</si>
  <si>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</si>
  <si>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</si>
  <si>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</si>
  <si>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</si>
  <si>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</si>
  <si>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</si>
  <si>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</si>
  <si>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</si>
  <si>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</si>
  <si>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</si>
  <si>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</si>
  <si>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</si>
  <si>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</si>
  <si>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</si>
  <si>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</si>
  <si>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</si>
  <si>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</si>
  <si>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</si>
  <si>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</si>
  <si>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</si>
  <si>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</si>
  <si>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</si>
  <si>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</si>
  <si>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</si>
  <si>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</si>
  <si>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</si>
  <si>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</si>
  <si>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</si>
  <si>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</si>
  <si>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</si>
  <si>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</si>
  <si>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</si>
  <si>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</si>
  <si>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</si>
  <si>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</si>
  <si>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</si>
  <si>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</si>
  <si>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</si>
  <si>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</si>
  <si>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</si>
  <si>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</si>
  <si>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</si>
  <si>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</si>
  <si>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</si>
  <si>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</si>
  <si>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</si>
  <si>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</si>
  <si>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</si>
  <si>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</si>
  <si>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</si>
  <si>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</si>
  <si>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</si>
  <si>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</si>
  <si>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</si>
  <si>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</si>
  <si>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</si>
  <si>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</si>
  <si>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</si>
  <si>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</si>
  <si>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</si>
  <si>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</si>
  <si>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</si>
  <si>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</si>
  <si>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</si>
  <si>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</si>
  <si>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</si>
  <si>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</si>
  <si>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</si>
  <si>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</si>
  <si>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</si>
  <si>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</si>
  <si>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</si>
  <si>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</si>
  <si>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</si>
  <si>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</si>
  <si>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</si>
  <si>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</si>
  <si>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</si>
  <si>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</si>
  <si>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</si>
  <si>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</si>
  <si>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</si>
  <si>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</si>
  <si>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</si>
  <si>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</si>
  <si>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</si>
  <si>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</si>
  <si>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</si>
  <si>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</si>
  <si>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</si>
  <si>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</si>
  <si>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</si>
  <si>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</si>
  <si>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</si>
  <si>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</si>
  <si>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</si>
  <si>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</si>
  <si>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</si>
  <si>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</si>
  <si>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</si>
  <si>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</si>
  <si>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</si>
  <si>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</si>
  <si>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</si>
  <si>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</si>
  <si>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</si>
  <si>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</si>
  <si>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</si>
  <si>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</si>
  <si>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</si>
  <si>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</si>
  <si>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</si>
  <si>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</si>
  <si>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</si>
  <si>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</si>
  <si>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</si>
  <si>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</si>
  <si>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</si>
  <si>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</si>
  <si>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</si>
  <si>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</si>
  <si>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</si>
  <si>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</si>
  <si>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</si>
  <si>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</si>
  <si>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</si>
  <si>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</si>
  <si>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</si>
  <si>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</si>
  <si>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</si>
  <si>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</si>
  <si>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</si>
  <si>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</si>
  <si>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</si>
  <si>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</si>
  <si>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</si>
  <si>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</si>
  <si>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</si>
  <si>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</si>
  <si>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</si>
  <si>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</si>
  <si>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</si>
  <si>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</si>
  <si>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</si>
  <si>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</si>
  <si>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</si>
  <si>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</si>
  <si>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</si>
  <si>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</si>
  <si>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</si>
  <si>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</si>
  <si>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</si>
  <si>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</si>
  <si>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</si>
  <si>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</si>
  <si>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</si>
  <si>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</si>
  <si>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</si>
  <si>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</si>
  <si>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</si>
  <si>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</si>
  <si>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</si>
  <si>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</si>
  <si>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</si>
  <si>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</si>
  <si>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</si>
  <si>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</si>
  <si>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</si>
  <si>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</si>
  <si>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</si>
  <si>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</si>
  <si>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</si>
  <si>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</si>
  <si>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</si>
  <si>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</si>
  <si>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</si>
  <si>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</si>
  <si>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</si>
  <si>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</si>
  <si>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</si>
  <si>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</si>
  <si>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</si>
  <si>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</si>
  <si>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</si>
  <si>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</si>
  <si>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</si>
  <si>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</si>
  <si>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</si>
  <si>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</si>
  <si>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</si>
  <si>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</si>
  <si>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</si>
  <si>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</si>
  <si>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</si>
  <si>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</si>
  <si>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</si>
  <si>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</si>
  <si>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</si>
  <si>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</si>
  <si>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</si>
  <si>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</si>
  <si>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</si>
  <si>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</si>
  <si>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</si>
  <si>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</si>
  <si>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</si>
  <si>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</si>
  <si>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</si>
  <si>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</si>
  <si>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</si>
  <si>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</si>
  <si>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</si>
  <si>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</si>
  <si>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</si>
  <si>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</si>
  <si>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</si>
  <si>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</si>
  <si>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</si>
  <si>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</si>
  <si>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</si>
  <si>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</si>
  <si>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</si>
  <si>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</si>
  <si>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</si>
  <si>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</si>
  <si>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</si>
  <si>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</si>
  <si>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</si>
  <si>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</si>
  <si>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</si>
  <si>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</si>
  <si>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</si>
  <si>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</si>
  <si>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</si>
  <si>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</si>
  <si>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</si>
  <si>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</si>
  <si>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</si>
  <si>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</si>
  <si>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</si>
  <si>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</si>
  <si>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</si>
  <si>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</si>
  <si>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</si>
  <si>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</si>
  <si>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</si>
  <si>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</si>
  <si>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</si>
  <si>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</si>
  <si>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</si>
  <si>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</si>
  <si>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</si>
  <si>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</si>
  <si>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</si>
  <si>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</si>
  <si>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</si>
  <si>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</si>
  <si>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</si>
  <si>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</si>
  <si>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</si>
  <si>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</si>
  <si>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</si>
  <si>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</si>
  <si>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</si>
  <si>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</si>
  <si>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</si>
  <si>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</si>
  <si>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</si>
  <si>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</si>
  <si>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</si>
  <si>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</si>
  <si>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</si>
  <si>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</si>
  <si>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</si>
  <si>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</si>
  <si>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</si>
  <si>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</si>
  <si>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</si>
  <si>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</si>
  <si>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</si>
  <si>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</si>
  <si>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</si>
  <si>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</si>
  <si>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</si>
  <si>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</si>
  <si>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</si>
  <si>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</si>
  <si>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</si>
  <si>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</si>
  <si>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</si>
  <si>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</si>
  <si>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</si>
  <si>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</si>
  <si>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</si>
  <si>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</si>
  <si>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</si>
  <si>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</si>
  <si>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</si>
  <si>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</si>
  <si>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</si>
  <si>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</si>
  <si>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</si>
  <si>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</si>
  <si>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</si>
  <si>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</si>
  <si>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</si>
  <si>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</si>
  <si>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</si>
  <si>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</si>
  <si>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</si>
  <si>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</si>
  <si>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</si>
  <si>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</si>
  <si>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</si>
  <si>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</si>
  <si>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</si>
  <si>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</si>
  <si>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</si>
  <si>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</si>
  <si>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</si>
  <si>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</si>
  <si>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</si>
  <si>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</si>
  <si>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</si>
  <si>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</si>
  <si>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</si>
  <si>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</si>
  <si>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</si>
  <si>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</si>
  <si>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</si>
  <si>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</si>
  <si>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</si>
  <si>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</si>
  <si>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</si>
  <si>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</si>
  <si>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</si>
  <si>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</si>
  <si>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</si>
  <si>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</si>
  <si>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</si>
  <si>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</si>
  <si>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</si>
  <si>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</si>
  <si>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</si>
  <si>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</si>
  <si>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</si>
  <si>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</si>
  <si>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</si>
  <si>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</si>
  <si>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</si>
  <si>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</si>
  <si>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</si>
  <si>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</si>
  <si>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</si>
  <si>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</si>
  <si>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</si>
  <si>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</si>
  <si>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</si>
  <si>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</si>
  <si>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</si>
  <si>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</si>
  <si>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</si>
  <si>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</si>
  <si>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</si>
  <si>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</si>
  <si>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</si>
  <si>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</si>
  <si>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</si>
  <si>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</si>
  <si>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</si>
  <si>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</si>
  <si>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</si>
  <si>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</si>
  <si>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Titre de la production, de l'œuvre chorégraphique, du concert ou de la série de concerts</t>
  </si>
  <si>
    <t>Arts du cirque, Arts multidisciplinaires, Danse</t>
  </si>
  <si>
    <t>Musique, Théâtre</t>
  </si>
  <si>
    <t>(**)   Total pour l'ensemble de la programmation</t>
  </si>
  <si>
    <t>Section 9a - Bilan de diffusion</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</si>
  <si>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</si>
  <si>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</si>
  <si>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</si>
  <si>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Frais de production</t>
  </si>
  <si>
    <t>Titre de chaque production</t>
  </si>
  <si>
    <t>COMMUNICATION</t>
  </si>
  <si>
    <t xml:space="preserve">Date : </t>
  </si>
  <si>
    <t>Date de réponse :</t>
  </si>
  <si>
    <t>*Obligatoire</t>
  </si>
  <si>
    <t>Personnel artistique ou de production</t>
  </si>
  <si>
    <t>Section 9a - Plan de diffusion</t>
  </si>
  <si>
    <t>Préscolaire et primaire</t>
  </si>
  <si>
    <t>Familiale</t>
  </si>
  <si>
    <t>Adulte</t>
  </si>
  <si>
    <t>Total selon les filtres appliqués :</t>
  </si>
  <si>
    <r>
      <t xml:space="preserve">Recette de billetterie et d'abonnements
</t>
    </r>
    <r>
      <rPr>
        <sz val="8"/>
        <rFont val="Arial"/>
        <family val="2"/>
      </rPr>
      <t>(nette de taxes)</t>
    </r>
  </si>
  <si>
    <t>Total :</t>
  </si>
  <si>
    <t>Section 9 - Organismes de création et de production</t>
  </si>
  <si>
    <t>Frais variables de production**</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</si>
  <si>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</si>
  <si>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</si>
  <si>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</si>
  <si>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Organismes de création et de production OU de soutien à la production</t>
  </si>
  <si>
    <t>Artistes des Premières Nations et inuits</t>
  </si>
  <si>
    <t>Premières Nations et inuits</t>
  </si>
  <si>
    <t>En situation de handicap</t>
  </si>
  <si>
    <t>Nombre de productions</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</si>
  <si>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</si>
  <si>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</si>
  <si>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</si>
  <si>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</si>
  <si>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</si>
  <si>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</si>
  <si>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</si>
  <si>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</si>
  <si>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</si>
  <si>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</si>
  <si>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</si>
  <si>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</si>
  <si>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</si>
  <si>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</si>
  <si>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</si>
  <si>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</si>
  <si>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</si>
  <si>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</si>
  <si>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</si>
  <si>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</si>
  <si>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</si>
  <si>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</si>
  <si>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</si>
  <si>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</si>
  <si>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</si>
  <si>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</si>
  <si>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</si>
  <si>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</si>
  <si>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</si>
  <si>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</si>
  <si>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</si>
  <si>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</si>
  <si>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</si>
  <si>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</si>
  <si>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</si>
  <si>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</si>
  <si>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</si>
  <si>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</si>
  <si>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</si>
  <si>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</si>
  <si>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</si>
  <si>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</si>
  <si>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</si>
  <si>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</si>
  <si>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</si>
  <si>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</si>
  <si>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</si>
  <si>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</si>
  <si>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</si>
  <si>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</si>
  <si>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</si>
  <si>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</si>
  <si>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</si>
  <si>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</si>
  <si>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</si>
  <si>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Autres (Précisez)</t>
  </si>
  <si>
    <t>Bilan - Projets spéciaux ayant fait l'objet d'une subvention additionnelle pour le cycle pluriannuel</t>
  </si>
  <si>
    <t>Indiquer le type d'aide spéciale obtenue  :</t>
  </si>
  <si>
    <t>3. Budget du projet</t>
  </si>
  <si>
    <t>Employé permanent à temps plein</t>
  </si>
  <si>
    <t>Employé permanent à temps partiel</t>
  </si>
  <si>
    <t>Source : Lexique du CALQ</t>
  </si>
  <si>
    <t>Légende</t>
  </si>
  <si>
    <t>S'il y a lieu, références Web (matériel lié au projet)</t>
  </si>
  <si>
    <t>En aucun cas, il ne faut modifier le formulaire. 
La suppression d’onglets ou de lignes risque d’altérer les formules, de compromettre les données et de retarder le traitement de votre rapport.</t>
  </si>
  <si>
    <t xml:space="preserve">Coûts de création et de production </t>
  </si>
  <si>
    <t>Onglet 10a - discipline</t>
  </si>
  <si>
    <t>Budget</t>
  </si>
  <si>
    <r>
      <t>Détailler les revenus du projet</t>
    </r>
    <r>
      <rPr>
        <sz val="11"/>
        <rFont val="Arial"/>
        <family val="2"/>
      </rPr>
      <t xml:space="preserve"> </t>
    </r>
    <r>
      <rPr>
        <sz val="8"/>
        <rFont val="Arial"/>
        <family val="2"/>
      </rPr>
      <t>(% calcul sur les revenus totaux)</t>
    </r>
  </si>
  <si>
    <r>
      <t xml:space="preserve">Détailler les dépenses du projet </t>
    </r>
    <r>
      <rPr>
        <sz val="8"/>
        <rFont val="Arial"/>
        <family val="2"/>
      </rPr>
      <t>(% calcul sur les revenus totaux)</t>
    </r>
  </si>
  <si>
    <t>Retour vers le haut de la page</t>
  </si>
  <si>
    <t>Bilan et retombées des activités réalisées</t>
  </si>
  <si>
    <t>Pour les organismes ayant obtenu une aide spéciale pour leur initiative structurante en circulation d'oeuvres ou pour la poursuite de leur projet structurant jeune public</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</si>
  <si>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</si>
  <si>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</si>
  <si>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Source : Lexique du CALQ</t>
  </si>
  <si>
    <t>Affaires mondiales Canada</t>
  </si>
  <si>
    <t>Projets spéciaux s'il y a lieu</t>
  </si>
  <si>
    <t>Si votre situation financière affiche un surplus accumulé (Fonds d'administration générale ou Actifs nets non affectés) supérieur à 35 % de vos revenus, précisez vos intentions ou vos objectifs à cet égard.</t>
  </si>
  <si>
    <t>Je, soussigné(e),</t>
  </si>
  <si>
    <t>Chef(fe), directeur(trice) musical(e), solistes *</t>
  </si>
  <si>
    <t>Compositeur(trice)s*</t>
  </si>
  <si>
    <t>Musicien(ne)s*</t>
  </si>
  <si>
    <t>Metteur(se)s en scène*</t>
  </si>
  <si>
    <t>Répétiteur(trice)s*</t>
  </si>
  <si>
    <t>Concepteur(trice)s / Créateur(trice)s *</t>
  </si>
  <si>
    <t>Nombre de représentations par clientèle</t>
  </si>
  <si>
    <t>Nom des artistes, écrivain(e)s, conteur(se)s  principaux(ales)</t>
  </si>
  <si>
    <t>Provenance des artistes, écrivain(e)s, conteur(se)s principaux(ales)</t>
  </si>
  <si>
    <t>Noms des artistes et/ou des intervenant(e)s</t>
  </si>
  <si>
    <t>Cachets versés à l'artiste, l'écrivain(e) ou l'organisme</t>
  </si>
  <si>
    <t>Remise de billetterie 
à l'artiste, l'écrivain(e) ou l'organisme</t>
  </si>
  <si>
    <t>Note : Ajouter les lignes et ajuster les formules au besoin.</t>
  </si>
  <si>
    <t xml:space="preserve">Nom des artistes, écrivain(e)s et collaborateur(trice)s </t>
  </si>
  <si>
    <t>2. Décrire brièvement les retombées des activités réalisées.</t>
  </si>
  <si>
    <t>1. Dresser un bilan des activités réalisées.</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</si>
  <si>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</si>
  <si>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</si>
  <si>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</si>
  <si>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</si>
  <si>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</si>
  <si>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</si>
  <si>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</si>
  <si>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</si>
  <si>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</si>
  <si>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</si>
  <si>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</si>
  <si>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</si>
  <si>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</si>
  <si>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</si>
  <si>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</si>
  <si>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</si>
  <si>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</si>
  <si>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</si>
  <si>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</si>
  <si>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SECTION RÉSERVÉE À L'ADMINISTRATION DU CALQ</t>
  </si>
  <si>
    <t>S’il ne vous est pas possible d’utiliser ce mode de transmission, exceptionnellement, le CALQ reçoit le dossier de candidature par WeTransfer (voir instructions ci-dessous).</t>
  </si>
  <si>
    <t>NEQ :</t>
  </si>
  <si>
    <t>Si l'organisme s’est doté d'un plan d’action en matière de développement durable au cours de l'année qui se termine.</t>
  </si>
  <si>
    <t>Veuillez indiquer le nombre d'administrateur(trice)s  :</t>
  </si>
  <si>
    <t>(Conseil pratique : Préparez votre texte dans un fichier Word et copiez-le (CTRL+C). Pour coller le texte, double-cliquez dans la cellule et faites un coller (CTLR+V) dans la case. Vous pouvez agrandir la case au besoin).</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</si>
  <si>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</si>
  <si>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</si>
  <si>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</si>
  <si>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</si>
  <si>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</si>
  <si>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</si>
  <si>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</si>
  <si>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</si>
  <si>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</si>
  <si>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r>
      <t xml:space="preserve">Lieu de diffusion
</t>
    </r>
    <r>
      <rPr>
        <sz val="8"/>
        <rFont val="Arial"/>
        <family val="2"/>
      </rPr>
      <t xml:space="preserve">(Si le spectacle est présenté seulement en ligne, indiquer webdiffusion) </t>
    </r>
  </si>
  <si>
    <t>Nombre de visiteurs 
ou de participants</t>
  </si>
  <si>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</si>
  <si>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</si>
  <si>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</si>
  <si>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</si>
  <si>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</si>
  <si>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Nombre de productions différentes présentées: </t>
  </si>
  <si>
    <t xml:space="preserve">Dernier exercice terminé </t>
  </si>
  <si>
    <t>(année-mois-jour)</t>
  </si>
  <si>
    <t>SECTION DU CALQ</t>
  </si>
  <si>
    <t>Profil</t>
  </si>
  <si>
    <r>
      <t xml:space="preserve">Nombre de représentations
</t>
    </r>
    <r>
      <rPr>
        <b/>
        <sz val="8"/>
        <color rgb="FFFF0000"/>
        <rFont val="Arial"/>
        <family val="2"/>
      </rPr>
      <t>(valeurs numériques seulement)</t>
    </r>
  </si>
  <si>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</si>
  <si>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</si>
  <si>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</si>
  <si>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</si>
  <si>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</si>
  <si>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</si>
  <si>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</si>
  <si>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Nbre de présentations par type d'activité</t>
  </si>
  <si>
    <t>Mon organisme offre des activités de médiation culturelle ou de sensibilisation :</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</si>
  <si>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</si>
  <si>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</si>
  <si>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</si>
  <si>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</si>
  <si>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</si>
  <si>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</si>
  <si>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</si>
  <si>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 xml:space="preserve">Inscrire le nombre d'activités différentes présentées :  </t>
  </si>
  <si>
    <t>Lecture publique</t>
  </si>
  <si>
    <t>Formation / Classe de maître</t>
  </si>
  <si>
    <t>No</t>
  </si>
  <si>
    <t>Type d'activité</t>
  </si>
  <si>
    <t>Brève description de l'activité</t>
  </si>
  <si>
    <t>Nom des artistes ou des intervenants</t>
  </si>
  <si>
    <t>Nombre de spectateurs ou de participants</t>
  </si>
  <si>
    <t>Section 9b - Plan de médiation</t>
  </si>
  <si>
    <t>Ces frais incluent-il la part des coproducteurs ?</t>
  </si>
  <si>
    <t xml:space="preserve">Indiquer par un X s'il s'agit d'une production présentée en codiffusion </t>
  </si>
  <si>
    <t>Indiquez 0 si non applicable</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</si>
  <si>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</si>
  <si>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</si>
  <si>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</si>
  <si>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</si>
  <si>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</si>
  <si>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</si>
  <si>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</si>
  <si>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Artistes de la diversité culturelle*</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</si>
  <si>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</si>
  <si>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</si>
  <si>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</si>
  <si>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</si>
  <si>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</si>
  <si>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</si>
  <si>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</si>
  <si>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</si>
  <si>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</si>
  <si>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</si>
  <si>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</si>
  <si>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</si>
  <si>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</si>
  <si>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t>Qu'est-ce qu'une coproduction ?</t>
  </si>
  <si>
    <t>La répartition des employés selon le genre (toutes catégories confondues)
Mettez 0 s'il n'y en a pas</t>
  </si>
  <si>
    <t>Nombre de bénévoles</t>
  </si>
  <si>
    <t>Onglet mediation CREA-PROD</t>
  </si>
  <si>
    <r>
      <t xml:space="preserve">Clientèle
</t>
    </r>
    <r>
      <rPr>
        <sz val="9"/>
        <rFont val="Arial"/>
        <family val="2"/>
      </rPr>
      <t>(préscolaire, primaire,
secondaire,
familiale, adulte, tout public)</t>
    </r>
  </si>
  <si>
    <r>
      <t xml:space="preserve">Lieu de la tenue de l'activité 
</t>
    </r>
    <r>
      <rPr>
        <sz val="9"/>
        <rFont val="Arial"/>
        <family val="2"/>
      </rPr>
      <t>Si l'activité a été réalisée en ligne, indiquez : Webdiffusion</t>
    </r>
  </si>
  <si>
    <t>Artiste de la diversité culturelle*</t>
  </si>
  <si>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</si>
  <si>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</si>
  <si>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</si>
  <si>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</si>
  <si>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</si>
  <si>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</si>
  <si>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</si>
  <si>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</si>
  <si>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</si>
  <si>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</si>
  <si>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</si>
  <si>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</si>
  <si>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</si>
  <si>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</si>
  <si>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</si>
  <si>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</si>
  <si>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</si>
  <si>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</si>
  <si>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</si>
  <si>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</si>
  <si>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</si>
  <si>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</si>
  <si>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</si>
  <si>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</si>
  <si>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</si>
  <si>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</si>
  <si>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</si>
  <si>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</si>
  <si>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</si>
  <si>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</si>
  <si>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</si>
  <si>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</si>
  <si>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</si>
  <si>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</si>
  <si>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</si>
  <si>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</si>
  <si>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</si>
  <si>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</si>
  <si>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</si>
  <si>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</si>
  <si>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</si>
  <si>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</si>
  <si>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</si>
  <si>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</si>
  <si>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</si>
  <si>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</si>
  <si>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</si>
  <si>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</si>
  <si>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</si>
  <si>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</si>
  <si>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</si>
  <si>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</si>
  <si>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D</t>
  </si>
  <si>
    <t>F</t>
  </si>
  <si>
    <t>H</t>
  </si>
  <si>
    <t>J</t>
  </si>
  <si>
    <t>L</t>
  </si>
  <si>
    <t>N</t>
  </si>
  <si>
    <t>O</t>
  </si>
  <si>
    <t>R</t>
  </si>
  <si>
    <t>T</t>
  </si>
  <si>
    <t>V</t>
  </si>
  <si>
    <t>Z</t>
  </si>
  <si>
    <t>AB</t>
  </si>
  <si>
    <t>AD</t>
  </si>
  <si>
    <t>AF</t>
  </si>
  <si>
    <t>AH</t>
  </si>
  <si>
    <t>AJ</t>
  </si>
  <si>
    <t>AL</t>
  </si>
  <si>
    <t>AN</t>
  </si>
  <si>
    <t>AP</t>
  </si>
  <si>
    <t>AR</t>
  </si>
  <si>
    <t>AT</t>
  </si>
  <si>
    <t>AV</t>
  </si>
  <si>
    <t>AX</t>
  </si>
  <si>
    <t>AZ</t>
  </si>
  <si>
    <t>BB</t>
  </si>
  <si>
    <t>BD</t>
  </si>
  <si>
    <t>BF</t>
  </si>
  <si>
    <t>BH</t>
  </si>
  <si>
    <t>BJ</t>
  </si>
  <si>
    <t>BL</t>
  </si>
  <si>
    <t>BN</t>
  </si>
  <si>
    <t>BP</t>
  </si>
  <si>
    <t>BR</t>
  </si>
  <si>
    <t>BT</t>
  </si>
  <si>
    <t>BV</t>
  </si>
  <si>
    <t>BX</t>
  </si>
  <si>
    <t>BZ</t>
  </si>
  <si>
    <t>CB</t>
  </si>
  <si>
    <t>CD</t>
  </si>
  <si>
    <t>CF</t>
  </si>
  <si>
    <t>CH</t>
  </si>
  <si>
    <t>CJ</t>
  </si>
  <si>
    <t>CL</t>
  </si>
  <si>
    <t>CN</t>
  </si>
  <si>
    <t>CP</t>
  </si>
  <si>
    <t>CR</t>
  </si>
  <si>
    <t>CT</t>
  </si>
  <si>
    <t>CV</t>
  </si>
  <si>
    <t>CX</t>
  </si>
  <si>
    <t>CZ</t>
  </si>
  <si>
    <t>DB</t>
  </si>
  <si>
    <t>DD</t>
  </si>
  <si>
    <t>DF</t>
  </si>
  <si>
    <t>DH</t>
  </si>
  <si>
    <t>DJ</t>
  </si>
  <si>
    <t>DL</t>
  </si>
  <si>
    <t>DN</t>
  </si>
  <si>
    <t>DP</t>
  </si>
  <si>
    <t>DR</t>
  </si>
  <si>
    <t>DT</t>
  </si>
  <si>
    <t>DV</t>
  </si>
  <si>
    <t>DX</t>
  </si>
  <si>
    <t>DZ</t>
  </si>
  <si>
    <t>EB</t>
  </si>
  <si>
    <t>ED</t>
  </si>
  <si>
    <t>EF</t>
  </si>
  <si>
    <t>EH</t>
  </si>
  <si>
    <t>EJ</t>
  </si>
  <si>
    <t>EL</t>
  </si>
  <si>
    <t>COLONNE</t>
  </si>
  <si>
    <t>P</t>
  </si>
  <si>
    <t>C</t>
  </si>
  <si>
    <t>E</t>
  </si>
  <si>
    <t>G</t>
  </si>
  <si>
    <t>I</t>
  </si>
  <si>
    <t>K</t>
  </si>
  <si>
    <t>M</t>
  </si>
  <si>
    <t>Q</t>
  </si>
  <si>
    <t>Colonne NBR</t>
  </si>
  <si>
    <t>S</t>
  </si>
  <si>
    <t>U</t>
  </si>
  <si>
    <t>W</t>
  </si>
  <si>
    <t>Y</t>
  </si>
  <si>
    <t>AA</t>
  </si>
  <si>
    <t>AC</t>
  </si>
  <si>
    <t>AE</t>
  </si>
  <si>
    <t>AG</t>
  </si>
  <si>
    <t>AI</t>
  </si>
  <si>
    <t>AK</t>
  </si>
  <si>
    <t>AM</t>
  </si>
  <si>
    <t>AO</t>
  </si>
  <si>
    <t>AQ</t>
  </si>
  <si>
    <t>AS</t>
  </si>
  <si>
    <t>AW</t>
  </si>
  <si>
    <t>AY</t>
  </si>
  <si>
    <t>BC</t>
  </si>
  <si>
    <t>BE</t>
  </si>
  <si>
    <t>BG</t>
  </si>
  <si>
    <t>BI</t>
  </si>
  <si>
    <t>BK</t>
  </si>
  <si>
    <t>BM</t>
  </si>
  <si>
    <t>BO</t>
  </si>
  <si>
    <t>BQ</t>
  </si>
  <si>
    <t>BS</t>
  </si>
  <si>
    <t>BW</t>
  </si>
  <si>
    <t>BY</t>
  </si>
  <si>
    <t>CC</t>
  </si>
  <si>
    <t>CE</t>
  </si>
  <si>
    <t>CG</t>
  </si>
  <si>
    <t>CI</t>
  </si>
  <si>
    <t>CK</t>
  </si>
  <si>
    <t>CM</t>
  </si>
  <si>
    <t>CO</t>
  </si>
  <si>
    <t>CQ</t>
  </si>
  <si>
    <t>CS</t>
  </si>
  <si>
    <t>CW</t>
  </si>
  <si>
    <t>CY</t>
  </si>
  <si>
    <t>BA</t>
  </si>
  <si>
    <t>CA</t>
  </si>
  <si>
    <t>AU</t>
  </si>
  <si>
    <t>BU</t>
  </si>
  <si>
    <t>CU</t>
  </si>
  <si>
    <t>DA</t>
  </si>
  <si>
    <t>DE</t>
  </si>
  <si>
    <t>DG</t>
  </si>
  <si>
    <t>DI</t>
  </si>
  <si>
    <t>DK</t>
  </si>
  <si>
    <t>DM</t>
  </si>
  <si>
    <t>DO</t>
  </si>
  <si>
    <t>DQ</t>
  </si>
  <si>
    <t>DS</t>
  </si>
  <si>
    <t>DU</t>
  </si>
  <si>
    <t>DW</t>
  </si>
  <si>
    <t>DY</t>
  </si>
  <si>
    <t>EA</t>
  </si>
  <si>
    <t>DC</t>
  </si>
  <si>
    <t>EC</t>
  </si>
  <si>
    <t>EE</t>
  </si>
  <si>
    <t>EG</t>
  </si>
  <si>
    <t>EI</t>
  </si>
  <si>
    <t>EK</t>
  </si>
  <si>
    <t>Revenus en argent provenant du coproducteur</t>
  </si>
  <si>
    <t>Revenus de webdiffusion</t>
  </si>
  <si>
    <t>Nombre d’artistes</t>
  </si>
  <si>
    <t xml:space="preserve">Lieu de la tenue de l'activité </t>
  </si>
  <si>
    <t>Provenance des artistes</t>
  </si>
  <si>
    <t>Type de diffusion</t>
  </si>
  <si>
    <t>Diffusion à domicile</t>
  </si>
  <si>
    <t>Diffusion en circulation à l’extérieur du Québec</t>
  </si>
  <si>
    <t>Diffusion en circulation au Québec</t>
  </si>
  <si>
    <t>allo</t>
  </si>
  <si>
    <t>Budget 14a</t>
  </si>
  <si>
    <t>Onglet : Coûts de création et production</t>
  </si>
  <si>
    <t>Onglet : Bilan Médiation 9b</t>
  </si>
  <si>
    <t>Onglet : Bilan de diffusion 9a</t>
  </si>
  <si>
    <t>Onglet : Budget 14a</t>
  </si>
  <si>
    <t>Onglet : Bilan diffusion 10a</t>
  </si>
  <si>
    <t>Pour toute production sur laquelle vous avez travaillé (création et production)</t>
  </si>
  <si>
    <t>Coût total de la coproduction</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</si>
  <si>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</si>
  <si>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</si>
  <si>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</si>
  <si>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</si>
  <si>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</si>
  <si>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</si>
  <si>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</si>
  <si>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</si>
  <si>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</si>
  <si>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</si>
  <si>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</si>
  <si>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Section 9b - Bilan de médiation</t>
  </si>
  <si>
    <t>Nombre de reprises</t>
  </si>
  <si>
    <t>Revenus provenant du ou des coproducteur(s)</t>
  </si>
  <si>
    <t>SOMMAIRE</t>
  </si>
  <si>
    <t>Coûts totaux de production</t>
  </si>
  <si>
    <t>Coûts totaux de coproduction</t>
  </si>
  <si>
    <t>Dépenses du ou des coproducteur(s)</t>
  </si>
  <si>
    <r>
      <t xml:space="preserve">Revenus </t>
    </r>
    <r>
      <rPr>
        <b/>
        <u/>
        <sz val="10"/>
        <rFont val="Arial"/>
        <family val="2"/>
      </rPr>
      <t>en argent</t>
    </r>
    <r>
      <rPr>
        <b/>
        <sz val="10"/>
        <color rgb="FFFF0000"/>
        <rFont val="Arial"/>
        <family val="2"/>
      </rPr>
      <t xml:space="preserve"> </t>
    </r>
    <r>
      <rPr>
        <sz val="10"/>
        <rFont val="Arial"/>
        <family val="2"/>
      </rPr>
      <t>provenant du coproducteur</t>
    </r>
  </si>
  <si>
    <t>Nommer le ou les coproducteur(s) :</t>
  </si>
  <si>
    <t>Nombre de nouvelle(s) productions</t>
  </si>
  <si>
    <t>Nombre de créations en cours</t>
  </si>
  <si>
    <t>Inscrire un "X" dès qu'il y a présence d'artistes dans les catégories ci-dessous</t>
  </si>
  <si>
    <t>Arts multidisciplinaires/interdisciplinaires</t>
  </si>
  <si>
    <t>Art relationnel</t>
  </si>
  <si>
    <t>Balado</t>
  </si>
  <si>
    <t>Vidéo, exposition</t>
  </si>
  <si>
    <t>Onglet : 16a Bilan</t>
  </si>
  <si>
    <t xml:space="preserve">Revenus de billetterie </t>
  </si>
  <si>
    <t xml:space="preserve">Apport financier étranger </t>
  </si>
  <si>
    <t>Médiation nombre d'activités</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</si>
  <si>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</si>
  <si>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</si>
  <si>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</si>
  <si>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</si>
  <si>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</si>
  <si>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</si>
  <si>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</si>
  <si>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</si>
  <si>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</si>
  <si>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</si>
  <si>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</si>
  <si>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</si>
  <si>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</si>
  <si>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</si>
  <si>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</si>
  <si>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</si>
  <si>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</si>
  <si>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</si>
  <si>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</si>
  <si>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</si>
  <si>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</si>
  <si>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</si>
  <si>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</si>
  <si>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</si>
  <si>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</si>
  <si>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</si>
  <si>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</si>
  <si>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</si>
  <si>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</si>
  <si>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</si>
  <si>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Projet structurant jeune public</t>
  </si>
  <si>
    <t>Organismes de création-production OU de soutien à la production en arts de la scène et arts multidisciplinaires</t>
  </si>
  <si>
    <t>An</t>
  </si>
  <si>
    <t>2 du cycle :</t>
  </si>
  <si>
    <t>r5tretretre</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</si>
  <si>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</si>
  <si>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</si>
  <si>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</si>
  <si>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</si>
  <si>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</si>
  <si>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</si>
  <si>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</si>
  <si>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</si>
  <si>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</si>
  <si>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Les frais de la ligne 49 incluent-ils la part des coproducteurs ?</t>
  </si>
  <si>
    <t>Total (**)</t>
  </si>
  <si>
    <t>Veuillez indiquer la composition de votre CA à la fin de l'exercice de l'an 2 du cycle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</si>
</sst>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5" formatCode="#,##0\ &quot;$&quot;_);\(#,##0\ &quot;$&quot;\)"/>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6" formatCode="_ * #,##0_)\ &quot;$&quot;_ ;_ * \(#,##0\)\ &quot;$&quot;_ ;_ * &quot;-&quot;??_)\ &quot;$&quot;_ ;_ @_ "/>
    <numFmt numFmtId="167" formatCode="_ * #,##0.00_)\ [$$-C0C]_ ;_ * \(#,##0.00\)\ [$$-C0C]_ ;_ * &quot;-&quot;??_)\ [$$-C0C]_ ;_ @_ "/>
    <numFmt numFmtId="168" formatCode="#,##0\ &quot;$&quot;"/>
    <numFmt numFmtId="169" formatCode="#,##0\ _$"/>
    <numFmt numFmtId="170" formatCode="_(&quot;$&quot;* #,##0.00_);_(&quot;$&quot;* \(#,##0.00\);_(&quot;$&quot;* &quot;-&quot;??_);_(@_)"/>
  </numFmts>
  <fonts count="15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color indexed="10"/>
      <name val="Arial"/>
      <family val="2"/>
    </font>
    <font>
      <sz val="8"/>
      <name val="Arial"/>
      <family val="2"/>
    </font>
    <font>
      <b/>
      <sz val="8"/>
      <name val="Arial"/>
      <family val="2"/>
    </font>
    <font>
      <b/>
      <sz val="14"/>
      <color indexed="18"/>
      <name val="Arial"/>
      <family val="2"/>
    </font>
    <font>
      <sz val="9"/>
      <color indexed="18"/>
      <name val="Arial"/>
      <family val="2"/>
    </font>
    <font>
      <b/>
      <sz val="10"/>
      <color indexed="18"/>
      <name val="Arial"/>
      <family val="2"/>
    </font>
    <font>
      <sz val="7"/>
      <name val="Arial"/>
      <family val="2"/>
    </font>
    <font>
      <i/>
      <sz val="10"/>
      <name val="Arial"/>
      <family val="2"/>
    </font>
    <font>
      <b/>
      <sz val="7"/>
      <name val="Arial"/>
      <family val="2"/>
    </font>
    <font>
      <i/>
      <sz val="8"/>
      <name val="Arial"/>
      <family val="2"/>
    </font>
    <font>
      <i/>
      <sz val="7"/>
      <name val="Arial"/>
      <family val="2"/>
    </font>
    <font>
      <b/>
      <sz val="9"/>
      <color indexed="18"/>
      <name val="Arial"/>
      <family val="2"/>
    </font>
    <font>
      <b/>
      <sz val="8"/>
      <color indexed="18"/>
      <name val="Arial"/>
      <family val="2"/>
    </font>
    <font>
      <sz val="10"/>
      <name val="Geneva"/>
    </font>
    <font>
      <sz val="11"/>
      <name val="Arial"/>
      <family val="2"/>
    </font>
    <font>
      <b/>
      <sz val="11"/>
      <name val="Arial"/>
      <family val="2"/>
    </font>
    <font>
      <b/>
      <i/>
      <sz val="9"/>
      <name val="Arial"/>
      <family val="2"/>
    </font>
    <font>
      <b/>
      <sz val="14"/>
      <name val="Arial"/>
      <family val="2"/>
    </font>
    <font>
      <sz val="9"/>
      <name val="Arial"/>
      <family val="2"/>
    </font>
    <font>
      <b/>
      <i/>
      <sz val="10"/>
      <name val="Arial"/>
      <family val="2"/>
    </font>
    <font>
      <sz val="7"/>
      <color indexed="10"/>
      <name val="Arial"/>
      <family val="2"/>
    </font>
    <font>
      <sz val="10"/>
      <color rgb="FFFF0000"/>
      <name val="Arial"/>
      <family val="2"/>
    </font>
    <font>
      <sz val="10"/>
      <color rgb="FF000000"/>
      <name val="Arial"/>
      <family val="2"/>
    </font>
    <font>
      <sz val="12"/>
      <name val="Arial"/>
      <family val="2"/>
    </font>
    <font>
      <b/>
      <sz val="12"/>
      <color indexed="18"/>
      <name val="Arial"/>
      <family val="2"/>
    </font>
    <font>
      <sz val="11"/>
      <color theme="1"/>
      <name val="Calibri"/>
      <family val="2"/>
      <scheme val="minor"/>
    </font>
    <font>
      <b/>
      <sz val="10"/>
      <color theme="0"/>
      <name val="Arial"/>
      <family val="2"/>
    </font>
    <font>
      <sz val="11"/>
      <color theme="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b/>
      <sz val="8"/>
      <color rgb="FFFF0000"/>
      <name val="Arial"/>
      <family val="2"/>
    </font>
    <font>
      <sz val="11"/>
      <name val="Calibri"/>
      <family val="2"/>
    </font>
    <font>
      <u/>
      <sz val="8"/>
      <color theme="10"/>
      <name val="Calibri"/>
      <family val="2"/>
      <scheme val="minor"/>
    </font>
    <font>
      <b/>
      <u/>
      <sz val="8"/>
      <name val="Arial"/>
      <family val="2"/>
    </font>
    <font>
      <sz val="10"/>
      <color rgb="FF002060"/>
      <name val="Arial"/>
      <family val="2"/>
    </font>
    <font>
      <i/>
      <sz val="10"/>
      <color rgb="FF000000"/>
      <name val="Arial"/>
      <family val="2"/>
    </font>
    <font>
      <b/>
      <sz val="11"/>
      <color theme="1"/>
      <name val="Arial"/>
      <family val="2"/>
    </font>
    <font>
      <u/>
      <sz val="11"/>
      <color rgb="FF002060"/>
      <name val="Calibri"/>
      <family val="2"/>
      <scheme val="minor"/>
    </font>
    <font>
      <b/>
      <sz val="8"/>
      <color theme="0"/>
      <name val="Arial"/>
      <family val="2"/>
    </font>
    <font>
      <sz val="6"/>
      <name val="Arial"/>
      <family val="2"/>
    </font>
    <font>
      <b/>
      <sz val="16"/>
      <color theme="1"/>
      <name val="Calibri"/>
      <family val="2"/>
      <scheme val="minor"/>
    </font>
    <font>
      <u/>
      <sz val="8"/>
      <color theme="10"/>
      <name val="Arial"/>
      <family val="2"/>
    </font>
    <font>
      <b/>
      <sz val="11"/>
      <color rgb="FF002060"/>
      <name val="Arial"/>
      <family val="2"/>
    </font>
    <font>
      <sz val="10"/>
      <color theme="0"/>
      <name val="Arial"/>
      <family val="2"/>
    </font>
    <font>
      <sz val="8"/>
      <color theme="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trike/>
      <sz val="8"/>
      <color rgb="FFFF0000"/>
      <name val="Arial"/>
      <family val="2"/>
    </font>
    <font>
      <b/>
      <strike/>
      <sz val="9"/>
      <color rgb="FFFF0000"/>
      <name val="Arial"/>
      <family val="2"/>
    </font>
    <font>
      <strike/>
      <sz val="9"/>
      <color rgb="FFFF0000"/>
      <name val="Arial"/>
      <family val="2"/>
    </font>
    <font>
      <i/>
      <strike/>
      <sz val="7"/>
      <color rgb="FFFF0000"/>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i/>
      <sz val="7"/>
      <color theme="0"/>
      <name val="Arial"/>
      <family val="2"/>
    </font>
    <font>
      <u/>
      <sz val="13"/>
      <color theme="10"/>
      <name val="Calibri"/>
      <family val="2"/>
      <scheme val="minor"/>
    </font>
    <font>
      <sz val="13"/>
      <name val="Arial"/>
      <family val="2"/>
    </font>
    <font>
      <b/>
      <u/>
      <sz val="12"/>
      <color theme="1"/>
      <name val="Arial"/>
      <family val="2"/>
    </font>
    <font>
      <b/>
      <sz val="14"/>
      <color rgb="FFFF0000"/>
      <name val="Arial"/>
      <family val="2"/>
    </font>
    <font>
      <sz val="11"/>
      <color indexed="8"/>
      <name val="Calibri"/>
      <family val="2"/>
      <scheme val="minor"/>
    </font>
    <font>
      <sz val="10"/>
      <color theme="3"/>
      <name val="Arial"/>
      <family val="2"/>
    </font>
    <font>
      <b/>
      <sz val="11"/>
      <color indexed="18"/>
      <name val="Arial"/>
      <family val="2"/>
    </font>
    <font>
      <sz val="11"/>
      <color rgb="FF002060"/>
      <name val="Arial"/>
      <family val="2"/>
    </font>
    <font>
      <b/>
      <sz val="9"/>
      <color theme="3"/>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b/>
      <u/>
      <sz val="11"/>
      <name val="Calibri"/>
      <family val="2"/>
      <scheme val="minor"/>
    </font>
    <font>
      <b/>
      <sz val="10"/>
      <color theme="3"/>
      <name val="Arial"/>
      <family val="2"/>
    </font>
    <font>
      <i/>
      <u/>
      <sz val="10"/>
      <color rgb="FF002060"/>
      <name val="Arial"/>
      <family val="2"/>
    </font>
    <font>
      <b/>
      <sz val="10"/>
      <color theme="9" tint="-0.249977111117893"/>
      <name val="Arial"/>
      <family val="2"/>
    </font>
    <font>
      <sz val="14"/>
      <color theme="0"/>
      <name val="Arial"/>
      <family val="2"/>
    </font>
    <font>
      <sz val="14"/>
      <name val="Arial"/>
      <family val="2"/>
    </font>
    <font>
      <strike/>
      <sz val="10"/>
      <name val="Arial"/>
      <family val="2"/>
    </font>
    <font>
      <u/>
      <sz val="11"/>
      <name val="Arial"/>
      <family val="2"/>
    </font>
    <font>
      <b/>
      <u/>
      <sz val="11"/>
      <name val="Arial"/>
      <family val="2"/>
    </font>
    <font>
      <u/>
      <sz val="11"/>
      <color theme="10"/>
      <name val="Arial"/>
      <family val="2"/>
    </font>
    <font>
      <b/>
      <sz val="11"/>
      <color theme="1"/>
      <name val="Calibri"/>
      <family val="2"/>
      <scheme val="minor"/>
    </font>
    <font>
      <sz val="10"/>
      <color theme="1"/>
      <name val="Calibri"/>
      <family val="2"/>
      <scheme val="minor"/>
    </font>
    <font>
      <b/>
      <sz val="9"/>
      <name val="Calibri"/>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sz val="16"/>
      <name val="Arial"/>
      <family val="2"/>
    </font>
    <font>
      <i/>
      <sz val="11"/>
      <name val="Arial"/>
      <family val="2"/>
    </font>
    <font>
      <sz val="9"/>
      <color theme="1"/>
      <name val="Calibri"/>
      <family val="2"/>
      <scheme val="minor"/>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
      <sz val="18"/>
      <color rgb="FFFF0000"/>
      <name val="Arial"/>
      <family val="2"/>
    </font>
    <font>
      <sz val="11"/>
      <color indexed="18"/>
      <name val="Arial"/>
      <family val="2"/>
    </font>
  </fonts>
  <fills count="22">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1"/>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249977111117893"/>
        <bgColor indexed="64"/>
      </patternFill>
    </fill>
    <fill>
      <patternFill patternType="solid">
        <fgColor rgb="FF0070C0"/>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110">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style="thin">
        <color indexed="64"/>
      </right>
      <top/>
      <bottom/>
      <diagonal/>
    </border>
    <border>
      <left style="medium">
        <color indexed="64"/>
      </left>
      <right/>
      <top style="medium">
        <color indexed="64"/>
      </top>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indexed="64"/>
      </top>
      <bottom style="thin">
        <color indexed="64"/>
      </bottom>
      <diagonal/>
    </border>
    <border>
      <left/>
      <right style="medium">
        <color indexed="64"/>
      </right>
      <top style="medium">
        <color auto="1"/>
      </top>
      <bottom style="thin">
        <color auto="1"/>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right style="double">
        <color auto="1"/>
      </right>
      <top/>
      <bottom style="thin">
        <color indexed="64"/>
      </bottom>
      <diagonal/>
    </border>
    <border>
      <left/>
      <right style="double">
        <color auto="1"/>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auto="1"/>
      </left>
      <right/>
      <top style="medium">
        <color auto="1"/>
      </top>
      <bottom style="double">
        <color auto="1"/>
      </bottom>
      <diagonal/>
    </border>
    <border>
      <left/>
      <right style="medium">
        <color auto="1"/>
      </right>
      <top style="medium">
        <color auto="1"/>
      </top>
      <bottom style="double">
        <color auto="1"/>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
      <left style="dashed">
        <color indexed="64"/>
      </left>
      <right style="dashed">
        <color indexed="64"/>
      </right>
      <top/>
      <bottom/>
      <diagonal/>
    </border>
    <border>
      <left style="dashed">
        <color auto="1"/>
      </left>
      <right style="dashed">
        <color auto="1"/>
      </right>
      <top style="hair">
        <color indexed="64"/>
      </top>
      <bottom style="dashed">
        <color auto="1"/>
      </bottom>
      <diagonal/>
    </border>
    <border>
      <left style="dashed">
        <color auto="1"/>
      </left>
      <right style="medium">
        <color auto="1"/>
      </right>
      <top/>
      <bottom style="dashed">
        <color auto="1"/>
      </bottom>
      <diagonal/>
    </border>
    <border>
      <left style="dashed">
        <color auto="1"/>
      </left>
      <right style="dashed">
        <color auto="1"/>
      </right>
      <top style="dashed">
        <color auto="1"/>
      </top>
      <bottom style="dashed">
        <color auto="1"/>
      </bottom>
      <diagonal/>
    </border>
    <border>
      <left style="dashed">
        <color auto="1"/>
      </left>
      <right style="medium">
        <color auto="1"/>
      </right>
      <top style="dashed">
        <color auto="1"/>
      </top>
      <bottom style="dashed">
        <color auto="1"/>
      </bottom>
      <diagonal/>
    </border>
    <border>
      <left style="dashed">
        <color auto="1"/>
      </left>
      <right style="dashed">
        <color auto="1"/>
      </right>
      <top style="dashed">
        <color auto="1"/>
      </top>
      <bottom style="medium">
        <color auto="1"/>
      </bottom>
      <diagonal/>
    </border>
    <border>
      <left style="medium">
        <color indexed="64"/>
      </left>
      <right style="dashed">
        <color indexed="64"/>
      </right>
      <top style="hair">
        <color indexed="64"/>
      </top>
      <bottom style="dashed">
        <color indexed="64"/>
      </bottom>
      <diagonal/>
    </border>
    <border>
      <left style="medium">
        <color indexed="64"/>
      </left>
      <right style="dashed">
        <color indexed="64"/>
      </right>
      <top style="dashed">
        <color indexed="64"/>
      </top>
      <bottom style="dashed">
        <color indexed="64"/>
      </bottom>
      <diagonal/>
    </border>
    <border>
      <left style="medium">
        <color indexed="64"/>
      </left>
      <right style="dashed">
        <color indexed="64"/>
      </right>
      <top style="dashed">
        <color indexed="64"/>
      </top>
      <bottom style="medium">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dashed">
        <color indexed="64"/>
      </left>
      <right style="dashed">
        <color auto="1"/>
      </right>
      <top/>
      <bottom style="medium">
        <color auto="1"/>
      </bottom>
      <diagonal/>
    </border>
    <border>
      <left style="dashed">
        <color auto="1"/>
      </left>
      <right style="medium">
        <color indexed="64"/>
      </right>
      <top style="dashed">
        <color auto="1"/>
      </top>
      <bottom style="medium">
        <color indexed="64"/>
      </bottom>
      <diagonal/>
    </border>
  </borders>
  <cellStyleXfs count="140">
    <xf numFmtId="0" fontId="0" fillId="0" borderId="0">
      <alignment horizontal="center" vertical="center"/>
    </xf>
    <xf numFmtId="49" fontId="16" fillId="0" borderId="0">
      <alignment horizontal="left" vertical="top"/>
    </xf>
    <xf numFmtId="49" fontId="36" fillId="0" borderId="0">
      <alignment horizontal="left" vertical="top"/>
    </xf>
    <xf numFmtId="44" fontId="11" fillId="0" borderId="0" applyFont="0" applyFill="0" applyBorder="0" applyAlignment="0" applyProtection="0"/>
    <xf numFmtId="42" fontId="12" fillId="0" borderId="0" applyFont="0" applyFill="0" applyBorder="0" applyAlignment="0" applyProtection="0"/>
    <xf numFmtId="0" fontId="18" fillId="0" borderId="0">
      <alignment horizontal="center" vertical="center"/>
    </xf>
    <xf numFmtId="0" fontId="12" fillId="0" borderId="0"/>
    <xf numFmtId="0" fontId="11" fillId="0" borderId="0"/>
    <xf numFmtId="0" fontId="11" fillId="0" borderId="0"/>
    <xf numFmtId="49" fontId="12" fillId="0" borderId="0">
      <alignment horizontal="left" vertical="top" wrapText="1"/>
    </xf>
    <xf numFmtId="49" fontId="37" fillId="0" borderId="0">
      <alignment horizontal="left" vertical="top" wrapText="1"/>
    </xf>
    <xf numFmtId="49" fontId="12" fillId="0" borderId="0">
      <alignment horizontal="left" vertical="top" wrapText="1"/>
    </xf>
    <xf numFmtId="49" fontId="37" fillId="0" borderId="0">
      <alignment horizontal="left" vertical="top" wrapText="1"/>
    </xf>
    <xf numFmtId="49" fontId="12" fillId="0" borderId="0">
      <alignment horizontal="left" vertical="top" wrapText="1"/>
    </xf>
    <xf numFmtId="9" fontId="11" fillId="0" borderId="0" applyFont="0" applyFill="0" applyBorder="0" applyAlignment="0" applyProtection="0"/>
    <xf numFmtId="49" fontId="15" fillId="0" borderId="0">
      <alignment vertical="top" wrapText="1"/>
    </xf>
    <xf numFmtId="1" fontId="17" fillId="0" borderId="0">
      <alignment wrapText="1"/>
    </xf>
    <xf numFmtId="1" fontId="15" fillId="0" borderId="0">
      <alignment horizontal="left" wrapText="1"/>
    </xf>
    <xf numFmtId="49" fontId="14" fillId="0" borderId="0">
      <alignment horizontal="left" vertical="top" wrapText="1"/>
    </xf>
    <xf numFmtId="0" fontId="13" fillId="0" borderId="0"/>
    <xf numFmtId="0" fontId="11" fillId="0" borderId="0">
      <alignment horizontal="center" vertical="center"/>
    </xf>
    <xf numFmtId="49" fontId="13" fillId="0" borderId="0">
      <alignment vertical="top" wrapText="1"/>
    </xf>
    <xf numFmtId="1" fontId="13" fillId="0" borderId="0">
      <alignment horizontal="left" wrapText="1"/>
    </xf>
    <xf numFmtId="49" fontId="13" fillId="0" borderId="0">
      <alignment vertical="top" wrapText="1"/>
    </xf>
    <xf numFmtId="49" fontId="13" fillId="0" borderId="0">
      <alignment vertical="top" wrapText="1"/>
    </xf>
    <xf numFmtId="49" fontId="13" fillId="0" borderId="0">
      <alignment vertical="top" wrapText="1"/>
    </xf>
    <xf numFmtId="49" fontId="16" fillId="0" borderId="0">
      <alignment horizontal="left" vertical="top"/>
    </xf>
    <xf numFmtId="0" fontId="11" fillId="0" borderId="0">
      <alignment horizontal="center" vertical="center"/>
    </xf>
    <xf numFmtId="49" fontId="12" fillId="0" borderId="0">
      <alignment horizontal="left" vertical="top" wrapText="1"/>
    </xf>
    <xf numFmtId="0" fontId="11" fillId="0" borderId="0"/>
    <xf numFmtId="44" fontId="11" fillId="0" borderId="0" applyFont="0" applyFill="0" applyBorder="0" applyAlignment="0" applyProtection="0"/>
    <xf numFmtId="164" fontId="11" fillId="0" borderId="0" applyFont="0" applyFill="0" applyBorder="0" applyAlignment="0" applyProtection="0"/>
    <xf numFmtId="42" fontId="11" fillId="0" borderId="0" applyFont="0" applyFill="0" applyBorder="0" applyAlignment="0" applyProtection="0"/>
    <xf numFmtId="165" fontId="32" fillId="0" borderId="0" applyFont="0" applyFill="0" applyBorder="0" applyAlignment="0" applyProtection="0"/>
    <xf numFmtId="44" fontId="11" fillId="0" borderId="0" applyFont="0" applyFill="0" applyBorder="0" applyAlignment="0" applyProtection="0"/>
    <xf numFmtId="0" fontId="12" fillId="0" borderId="0"/>
    <xf numFmtId="0" fontId="44" fillId="0" borderId="0"/>
    <xf numFmtId="9" fontId="11" fillId="0" borderId="0" applyFont="0" applyFill="0" applyBorder="0" applyAlignment="0" applyProtection="0"/>
    <xf numFmtId="9" fontId="11" fillId="0" borderId="0" applyFont="0" applyFill="0" applyBorder="0" applyAlignment="0" applyProtection="0"/>
    <xf numFmtId="3" fontId="13" fillId="0" borderId="0">
      <alignment wrapText="1"/>
    </xf>
    <xf numFmtId="1" fontId="13" fillId="0" borderId="0">
      <alignment horizontal="left" wrapText="1"/>
    </xf>
    <xf numFmtId="0" fontId="10" fillId="0" borderId="0"/>
    <xf numFmtId="0" fontId="12" fillId="0" borderId="0"/>
    <xf numFmtId="0" fontId="9" fillId="0" borderId="0"/>
    <xf numFmtId="0" fontId="9" fillId="0" borderId="0"/>
    <xf numFmtId="0" fontId="8" fillId="0" borderId="0"/>
    <xf numFmtId="42" fontId="11" fillId="0" borderId="0" applyFont="0" applyFill="0" applyBorder="0" applyAlignment="0" applyProtection="0"/>
    <xf numFmtId="0" fontId="11" fillId="0" borderId="0"/>
    <xf numFmtId="1" fontId="13" fillId="0" borderId="0">
      <alignment horizontal="left" wrapText="1"/>
    </xf>
    <xf numFmtId="44" fontId="11" fillId="0" borderId="0" applyFont="0" applyFill="0" applyBorder="0" applyAlignment="0" applyProtection="0"/>
    <xf numFmtId="42" fontId="11" fillId="0" borderId="0" applyFont="0" applyFill="0" applyBorder="0" applyAlignment="0" applyProtection="0"/>
    <xf numFmtId="0" fontId="8" fillId="0" borderId="0"/>
    <xf numFmtId="0" fontId="12" fillId="0" borderId="0"/>
    <xf numFmtId="44" fontId="11" fillId="0" borderId="0" applyFont="0" applyFill="0" applyBorder="0" applyAlignment="0" applyProtection="0"/>
    <xf numFmtId="0" fontId="11" fillId="0" borderId="0">
      <alignment horizontal="center" vertical="center"/>
    </xf>
    <xf numFmtId="0" fontId="9" fillId="0" borderId="0"/>
    <xf numFmtId="0" fontId="9" fillId="0" borderId="0"/>
    <xf numFmtId="0" fontId="9" fillId="0" borderId="0"/>
    <xf numFmtId="0" fontId="58" fillId="0" borderId="0" applyNumberFormat="0" applyFill="0" applyBorder="0" applyAlignment="0" applyProtection="0"/>
    <xf numFmtId="44" fontId="8" fillId="0" borderId="0" applyFont="0" applyFill="0" applyBorder="0" applyAlignment="0" applyProtection="0"/>
    <xf numFmtId="43" fontId="68" fillId="0" borderId="0" applyFont="0" applyFill="0" applyBorder="0" applyAlignment="0" applyProtection="0"/>
    <xf numFmtId="0" fontId="7" fillId="0" borderId="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6" fillId="0" borderId="0"/>
    <xf numFmtId="0" fontId="6"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6" fillId="0" borderId="0"/>
    <xf numFmtId="44" fontId="11" fillId="0" borderId="0" applyFont="0" applyFill="0" applyBorder="0" applyAlignment="0" applyProtection="0"/>
    <xf numFmtId="44" fontId="6" fillId="0" borderId="0" applyFont="0" applyFill="0" applyBorder="0" applyAlignment="0" applyProtection="0"/>
    <xf numFmtId="43" fontId="11" fillId="0" borderId="0" applyFont="0" applyFill="0" applyBorder="0" applyAlignment="0" applyProtection="0"/>
    <xf numFmtId="0" fontId="6" fillId="0" borderId="0"/>
    <xf numFmtId="0" fontId="5" fillId="0" borderId="0"/>
    <xf numFmtId="0" fontId="5" fillId="0" borderId="0"/>
    <xf numFmtId="0" fontId="4" fillId="0" borderId="0"/>
    <xf numFmtId="0" fontId="119" fillId="0" borderId="0"/>
    <xf numFmtId="170" fontId="11" fillId="0" borderId="0" applyFont="0" applyFill="0" applyBorder="0" applyAlignment="0" applyProtection="0"/>
    <xf numFmtId="170" fontId="11" fillId="0" borderId="0" applyFont="0" applyFill="0" applyBorder="0" applyAlignment="0" applyProtection="0"/>
    <xf numFmtId="0" fontId="11" fillId="0" borderId="0">
      <alignment horizontal="center" vertical="center"/>
    </xf>
    <xf numFmtId="0" fontId="11" fillId="0" borderId="0">
      <alignment horizontal="center" vertical="center"/>
    </xf>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3" fillId="0" borderId="0"/>
    <xf numFmtId="44" fontId="11"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0" fontId="3" fillId="0" borderId="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44" fontId="11" fillId="0" borderId="0" applyFont="0" applyFill="0" applyBorder="0" applyAlignment="0" applyProtection="0"/>
    <xf numFmtId="0" fontId="3" fillId="0" borderId="0"/>
    <xf numFmtId="0" fontId="3" fillId="0" borderId="0"/>
    <xf numFmtId="42" fontId="11" fillId="0" borderId="0" applyFont="0" applyFill="0" applyBorder="0" applyAlignment="0" applyProtection="0"/>
    <xf numFmtId="44" fontId="11" fillId="0" borderId="0" applyFont="0" applyFill="0" applyBorder="0" applyAlignment="0" applyProtection="0"/>
    <xf numFmtId="42" fontId="11" fillId="0" borderId="0" applyFont="0" applyFill="0" applyBorder="0" applyAlignment="0" applyProtection="0"/>
    <xf numFmtId="0" fontId="3" fillId="0" borderId="0"/>
    <xf numFmtId="44" fontId="11" fillId="0" borderId="0" applyFont="0" applyFill="0" applyBorder="0" applyAlignment="0" applyProtection="0"/>
    <xf numFmtId="44" fontId="3" fillId="0" borderId="0" applyFont="0" applyFill="0" applyBorder="0" applyAlignment="0" applyProtection="0"/>
    <xf numFmtId="43" fontId="11" fillId="0" borderId="0" applyFont="0" applyFill="0" applyBorder="0" applyAlignment="0" applyProtection="0"/>
    <xf numFmtId="0" fontId="3" fillId="0" borderId="0"/>
    <xf numFmtId="0" fontId="3" fillId="0" borderId="0"/>
    <xf numFmtId="0" fontId="3" fillId="0" borderId="0"/>
    <xf numFmtId="0" fontId="3" fillId="0" borderId="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 fillId="0" borderId="0"/>
    <xf numFmtId="44" fontId="2" fillId="0" borderId="0" applyFont="0" applyFill="0" applyBorder="0" applyAlignment="0" applyProtection="0"/>
  </cellStyleXfs>
  <cellXfs count="1630">
    <xf numFmtId="0" fontId="0" fillId="0" borderId="0" xfId="0">
      <alignment horizontal="center" vertical="center"/>
    </xf>
    <xf numFmtId="0" fontId="17" fillId="0" borderId="0" xfId="18" applyNumberFormat="1" applyFont="1" applyAlignment="1">
      <alignment horizontal="right"/>
    </xf>
    <xf numFmtId="0" fontId="17" fillId="0" borderId="0" xfId="18" applyNumberFormat="1" applyFont="1" applyAlignment="1">
      <alignment horizontal="left"/>
    </xf>
    <xf numFmtId="0" fontId="17" fillId="0" borderId="0" xfId="18" applyNumberFormat="1" applyFont="1" applyAlignment="1">
      <alignment horizontal="right" wrapText="1"/>
    </xf>
    <xf numFmtId="0" fontId="17" fillId="0" borderId="0" xfId="18" applyNumberFormat="1" applyFont="1" applyAlignment="1">
      <alignment horizontal="left" wrapText="1"/>
    </xf>
    <xf numFmtId="0" fontId="17" fillId="0" borderId="0" xfId="11" applyNumberFormat="1" applyFont="1" applyAlignment="1">
      <alignment horizontal="left"/>
    </xf>
    <xf numFmtId="0" fontId="20" fillId="0" borderId="0" xfId="0" applyFont="1">
      <alignment horizontal="center" vertical="center"/>
    </xf>
    <xf numFmtId="0" fontId="22" fillId="0" borderId="0" xfId="6" applyFont="1" applyAlignment="1">
      <alignment horizontal="left"/>
    </xf>
    <xf numFmtId="0" fontId="12" fillId="0" borderId="0" xfId="0" applyFont="1">
      <alignment horizontal="center" vertical="center"/>
    </xf>
    <xf numFmtId="49" fontId="23" fillId="0" borderId="0" xfId="1" applyFont="1">
      <alignment horizontal="left" vertical="top"/>
    </xf>
    <xf numFmtId="0" fontId="12" fillId="0" borderId="0" xfId="0" applyFont="1" applyAlignment="1"/>
    <xf numFmtId="0" fontId="17" fillId="0" borderId="0" xfId="4" applyNumberFormat="1" applyFont="1" applyBorder="1" applyAlignment="1" applyProtection="1"/>
    <xf numFmtId="0" fontId="17" fillId="0" borderId="0" xfId="1" applyNumberFormat="1" applyFont="1" applyAlignment="1">
      <alignment horizontal="left"/>
    </xf>
    <xf numFmtId="0" fontId="17" fillId="0" borderId="0" xfId="11" applyNumberFormat="1" applyFont="1" applyAlignment="1">
      <alignment horizontal="left" wrapText="1"/>
    </xf>
    <xf numFmtId="42" fontId="17" fillId="0" borderId="0" xfId="4" applyFont="1" applyBorder="1" applyAlignment="1" applyProtection="1">
      <alignment vertical="top"/>
    </xf>
    <xf numFmtId="0" fontId="17" fillId="0" borderId="0" xfId="6" applyFont="1" applyAlignment="1">
      <alignment horizontal="left"/>
    </xf>
    <xf numFmtId="9" fontId="29" fillId="0" borderId="0" xfId="14" applyFont="1" applyBorder="1" applyAlignment="1">
      <alignment horizontal="center" vertical="center" wrapText="1"/>
    </xf>
    <xf numFmtId="9" fontId="29" fillId="0" borderId="0" xfId="14" applyFont="1" applyBorder="1" applyAlignment="1"/>
    <xf numFmtId="49" fontId="30" fillId="0" borderId="0" xfId="1" applyFont="1" applyAlignment="1">
      <alignment horizontal="left"/>
    </xf>
    <xf numFmtId="0" fontId="31" fillId="0" borderId="0" xfId="18" applyNumberFormat="1" applyFont="1" applyAlignment="1">
      <alignment horizontal="left"/>
    </xf>
    <xf numFmtId="0" fontId="20" fillId="0" borderId="0" xfId="6" quotePrefix="1" applyFont="1" applyAlignment="1">
      <alignment horizontal="left"/>
    </xf>
    <xf numFmtId="0" fontId="20" fillId="0" borderId="0" xfId="6" applyFont="1" applyAlignment="1">
      <alignment horizontal="left"/>
    </xf>
    <xf numFmtId="0" fontId="20" fillId="0" borderId="0" xfId="6" quotePrefix="1" applyFont="1" applyAlignment="1">
      <alignment horizontal="left" wrapText="1"/>
    </xf>
    <xf numFmtId="0" fontId="0" fillId="0" borderId="0" xfId="0" applyAlignment="1">
      <alignment vertical="center"/>
    </xf>
    <xf numFmtId="49" fontId="30" fillId="0" borderId="0" xfId="1" applyFont="1" applyAlignment="1"/>
    <xf numFmtId="0" fontId="12" fillId="0" borderId="0" xfId="11" applyNumberFormat="1" applyAlignment="1">
      <alignment horizontal="left"/>
    </xf>
    <xf numFmtId="0" fontId="33" fillId="0" borderId="0" xfId="8" applyFont="1"/>
    <xf numFmtId="49" fontId="12" fillId="0" borderId="0" xfId="13" applyAlignment="1">
      <alignment horizontal="left"/>
    </xf>
    <xf numFmtId="0" fontId="12" fillId="0" borderId="0" xfId="6" applyAlignment="1">
      <alignment horizontal="left" wrapText="1"/>
    </xf>
    <xf numFmtId="0" fontId="12" fillId="0" borderId="0" xfId="11" applyNumberFormat="1" applyAlignment="1">
      <alignment horizontal="left" wrapText="1"/>
    </xf>
    <xf numFmtId="0" fontId="12" fillId="0" borderId="0" xfId="11" applyNumberFormat="1" applyAlignment="1">
      <alignment horizontal="left" wrapText="1" indent="1"/>
    </xf>
    <xf numFmtId="49" fontId="12" fillId="0" borderId="0" xfId="13" applyAlignment="1">
      <alignment horizontal="left" wrapText="1"/>
    </xf>
    <xf numFmtId="0" fontId="22" fillId="0" borderId="0" xfId="6" applyFont="1" applyAlignment="1">
      <alignment horizontal="left" vertical="top"/>
    </xf>
    <xf numFmtId="9" fontId="29" fillId="0" borderId="0" xfId="14" applyFont="1" applyBorder="1" applyAlignment="1">
      <alignment vertical="top"/>
    </xf>
    <xf numFmtId="0" fontId="12" fillId="0" borderId="0" xfId="11" quotePrefix="1" applyNumberFormat="1" applyAlignment="1">
      <alignment horizontal="left" wrapText="1"/>
    </xf>
    <xf numFmtId="0" fontId="30" fillId="0" borderId="0" xfId="1" applyNumberFormat="1" applyFont="1" applyAlignment="1">
      <alignment horizontal="left"/>
    </xf>
    <xf numFmtId="0" fontId="12" fillId="0" borderId="0" xfId="6" applyAlignment="1">
      <alignment horizontal="left"/>
    </xf>
    <xf numFmtId="0" fontId="12" fillId="0" borderId="0" xfId="13" applyNumberFormat="1" applyAlignment="1">
      <alignment horizontal="left" wrapText="1"/>
    </xf>
    <xf numFmtId="49" fontId="12" fillId="0" borderId="14" xfId="13" applyBorder="1" applyAlignment="1">
      <alignment horizontal="left"/>
    </xf>
    <xf numFmtId="3" fontId="0" fillId="0" borderId="0" xfId="0" applyNumberFormat="1">
      <alignment horizontal="center" vertical="center"/>
    </xf>
    <xf numFmtId="3" fontId="12" fillId="0" borderId="0" xfId="0" applyNumberFormat="1" applyFont="1">
      <alignment horizontal="center" vertical="center"/>
    </xf>
    <xf numFmtId="49" fontId="12" fillId="0" borderId="0" xfId="9" applyAlignment="1">
      <alignment horizontal="left"/>
    </xf>
    <xf numFmtId="49" fontId="12" fillId="0" borderId="0" xfId="9" applyAlignment="1">
      <alignment horizontal="left" wrapText="1"/>
    </xf>
    <xf numFmtId="0" fontId="12" fillId="0" borderId="0" xfId="11" applyNumberFormat="1" applyAlignment="1">
      <alignment horizontal="left" indent="1"/>
    </xf>
    <xf numFmtId="0" fontId="12" fillId="0" borderId="0" xfId="0" applyFont="1" applyAlignment="1">
      <alignment horizontal="center" vertical="center" wrapText="1"/>
    </xf>
    <xf numFmtId="0" fontId="11" fillId="0" borderId="0" xfId="8"/>
    <xf numFmtId="0" fontId="12" fillId="0" borderId="0" xfId="0" applyFont="1" applyAlignment="1">
      <alignment horizontal="left" vertical="center"/>
    </xf>
    <xf numFmtId="0" fontId="34" fillId="0" borderId="0" xfId="8" applyFont="1"/>
    <xf numFmtId="0" fontId="34" fillId="0" borderId="0" xfId="8" applyFont="1" applyAlignment="1">
      <alignment horizontal="left"/>
    </xf>
    <xf numFmtId="0" fontId="12" fillId="0" borderId="0" xfId="20" applyFont="1">
      <alignment horizontal="center" vertical="center"/>
    </xf>
    <xf numFmtId="0" fontId="11" fillId="0" borderId="0" xfId="20" applyAlignment="1">
      <alignment horizontal="center" vertical="top"/>
    </xf>
    <xf numFmtId="0" fontId="11" fillId="0" borderId="0" xfId="20">
      <alignment horizontal="center" vertical="center"/>
    </xf>
    <xf numFmtId="0" fontId="12" fillId="0" borderId="0" xfId="20" applyFont="1" applyAlignment="1"/>
    <xf numFmtId="0" fontId="17" fillId="0" borderId="0" xfId="20" applyFont="1" applyAlignment="1">
      <alignment horizontal="center"/>
    </xf>
    <xf numFmtId="0" fontId="12" fillId="0" borderId="0" xfId="20" applyFont="1" applyAlignment="1">
      <alignment horizontal="center"/>
    </xf>
    <xf numFmtId="49" fontId="12" fillId="0" borderId="0" xfId="23" applyFont="1" applyAlignment="1">
      <alignment horizontal="left"/>
    </xf>
    <xf numFmtId="37" fontId="12" fillId="0" borderId="2" xfId="20" applyNumberFormat="1" applyFont="1" applyBorder="1" applyAlignment="1"/>
    <xf numFmtId="37" fontId="12" fillId="0" borderId="1" xfId="20" applyNumberFormat="1" applyFont="1" applyBorder="1" applyAlignment="1"/>
    <xf numFmtId="49" fontId="12" fillId="0" borderId="0" xfId="23" applyFont="1" applyAlignment="1">
      <alignment horizontal="right"/>
    </xf>
    <xf numFmtId="49" fontId="17" fillId="0" borderId="0" xfId="23" applyFont="1" applyAlignment="1">
      <alignment horizontal="left"/>
    </xf>
    <xf numFmtId="0" fontId="17" fillId="0" borderId="0" xfId="23" applyNumberFormat="1" applyFont="1" applyAlignment="1">
      <alignment horizontal="left"/>
    </xf>
    <xf numFmtId="0" fontId="12" fillId="0" borderId="0" xfId="23" applyNumberFormat="1" applyFont="1" applyAlignment="1">
      <alignment horizontal="left"/>
    </xf>
    <xf numFmtId="0" fontId="12" fillId="0" borderId="0" xfId="23" applyNumberFormat="1" applyFont="1" applyAlignment="1">
      <alignment horizontal="left" wrapText="1"/>
    </xf>
    <xf numFmtId="49" fontId="17" fillId="0" borderId="0" xfId="23" applyFont="1" applyAlignment="1">
      <alignment horizontal="right"/>
    </xf>
    <xf numFmtId="0" fontId="12" fillId="0" borderId="0" xfId="20" applyFont="1" applyAlignment="1">
      <alignment horizontal="left" wrapText="1"/>
    </xf>
    <xf numFmtId="0" fontId="20" fillId="0" borderId="0" xfId="20" applyFont="1">
      <alignment horizontal="center" vertical="center"/>
    </xf>
    <xf numFmtId="0" fontId="17" fillId="0" borderId="0" xfId="20" applyFont="1" applyAlignment="1">
      <alignment horizontal="left" vertical="center"/>
    </xf>
    <xf numFmtId="0" fontId="17" fillId="0" borderId="0" xfId="20" applyFont="1">
      <alignment horizontal="center" vertical="center"/>
    </xf>
    <xf numFmtId="37" fontId="17" fillId="0" borderId="6" xfId="20" applyNumberFormat="1" applyFont="1" applyBorder="1" applyAlignment="1"/>
    <xf numFmtId="49" fontId="12" fillId="0" borderId="0" xfId="24" applyFont="1" applyAlignment="1"/>
    <xf numFmtId="49" fontId="12" fillId="0" borderId="0" xfId="24" applyFont="1" applyAlignment="1">
      <alignment wrapText="1"/>
    </xf>
    <xf numFmtId="49" fontId="17" fillId="0" borderId="0" xfId="24" applyFont="1" applyAlignment="1"/>
    <xf numFmtId="49" fontId="17" fillId="0" borderId="0" xfId="24" applyFont="1" applyAlignment="1">
      <alignment wrapText="1"/>
    </xf>
    <xf numFmtId="0" fontId="17" fillId="0" borderId="0" xfId="20" applyFont="1" applyAlignment="1"/>
    <xf numFmtId="49" fontId="17" fillId="0" borderId="0" xfId="24" applyFont="1" applyAlignment="1">
      <alignment horizontal="left" wrapText="1"/>
    </xf>
    <xf numFmtId="49" fontId="12" fillId="0" borderId="20" xfId="24" applyFont="1" applyBorder="1" applyAlignment="1"/>
    <xf numFmtId="49" fontId="17" fillId="0" borderId="16" xfId="24" applyFont="1" applyBorder="1" applyAlignment="1">
      <alignment wrapText="1"/>
    </xf>
    <xf numFmtId="0" fontId="12" fillId="0" borderId="16" xfId="20" applyFont="1" applyBorder="1">
      <alignment horizontal="center" vertical="center"/>
    </xf>
    <xf numFmtId="0" fontId="12" fillId="0" borderId="16" xfId="20" applyFont="1" applyBorder="1" applyAlignment="1"/>
    <xf numFmtId="49" fontId="12" fillId="0" borderId="14" xfId="24" applyFont="1" applyBorder="1" applyAlignment="1"/>
    <xf numFmtId="49" fontId="12" fillId="0" borderId="0" xfId="24" applyFont="1" applyAlignment="1">
      <alignment horizontal="right"/>
    </xf>
    <xf numFmtId="49" fontId="17" fillId="0" borderId="11" xfId="24" applyFont="1" applyBorder="1" applyAlignment="1"/>
    <xf numFmtId="49" fontId="17" fillId="0" borderId="6" xfId="24" applyFont="1" applyBorder="1" applyAlignment="1">
      <alignment wrapText="1"/>
    </xf>
    <xf numFmtId="0" fontId="12" fillId="0" borderId="6" xfId="20" applyFont="1" applyBorder="1">
      <alignment horizontal="center" vertical="center"/>
    </xf>
    <xf numFmtId="37" fontId="12" fillId="0" borderId="6" xfId="20" applyNumberFormat="1" applyFont="1" applyBorder="1" applyAlignment="1"/>
    <xf numFmtId="0" fontId="12" fillId="0" borderId="6" xfId="20" applyFont="1" applyBorder="1" applyAlignment="1"/>
    <xf numFmtId="49" fontId="12" fillId="0" borderId="16" xfId="24" applyFont="1" applyBorder="1" applyAlignment="1">
      <alignment wrapText="1"/>
    </xf>
    <xf numFmtId="49" fontId="17" fillId="0" borderId="14" xfId="24" applyFont="1" applyBorder="1" applyAlignment="1"/>
    <xf numFmtId="0" fontId="12" fillId="0" borderId="14" xfId="20" applyFont="1" applyBorder="1" applyAlignment="1">
      <alignment horizontal="left"/>
    </xf>
    <xf numFmtId="0" fontId="17" fillId="0" borderId="0" xfId="24" applyNumberFormat="1" applyFont="1" applyAlignment="1">
      <alignment wrapText="1"/>
    </xf>
    <xf numFmtId="37" fontId="20" fillId="0" borderId="0" xfId="20" applyNumberFormat="1" applyFont="1" applyAlignment="1">
      <alignment vertical="top" wrapText="1"/>
    </xf>
    <xf numFmtId="49" fontId="23" fillId="0" borderId="0" xfId="1" applyFont="1" applyAlignment="1">
      <alignment horizontal="left"/>
    </xf>
    <xf numFmtId="0" fontId="11" fillId="0" borderId="0" xfId="20" applyAlignment="1"/>
    <xf numFmtId="0" fontId="17" fillId="0" borderId="0" xfId="20" applyFont="1" applyAlignment="1">
      <alignment horizontal="left"/>
    </xf>
    <xf numFmtId="0" fontId="12" fillId="0" borderId="22" xfId="20" applyFont="1" applyBorder="1">
      <alignment horizontal="center" vertical="center"/>
    </xf>
    <xf numFmtId="0" fontId="17" fillId="0" borderId="22" xfId="18" applyNumberFormat="1" applyFont="1" applyBorder="1" applyAlignment="1">
      <alignment horizontal="left"/>
    </xf>
    <xf numFmtId="0" fontId="17" fillId="0" borderId="22" xfId="18" applyNumberFormat="1" applyFont="1" applyBorder="1" applyAlignment="1">
      <alignment horizontal="left" wrapText="1"/>
    </xf>
    <xf numFmtId="0" fontId="20" fillId="0" borderId="0" xfId="20" applyFont="1" applyAlignment="1"/>
    <xf numFmtId="0" fontId="21" fillId="0" borderId="0" xfId="20" applyFont="1" applyAlignment="1">
      <alignment vertical="center"/>
    </xf>
    <xf numFmtId="0" fontId="20" fillId="0" borderId="0" xfId="20" applyFont="1" applyAlignment="1">
      <alignment horizontal="left" vertical="center"/>
    </xf>
    <xf numFmtId="0" fontId="21" fillId="0" borderId="0" xfId="20" applyFont="1">
      <alignment horizontal="center" vertical="center"/>
    </xf>
    <xf numFmtId="0" fontId="17" fillId="0" borderId="0" xfId="20" applyFont="1" applyAlignment="1">
      <alignment vertical="center" wrapText="1"/>
    </xf>
    <xf numFmtId="0" fontId="17" fillId="0" borderId="0" xfId="20" applyFont="1" applyAlignment="1">
      <alignment horizontal="left" wrapText="1"/>
    </xf>
    <xf numFmtId="0" fontId="20" fillId="0" borderId="0" xfId="20" applyFont="1" applyAlignment="1">
      <alignment wrapText="1"/>
    </xf>
    <xf numFmtId="49" fontId="20" fillId="0" borderId="0" xfId="9" applyFont="1" applyAlignment="1">
      <alignment horizontal="left"/>
    </xf>
    <xf numFmtId="166" fontId="17" fillId="4" borderId="13" xfId="20" applyNumberFormat="1" applyFont="1" applyFill="1" applyBorder="1">
      <alignment horizontal="center" vertical="center"/>
    </xf>
    <xf numFmtId="0" fontId="20" fillId="0" borderId="0" xfId="20" applyFont="1" applyAlignment="1">
      <alignment horizontal="left"/>
    </xf>
    <xf numFmtId="0" fontId="20" fillId="0" borderId="0" xfId="20" applyFont="1" applyAlignment="1">
      <alignment horizontal="center"/>
    </xf>
    <xf numFmtId="0" fontId="11" fillId="0" borderId="0" xfId="20" applyAlignment="1">
      <alignment horizontal="center"/>
    </xf>
    <xf numFmtId="0" fontId="11" fillId="0" borderId="0" xfId="29"/>
    <xf numFmtId="0" fontId="13" fillId="0" borderId="0" xfId="29" applyFont="1"/>
    <xf numFmtId="0" fontId="13" fillId="0" borderId="0" xfId="29" applyFont="1" applyAlignment="1">
      <alignment horizontal="left"/>
    </xf>
    <xf numFmtId="49" fontId="23" fillId="0" borderId="0" xfId="1" applyFont="1" applyAlignment="1">
      <alignment horizontal="left" vertical="center"/>
    </xf>
    <xf numFmtId="49" fontId="17" fillId="0" borderId="0" xfId="25" applyFont="1" applyAlignment="1"/>
    <xf numFmtId="0" fontId="21" fillId="0" borderId="0" xfId="20" applyFont="1" applyAlignment="1"/>
    <xf numFmtId="0" fontId="11" fillId="0" borderId="0" xfId="8" applyAlignment="1">
      <alignment horizontal="left" indent="2"/>
    </xf>
    <xf numFmtId="166" fontId="17" fillId="0" borderId="0" xfId="20" applyNumberFormat="1" applyFont="1">
      <alignment horizontal="center" vertical="center"/>
    </xf>
    <xf numFmtId="0" fontId="12" fillId="0" borderId="0" xfId="12" applyNumberFormat="1" applyFont="1" applyAlignment="1">
      <alignment horizontal="left" indent="1"/>
    </xf>
    <xf numFmtId="0" fontId="12" fillId="0" borderId="0" xfId="20" applyFont="1" applyAlignment="1">
      <alignment horizontal="left" vertical="center"/>
    </xf>
    <xf numFmtId="0" fontId="12" fillId="0" borderId="0" xfId="20" applyFont="1" applyAlignment="1">
      <alignment vertical="top"/>
    </xf>
    <xf numFmtId="0" fontId="12" fillId="0" borderId="0" xfId="20" applyFont="1" applyAlignment="1">
      <alignment horizontal="center" vertical="center" wrapText="1"/>
    </xf>
    <xf numFmtId="0" fontId="30" fillId="3" borderId="6" xfId="1" applyNumberFormat="1" applyFont="1" applyFill="1" applyBorder="1" applyAlignment="1"/>
    <xf numFmtId="0" fontId="30" fillId="3" borderId="6" xfId="1" applyNumberFormat="1" applyFont="1" applyFill="1" applyBorder="1" applyAlignment="1">
      <alignment horizontal="left" vertical="center"/>
    </xf>
    <xf numFmtId="37" fontId="12" fillId="0" borderId="0" xfId="0" applyNumberFormat="1" applyFont="1">
      <alignment horizontal="center" vertical="center"/>
    </xf>
    <xf numFmtId="0" fontId="16" fillId="0" borderId="0" xfId="8" applyFont="1" applyAlignment="1">
      <alignment horizontal="left" vertical="top" wrapText="1"/>
    </xf>
    <xf numFmtId="0" fontId="52" fillId="0" borderId="0" xfId="29" applyFont="1"/>
    <xf numFmtId="0" fontId="16" fillId="0" borderId="0" xfId="7" applyFont="1" applyAlignment="1">
      <alignment horizontal="right" vertical="top" wrapText="1" indent="1"/>
    </xf>
    <xf numFmtId="0" fontId="16" fillId="0" borderId="0" xfId="27" applyFont="1" applyAlignment="1">
      <alignment horizontal="left" vertical="top" wrapText="1"/>
    </xf>
    <xf numFmtId="0" fontId="42" fillId="0" borderId="0" xfId="8" applyFont="1"/>
    <xf numFmtId="0" fontId="51" fillId="0" borderId="0" xfId="29" applyFont="1" applyAlignment="1">
      <alignment vertical="center" wrapText="1"/>
    </xf>
    <xf numFmtId="0" fontId="53" fillId="0" borderId="16" xfId="29" applyFont="1" applyBorder="1" applyAlignment="1">
      <alignment vertical="center" wrapText="1"/>
    </xf>
    <xf numFmtId="0" fontId="53" fillId="0" borderId="0" xfId="29" applyFont="1" applyAlignment="1">
      <alignment vertical="center" wrapText="1"/>
    </xf>
    <xf numFmtId="0" fontId="34" fillId="0" borderId="0" xfId="8" applyFont="1" applyAlignment="1">
      <alignment horizontal="left" wrapText="1"/>
    </xf>
    <xf numFmtId="0" fontId="34" fillId="6" borderId="6" xfId="8" applyFont="1" applyFill="1" applyBorder="1" applyAlignment="1">
      <alignment vertical="center"/>
    </xf>
    <xf numFmtId="0" fontId="33" fillId="0" borderId="0" xfId="8" applyFont="1" applyAlignment="1">
      <alignment horizontal="left"/>
    </xf>
    <xf numFmtId="0" fontId="34" fillId="0" borderId="0" xfId="8" applyFont="1" applyAlignment="1">
      <alignment vertical="center"/>
    </xf>
    <xf numFmtId="0" fontId="14" fillId="8" borderId="0" xfId="29" applyFont="1" applyFill="1" applyAlignment="1">
      <alignment vertical="center"/>
    </xf>
    <xf numFmtId="0" fontId="11" fillId="8" borderId="0" xfId="8" applyFill="1"/>
    <xf numFmtId="0" fontId="58" fillId="0" borderId="0" xfId="58"/>
    <xf numFmtId="0" fontId="58" fillId="0" borderId="0" xfId="58" applyAlignment="1">
      <alignment horizontal="left" indent="1"/>
    </xf>
    <xf numFmtId="0" fontId="58" fillId="0" borderId="0" xfId="58" applyAlignment="1">
      <alignment horizontal="left" vertical="center" indent="1"/>
    </xf>
    <xf numFmtId="0" fontId="59" fillId="0" borderId="0" xfId="58" applyFont="1" applyAlignment="1">
      <alignment horizontal="left" vertical="center" indent="1"/>
    </xf>
    <xf numFmtId="0" fontId="33" fillId="0" borderId="0" xfId="8" applyFont="1" applyProtection="1">
      <protection hidden="1"/>
    </xf>
    <xf numFmtId="0" fontId="33" fillId="0" borderId="0" xfId="8" applyFont="1" applyAlignment="1" applyProtection="1">
      <alignment vertical="top"/>
      <protection hidden="1"/>
    </xf>
    <xf numFmtId="0" fontId="11" fillId="0" borderId="0" xfId="0" applyFont="1" applyAlignment="1" applyProtection="1">
      <protection hidden="1"/>
    </xf>
    <xf numFmtId="1" fontId="20" fillId="0" borderId="6" xfId="30" applyNumberFormat="1" applyFont="1" applyBorder="1" applyAlignment="1">
      <alignment horizontal="center"/>
    </xf>
    <xf numFmtId="0" fontId="28" fillId="0" borderId="0" xfId="20" applyFont="1" applyAlignment="1">
      <alignment horizontal="left" vertical="center" indent="1"/>
    </xf>
    <xf numFmtId="5" fontId="28" fillId="0" borderId="0" xfId="20" applyNumberFormat="1" applyFont="1" applyAlignment="1">
      <alignment horizontal="right" vertical="center" indent="1"/>
    </xf>
    <xf numFmtId="5" fontId="20" fillId="0" borderId="0" xfId="20" applyNumberFormat="1" applyFont="1" applyAlignment="1">
      <alignment horizontal="right" vertical="center"/>
    </xf>
    <xf numFmtId="9" fontId="25" fillId="0" borderId="0" xfId="14" applyFont="1" applyBorder="1" applyAlignment="1">
      <alignment horizontal="center" vertical="center" wrapText="1"/>
    </xf>
    <xf numFmtId="9" fontId="25" fillId="0" borderId="1" xfId="14" applyFont="1" applyBorder="1" applyAlignment="1"/>
    <xf numFmtId="9" fontId="25" fillId="0" borderId="2" xfId="14" applyFont="1" applyBorder="1" applyAlignment="1"/>
    <xf numFmtId="9" fontId="25" fillId="0" borderId="1" xfId="14" applyFont="1" applyFill="1" applyBorder="1" applyAlignment="1"/>
    <xf numFmtId="9" fontId="25" fillId="0" borderId="3" xfId="14" applyFont="1" applyBorder="1" applyAlignment="1"/>
    <xf numFmtId="9" fontId="25" fillId="0" borderId="0" xfId="14" applyFont="1" applyBorder="1" applyAlignment="1"/>
    <xf numFmtId="9" fontId="25" fillId="0" borderId="2" xfId="14" applyFont="1" applyFill="1" applyBorder="1" applyAlignment="1"/>
    <xf numFmtId="9" fontId="25" fillId="0" borderId="5" xfId="14" applyFont="1" applyBorder="1" applyAlignment="1"/>
    <xf numFmtId="9" fontId="25" fillId="0" borderId="4" xfId="14" applyFont="1" applyBorder="1" applyAlignment="1"/>
    <xf numFmtId="37" fontId="12" fillId="8" borderId="4" xfId="20" applyNumberFormat="1" applyFont="1" applyFill="1" applyBorder="1" applyAlignment="1"/>
    <xf numFmtId="9" fontId="25" fillId="0" borderId="17" xfId="14" applyFont="1" applyBorder="1" applyAlignment="1"/>
    <xf numFmtId="0" fontId="17" fillId="0" borderId="0" xfId="24" applyNumberFormat="1" applyFont="1" applyAlignment="1">
      <alignment horizontal="left"/>
    </xf>
    <xf numFmtId="9" fontId="27" fillId="0" borderId="0" xfId="14" applyFont="1" applyBorder="1" applyAlignment="1"/>
    <xf numFmtId="9" fontId="25" fillId="0" borderId="6" xfId="14" applyFont="1" applyBorder="1" applyAlignment="1"/>
    <xf numFmtId="9" fontId="25" fillId="0" borderId="16" xfId="14" applyFont="1" applyBorder="1" applyAlignment="1"/>
    <xf numFmtId="0" fontId="11" fillId="0" borderId="0" xfId="0" applyFont="1" applyProtection="1">
      <alignment horizontal="center" vertical="center"/>
      <protection hidden="1"/>
    </xf>
    <xf numFmtId="0" fontId="11" fillId="0" borderId="0" xfId="29" applyAlignment="1">
      <alignment vertical="center"/>
    </xf>
    <xf numFmtId="0" fontId="11" fillId="0" borderId="0" xfId="20" applyAlignment="1">
      <alignment horizontal="center" vertical="center" wrapText="1"/>
    </xf>
    <xf numFmtId="0" fontId="11" fillId="0" borderId="0" xfId="8" applyAlignment="1">
      <alignment horizontal="left"/>
    </xf>
    <xf numFmtId="0" fontId="11" fillId="0" borderId="0" xfId="8" applyAlignment="1" applyProtection="1">
      <alignment horizontal="left"/>
      <protection locked="0"/>
    </xf>
    <xf numFmtId="0" fontId="76" fillId="0" borderId="0" xfId="58" applyFont="1"/>
    <xf numFmtId="0" fontId="13" fillId="0" borderId="0" xfId="20" applyFont="1">
      <alignment horizontal="center" vertical="center"/>
    </xf>
    <xf numFmtId="166" fontId="21" fillId="0" borderId="6" xfId="30" applyNumberFormat="1" applyFont="1" applyBorder="1"/>
    <xf numFmtId="5" fontId="21" fillId="0" borderId="0" xfId="20" applyNumberFormat="1" applyFont="1" applyAlignment="1">
      <alignment horizontal="right" vertical="center"/>
    </xf>
    <xf numFmtId="0" fontId="21" fillId="0" borderId="0" xfId="20" applyFont="1" applyAlignment="1">
      <alignment horizontal="center"/>
    </xf>
    <xf numFmtId="0" fontId="21" fillId="0" borderId="0" xfId="20" applyFont="1" applyAlignment="1">
      <alignment vertical="center" wrapText="1"/>
    </xf>
    <xf numFmtId="0" fontId="21" fillId="0" borderId="0" xfId="20" applyFont="1" applyAlignment="1">
      <alignment horizontal="center" vertical="center" wrapText="1"/>
    </xf>
    <xf numFmtId="0" fontId="20" fillId="0" borderId="0" xfId="20" applyFont="1" applyAlignment="1">
      <alignment horizontal="center" vertical="center" wrapText="1"/>
    </xf>
    <xf numFmtId="44" fontId="12" fillId="0" borderId="0" xfId="3" applyFont="1" applyAlignment="1">
      <alignment horizontal="center" vertical="center"/>
    </xf>
    <xf numFmtId="0" fontId="58" fillId="7" borderId="0" xfId="58" applyFill="1" applyAlignment="1">
      <alignment vertical="top"/>
    </xf>
    <xf numFmtId="0" fontId="78" fillId="0" borderId="0" xfId="29" applyFont="1" applyAlignment="1">
      <alignment vertical="center"/>
    </xf>
    <xf numFmtId="0" fontId="78" fillId="0" borderId="0" xfId="20" applyFont="1">
      <alignment horizontal="center" vertical="center"/>
    </xf>
    <xf numFmtId="37" fontId="12" fillId="11" borderId="3" xfId="20" applyNumberFormat="1" applyFont="1" applyFill="1" applyBorder="1" applyAlignment="1"/>
    <xf numFmtId="3" fontId="13" fillId="0" borderId="0" xfId="0" applyNumberFormat="1" applyFont="1">
      <alignment horizontal="center" vertical="center"/>
    </xf>
    <xf numFmtId="0" fontId="12" fillId="0" borderId="0" xfId="0" applyFont="1" applyAlignment="1">
      <alignment vertical="center"/>
    </xf>
    <xf numFmtId="0" fontId="71" fillId="0" borderId="0" xfId="58" applyFont="1" applyAlignment="1" applyProtection="1">
      <alignment vertical="top"/>
    </xf>
    <xf numFmtId="0" fontId="20" fillId="0" borderId="7" xfId="0" applyFont="1" applyBorder="1" applyProtection="1">
      <alignment horizontal="center" vertical="center"/>
      <protection locked="0"/>
    </xf>
    <xf numFmtId="0" fontId="20" fillId="0" borderId="7" xfId="0" applyFont="1" applyBorder="1" applyAlignment="1" applyProtection="1">
      <alignment wrapText="1"/>
      <protection locked="0"/>
    </xf>
    <xf numFmtId="0" fontId="20" fillId="0" borderId="7" xfId="0" applyFont="1" applyBorder="1" applyAlignment="1" applyProtection="1">
      <alignment vertical="center"/>
      <protection locked="0"/>
    </xf>
    <xf numFmtId="3" fontId="20" fillId="0" borderId="7" xfId="0" applyNumberFormat="1" applyFont="1" applyBorder="1" applyProtection="1">
      <alignment horizontal="center" vertical="center"/>
      <protection locked="0"/>
    </xf>
    <xf numFmtId="0" fontId="11" fillId="0" borderId="0" xfId="27">
      <alignment horizontal="center" vertical="center"/>
    </xf>
    <xf numFmtId="0" fontId="58" fillId="0" borderId="0" xfId="58" applyFill="1" applyAlignment="1" applyProtection="1">
      <alignment horizontal="left" vertical="center"/>
    </xf>
    <xf numFmtId="0" fontId="20" fillId="0" borderId="0" xfId="0" applyFont="1" applyProtection="1">
      <alignment horizontal="center" vertical="center"/>
      <protection locked="0"/>
    </xf>
    <xf numFmtId="0" fontId="12" fillId="0" borderId="0" xfId="0" applyFont="1" applyAlignment="1">
      <alignment horizontal="center"/>
    </xf>
    <xf numFmtId="0" fontId="12" fillId="0" borderId="0" xfId="20" applyFont="1" applyProtection="1">
      <alignment horizontal="center" vertical="center"/>
      <protection locked="0"/>
    </xf>
    <xf numFmtId="37" fontId="12" fillId="0" borderId="2" xfId="20" applyNumberFormat="1" applyFont="1" applyBorder="1" applyAlignment="1" applyProtection="1">
      <protection locked="0"/>
    </xf>
    <xf numFmtId="37" fontId="12" fillId="0" borderId="1" xfId="20" applyNumberFormat="1" applyFont="1" applyBorder="1" applyAlignment="1" applyProtection="1">
      <protection locked="0"/>
    </xf>
    <xf numFmtId="37" fontId="12" fillId="0" borderId="5" xfId="20" applyNumberFormat="1" applyFont="1" applyBorder="1" applyAlignment="1" applyProtection="1">
      <protection locked="0"/>
    </xf>
    <xf numFmtId="37" fontId="12" fillId="0" borderId="3" xfId="20" applyNumberFormat="1" applyFont="1" applyBorder="1" applyAlignment="1" applyProtection="1">
      <protection locked="0"/>
    </xf>
    <xf numFmtId="37" fontId="12" fillId="0" borderId="0" xfId="20" applyNumberFormat="1" applyFont="1" applyAlignment="1" applyProtection="1">
      <protection locked="0"/>
    </xf>
    <xf numFmtId="37" fontId="12" fillId="0" borderId="4" xfId="20" applyNumberFormat="1" applyFont="1" applyBorder="1" applyAlignment="1" applyProtection="1">
      <protection locked="0"/>
    </xf>
    <xf numFmtId="37" fontId="12" fillId="0" borderId="17" xfId="20" applyNumberFormat="1" applyFont="1" applyBorder="1" applyAlignment="1" applyProtection="1">
      <protection locked="0"/>
    </xf>
    <xf numFmtId="0" fontId="11" fillId="0" borderId="0" xfId="20" applyProtection="1">
      <alignment horizontal="center" vertical="center"/>
      <protection locked="0"/>
    </xf>
    <xf numFmtId="37" fontId="12" fillId="0" borderId="16" xfId="20" applyNumberFormat="1" applyFont="1" applyBorder="1" applyAlignment="1" applyProtection="1">
      <protection locked="0"/>
    </xf>
    <xf numFmtId="9" fontId="25" fillId="11" borderId="3" xfId="14" applyFont="1" applyFill="1" applyBorder="1" applyAlignment="1" applyProtection="1"/>
    <xf numFmtId="37" fontId="12" fillId="8" borderId="3" xfId="20" applyNumberFormat="1" applyFont="1" applyFill="1" applyBorder="1" applyAlignment="1"/>
    <xf numFmtId="9" fontId="25" fillId="8" borderId="3" xfId="14" applyFont="1" applyFill="1" applyBorder="1" applyAlignment="1" applyProtection="1"/>
    <xf numFmtId="9" fontId="25" fillId="8" borderId="4" xfId="14" applyFont="1" applyFill="1" applyBorder="1" applyAlignment="1" applyProtection="1"/>
    <xf numFmtId="9" fontId="25" fillId="0" borderId="2" xfId="14" applyFont="1" applyBorder="1" applyAlignment="1" applyProtection="1"/>
    <xf numFmtId="9" fontId="25" fillId="0" borderId="1" xfId="14" applyFont="1" applyBorder="1" applyAlignment="1" applyProtection="1"/>
    <xf numFmtId="9" fontId="27" fillId="0" borderId="3" xfId="14" applyFont="1" applyBorder="1" applyAlignment="1" applyProtection="1"/>
    <xf numFmtId="9" fontId="27" fillId="0" borderId="0" xfId="14" applyFont="1" applyBorder="1" applyAlignment="1" applyProtection="1"/>
    <xf numFmtId="37" fontId="17" fillId="8" borderId="6" xfId="20" applyNumberFormat="1" applyFont="1" applyFill="1" applyBorder="1" applyAlignment="1"/>
    <xf numFmtId="9" fontId="27" fillId="8" borderId="3" xfId="14" applyFont="1" applyFill="1" applyBorder="1" applyAlignment="1" applyProtection="1"/>
    <xf numFmtId="37" fontId="17" fillId="8" borderId="3" xfId="20" applyNumberFormat="1" applyFont="1" applyFill="1" applyBorder="1" applyAlignment="1"/>
    <xf numFmtId="0" fontId="12" fillId="0" borderId="0" xfId="20" applyFont="1" applyAlignment="1" applyProtection="1">
      <alignment horizontal="center" vertical="center" wrapText="1"/>
      <protection locked="0"/>
    </xf>
    <xf numFmtId="0" fontId="20" fillId="0" borderId="0" xfId="20" applyFont="1" applyProtection="1">
      <alignment horizontal="center" vertical="center"/>
      <protection locked="0"/>
    </xf>
    <xf numFmtId="0" fontId="12" fillId="0" borderId="16" xfId="20" applyFont="1" applyBorder="1" applyAlignment="1" applyProtection="1">
      <alignment horizontal="center" vertical="center" wrapText="1"/>
      <protection locked="0"/>
    </xf>
    <xf numFmtId="0" fontId="21" fillId="0" borderId="0" xfId="20" applyFont="1" applyAlignment="1" applyProtection="1">
      <protection locked="0"/>
    </xf>
    <xf numFmtId="0" fontId="17" fillId="0" borderId="0" xfId="20" applyFont="1" applyAlignment="1" applyProtection="1">
      <protection locked="0"/>
    </xf>
    <xf numFmtId="49" fontId="20" fillId="0" borderId="0" xfId="9" applyFont="1" applyAlignment="1" applyProtection="1">
      <alignment horizontal="left"/>
      <protection locked="0"/>
    </xf>
    <xf numFmtId="0" fontId="20" fillId="0" borderId="0" xfId="20" applyFont="1" applyAlignment="1" applyProtection="1">
      <protection locked="0"/>
    </xf>
    <xf numFmtId="1" fontId="20" fillId="5" borderId="7" xfId="30" applyNumberFormat="1" applyFont="1" applyFill="1" applyBorder="1" applyAlignment="1" applyProtection="1">
      <alignment horizontal="center"/>
      <protection locked="0"/>
    </xf>
    <xf numFmtId="0" fontId="20" fillId="0" borderId="7" xfId="20" applyFont="1" applyBorder="1" applyAlignment="1" applyProtection="1">
      <alignment horizontal="center" vertical="center" wrapText="1"/>
      <protection locked="0"/>
    </xf>
    <xf numFmtId="0" fontId="21" fillId="0" borderId="0" xfId="20" applyFont="1" applyAlignment="1" applyProtection="1">
      <alignment vertical="center" wrapText="1"/>
      <protection locked="0"/>
    </xf>
    <xf numFmtId="49" fontId="17" fillId="0" borderId="0" xfId="25" applyFont="1" applyAlignment="1" applyProtection="1">
      <protection locked="0"/>
    </xf>
    <xf numFmtId="166" fontId="20" fillId="0" borderId="6" xfId="30" applyNumberFormat="1" applyFont="1" applyBorder="1" applyAlignment="1" applyProtection="1">
      <alignment horizontal="right"/>
      <protection locked="0"/>
    </xf>
    <xf numFmtId="1" fontId="20" fillId="0" borderId="6" xfId="30" applyNumberFormat="1" applyFont="1" applyBorder="1" applyAlignment="1" applyProtection="1">
      <alignment horizontal="center"/>
      <protection locked="0"/>
    </xf>
    <xf numFmtId="166" fontId="20" fillId="0" borderId="7" xfId="30" applyNumberFormat="1" applyFont="1" applyBorder="1" applyProtection="1">
      <protection locked="0"/>
    </xf>
    <xf numFmtId="166" fontId="20" fillId="0" borderId="7" xfId="3" applyNumberFormat="1" applyFont="1" applyBorder="1" applyAlignment="1" applyProtection="1">
      <alignment horizontal="center" vertical="center"/>
      <protection locked="0"/>
    </xf>
    <xf numFmtId="1" fontId="20" fillId="0" borderId="7" xfId="0" applyNumberFormat="1" applyFont="1" applyBorder="1" applyProtection="1">
      <alignment horizontal="center" vertical="center"/>
      <protection locked="0"/>
    </xf>
    <xf numFmtId="168" fontId="20" fillId="0" borderId="7" xfId="20" applyNumberFormat="1" applyFont="1" applyBorder="1" applyAlignment="1" applyProtection="1">
      <alignment horizontal="right" vertical="center"/>
      <protection locked="0"/>
    </xf>
    <xf numFmtId="168" fontId="20" fillId="0" borderId="7" xfId="30" applyNumberFormat="1" applyFont="1" applyBorder="1" applyAlignment="1" applyProtection="1">
      <alignment horizontal="right"/>
      <protection locked="0"/>
    </xf>
    <xf numFmtId="37" fontId="12" fillId="0" borderId="0" xfId="20" applyNumberFormat="1" applyFont="1" applyAlignment="1"/>
    <xf numFmtId="9" fontId="25" fillId="0" borderId="0" xfId="14" applyFont="1" applyBorder="1" applyAlignment="1" applyProtection="1"/>
    <xf numFmtId="37" fontId="20" fillId="0" borderId="0" xfId="20" applyNumberFormat="1" applyFont="1" applyAlignment="1"/>
    <xf numFmtId="9" fontId="20" fillId="0" borderId="0" xfId="14" applyFont="1" applyBorder="1" applyAlignment="1" applyProtection="1"/>
    <xf numFmtId="37" fontId="12" fillId="0" borderId="19" xfId="20" applyNumberFormat="1" applyFont="1" applyBorder="1" applyAlignment="1"/>
    <xf numFmtId="9" fontId="25" fillId="0" borderId="6" xfId="14" applyFont="1" applyBorder="1" applyAlignment="1" applyProtection="1"/>
    <xf numFmtId="0" fontId="34" fillId="6" borderId="6" xfId="8" applyFont="1" applyFill="1" applyBorder="1" applyAlignment="1" applyProtection="1">
      <alignment vertical="center"/>
      <protection hidden="1"/>
    </xf>
    <xf numFmtId="0" fontId="49" fillId="0" borderId="0" xfId="0" applyFont="1" applyAlignment="1" applyProtection="1">
      <alignment horizontal="left"/>
      <protection hidden="1"/>
    </xf>
    <xf numFmtId="0" fontId="0" fillId="0" borderId="0" xfId="0" applyProtection="1">
      <alignment horizontal="center" vertical="center"/>
      <protection hidden="1"/>
    </xf>
    <xf numFmtId="3" fontId="31" fillId="8" borderId="12" xfId="1" applyNumberFormat="1" applyFont="1" applyFill="1" applyBorder="1" applyAlignment="1" applyProtection="1">
      <alignment horizontal="center" vertical="center"/>
      <protection hidden="1"/>
    </xf>
    <xf numFmtId="3" fontId="31" fillId="8" borderId="4" xfId="1" applyNumberFormat="1" applyFont="1" applyFill="1" applyBorder="1" applyAlignment="1" applyProtection="1">
      <alignment horizontal="center" vertical="center"/>
      <protection hidden="1"/>
    </xf>
    <xf numFmtId="3" fontId="31" fillId="8" borderId="8" xfId="1" applyNumberFormat="1" applyFont="1" applyFill="1" applyBorder="1" applyAlignment="1" applyProtection="1">
      <alignment horizontal="center" vertical="center"/>
      <protection hidden="1"/>
    </xf>
    <xf numFmtId="0" fontId="22" fillId="0" borderId="0" xfId="0" applyFont="1" applyAlignment="1" applyProtection="1">
      <alignment horizontal="left"/>
      <protection hidden="1"/>
    </xf>
    <xf numFmtId="0" fontId="11" fillId="0" borderId="0" xfId="27" applyAlignment="1" applyProtection="1">
      <protection hidden="1"/>
    </xf>
    <xf numFmtId="0" fontId="11" fillId="0" borderId="0" xfId="27" applyProtection="1">
      <alignment horizontal="center" vertical="center"/>
      <protection hidden="1"/>
    </xf>
    <xf numFmtId="0" fontId="11" fillId="0" borderId="0" xfId="27" applyAlignment="1" applyProtection="1">
      <alignment horizontal="center" textRotation="90"/>
      <protection hidden="1"/>
    </xf>
    <xf numFmtId="0" fontId="11" fillId="0" borderId="0" xfId="27" applyAlignment="1" applyProtection="1">
      <alignment horizontal="left" vertical="center"/>
      <protection hidden="1"/>
    </xf>
    <xf numFmtId="44" fontId="24" fillId="0" borderId="0" xfId="3" applyFont="1" applyFill="1" applyAlignment="1" applyProtection="1">
      <alignment horizontal="right"/>
      <protection hidden="1"/>
    </xf>
    <xf numFmtId="3" fontId="11" fillId="0" borderId="0" xfId="0" applyNumberFormat="1" applyFont="1" applyAlignment="1" applyProtection="1">
      <protection hidden="1"/>
    </xf>
    <xf numFmtId="0" fontId="22" fillId="0" borderId="0" xfId="0" applyFont="1" applyAlignment="1" applyProtection="1">
      <protection hidden="1"/>
    </xf>
    <xf numFmtId="49" fontId="30" fillId="0" borderId="0" xfId="1" applyFont="1" applyAlignment="1" applyProtection="1">
      <alignment horizontal="right" indent="1"/>
      <protection hidden="1"/>
    </xf>
    <xf numFmtId="0" fontId="20" fillId="0" borderId="0" xfId="0" applyFont="1" applyAlignment="1" applyProtection="1">
      <alignment horizontal="right" vertical="center"/>
      <protection hidden="1"/>
    </xf>
    <xf numFmtId="0" fontId="13" fillId="8" borderId="6" xfId="8" applyFont="1" applyFill="1" applyBorder="1" applyAlignment="1" applyProtection="1">
      <alignment horizontal="left"/>
      <protection hidden="1"/>
    </xf>
    <xf numFmtId="0" fontId="34" fillId="8" borderId="6" xfId="8" applyFont="1" applyFill="1" applyBorder="1" applyAlignment="1" applyProtection="1">
      <alignment horizontal="left"/>
      <protection hidden="1"/>
    </xf>
    <xf numFmtId="0" fontId="34" fillId="0" borderId="0" xfId="8" applyFont="1" applyAlignment="1" applyProtection="1">
      <alignment horizontal="left"/>
      <protection hidden="1"/>
    </xf>
    <xf numFmtId="3" fontId="11" fillId="0" borderId="0" xfId="0" applyNumberFormat="1" applyFont="1" applyAlignment="1" applyProtection="1">
      <alignment horizontal="center"/>
      <protection hidden="1"/>
    </xf>
    <xf numFmtId="0" fontId="21" fillId="0" borderId="0" xfId="0" applyFont="1" applyAlignment="1" applyProtection="1">
      <alignment horizontal="right" vertical="center"/>
      <protection hidden="1"/>
    </xf>
    <xf numFmtId="3" fontId="13" fillId="0" borderId="0" xfId="0" applyNumberFormat="1" applyFont="1" applyAlignment="1" applyProtection="1">
      <alignment horizontal="center"/>
      <protection hidden="1"/>
    </xf>
    <xf numFmtId="0" fontId="17" fillId="0" borderId="0" xfId="0" applyFont="1" applyAlignment="1" applyProtection="1">
      <alignment vertical="center"/>
      <protection hidden="1"/>
    </xf>
    <xf numFmtId="0" fontId="26" fillId="0" borderId="0" xfId="0" applyFont="1" applyAlignment="1" applyProtection="1">
      <protection hidden="1"/>
    </xf>
    <xf numFmtId="0" fontId="0" fillId="0" borderId="0" xfId="0" applyAlignment="1" applyProtection="1">
      <alignment horizontal="left"/>
      <protection hidden="1"/>
    </xf>
    <xf numFmtId="3" fontId="0" fillId="0" borderId="0" xfId="0" applyNumberFormat="1" applyProtection="1">
      <alignment horizontal="center" vertical="center"/>
      <protection hidden="1"/>
    </xf>
    <xf numFmtId="3" fontId="0" fillId="0" borderId="0" xfId="0" applyNumberFormat="1" applyAlignment="1" applyProtection="1">
      <alignment horizontal="centerContinuous"/>
      <protection hidden="1"/>
    </xf>
    <xf numFmtId="3" fontId="13" fillId="0" borderId="0" xfId="0" applyNumberFormat="1" applyFont="1" applyProtection="1">
      <alignment horizontal="center" vertical="center"/>
      <protection hidden="1"/>
    </xf>
    <xf numFmtId="0" fontId="0" fillId="0" borderId="0" xfId="0" applyAlignment="1" applyProtection="1">
      <alignment vertical="center"/>
      <protection hidden="1"/>
    </xf>
    <xf numFmtId="0" fontId="21" fillId="0" borderId="0" xfId="0" applyFont="1" applyAlignment="1" applyProtection="1">
      <alignment vertical="center"/>
      <protection hidden="1"/>
    </xf>
    <xf numFmtId="3" fontId="20" fillId="0" borderId="0" xfId="0" applyNumberFormat="1" applyFont="1" applyProtection="1">
      <alignment horizontal="center" vertical="center"/>
      <protection hidden="1"/>
    </xf>
    <xf numFmtId="0" fontId="20" fillId="11" borderId="0" xfId="0" applyFont="1" applyFill="1" applyAlignment="1" applyProtection="1">
      <alignment horizontal="center" vertical="center" wrapText="1"/>
      <protection hidden="1"/>
    </xf>
    <xf numFmtId="1" fontId="20" fillId="12" borderId="6" xfId="0" applyNumberFormat="1" applyFont="1" applyFill="1" applyBorder="1" applyProtection="1">
      <alignment horizontal="center" vertical="center"/>
      <protection hidden="1"/>
    </xf>
    <xf numFmtId="166" fontId="20" fillId="12" borderId="6" xfId="0" applyNumberFormat="1" applyFont="1" applyFill="1" applyBorder="1" applyProtection="1">
      <alignment horizontal="center" vertical="center"/>
      <protection hidden="1"/>
    </xf>
    <xf numFmtId="166" fontId="21" fillId="8" borderId="10" xfId="3" applyNumberFormat="1" applyFont="1" applyFill="1" applyBorder="1" applyAlignment="1" applyProtection="1">
      <alignment horizontal="center" vertical="center"/>
      <protection hidden="1"/>
    </xf>
    <xf numFmtId="1" fontId="20" fillId="12" borderId="4" xfId="0" applyNumberFormat="1" applyFont="1" applyFill="1" applyBorder="1" applyProtection="1">
      <alignment horizontal="center" vertical="center"/>
      <protection hidden="1"/>
    </xf>
    <xf numFmtId="166" fontId="20" fillId="12" borderId="4" xfId="0" applyNumberFormat="1" applyFont="1" applyFill="1" applyBorder="1" applyProtection="1">
      <alignment horizontal="center" vertical="center"/>
      <protection hidden="1"/>
    </xf>
    <xf numFmtId="3" fontId="21" fillId="8" borderId="0" xfId="0" applyNumberFormat="1" applyFont="1" applyFill="1" applyProtection="1">
      <alignment horizontal="center" vertical="center"/>
      <protection hidden="1"/>
    </xf>
    <xf numFmtId="0" fontId="20" fillId="0" borderId="0" xfId="0" applyFont="1" applyProtection="1">
      <alignment horizontal="center" vertical="center"/>
      <protection hidden="1"/>
    </xf>
    <xf numFmtId="3" fontId="21" fillId="0" borderId="0" xfId="0" applyNumberFormat="1" applyFont="1" applyProtection="1">
      <alignment horizontal="center" vertical="center"/>
      <protection hidden="1"/>
    </xf>
    <xf numFmtId="0" fontId="12" fillId="0" borderId="0" xfId="0" applyFont="1" applyProtection="1">
      <alignment horizontal="center" vertical="center"/>
      <protection hidden="1"/>
    </xf>
    <xf numFmtId="3" fontId="12" fillId="0" borderId="0" xfId="0" applyNumberFormat="1" applyFont="1" applyProtection="1">
      <alignment horizontal="center" vertical="center"/>
      <protection hidden="1"/>
    </xf>
    <xf numFmtId="3" fontId="17" fillId="0" borderId="0" xfId="0" applyNumberFormat="1" applyFont="1" applyProtection="1">
      <alignment horizontal="center" vertical="center"/>
      <protection hidden="1"/>
    </xf>
    <xf numFmtId="0" fontId="84" fillId="0" borderId="0" xfId="8" applyFont="1"/>
    <xf numFmtId="14" fontId="11" fillId="0" borderId="0" xfId="29" applyNumberFormat="1"/>
    <xf numFmtId="0" fontId="14" fillId="0" borderId="0" xfId="29" applyFont="1" applyAlignment="1">
      <alignment vertical="center"/>
    </xf>
    <xf numFmtId="0" fontId="11" fillId="0" borderId="0" xfId="27" applyAlignment="1">
      <alignment horizontal="left" vertical="center"/>
    </xf>
    <xf numFmtId="0" fontId="41" fillId="0" borderId="0" xfId="27" applyFont="1" applyAlignment="1">
      <alignment horizontal="left" vertical="top" wrapText="1"/>
    </xf>
    <xf numFmtId="0" fontId="41" fillId="0" borderId="0" xfId="27" applyFont="1" applyAlignment="1">
      <alignment vertical="top" wrapText="1"/>
    </xf>
    <xf numFmtId="0" fontId="11" fillId="0" borderId="0" xfId="27" applyProtection="1">
      <alignment horizontal="center" vertical="center"/>
      <protection locked="0"/>
    </xf>
    <xf numFmtId="0" fontId="11" fillId="0" borderId="0" xfId="27" applyAlignment="1" applyProtection="1">
      <alignment horizontal="left"/>
      <protection locked="0"/>
    </xf>
    <xf numFmtId="0" fontId="11" fillId="0" borderId="0" xfId="8" applyAlignment="1" applyProtection="1">
      <alignment wrapText="1"/>
      <protection locked="0"/>
    </xf>
    <xf numFmtId="0" fontId="11" fillId="7" borderId="0" xfId="27" applyFill="1" applyAlignment="1" applyProtection="1">
      <alignment vertical="center" wrapText="1"/>
      <protection locked="0"/>
    </xf>
    <xf numFmtId="0" fontId="13" fillId="7" borderId="0" xfId="27" applyFont="1" applyFill="1" applyAlignment="1" applyProtection="1">
      <alignment horizontal="right" wrapText="1"/>
      <protection locked="0"/>
    </xf>
    <xf numFmtId="0" fontId="40" fillId="7" borderId="0" xfId="27" applyFont="1" applyFill="1" applyAlignment="1" applyProtection="1">
      <alignment vertical="top" wrapText="1"/>
      <protection locked="0"/>
    </xf>
    <xf numFmtId="0" fontId="12" fillId="0" borderId="0" xfId="8" applyFont="1" applyProtection="1">
      <protection locked="0"/>
    </xf>
    <xf numFmtId="0" fontId="87" fillId="0" borderId="0" xfId="20" applyFont="1" applyAlignment="1">
      <alignment vertical="top"/>
    </xf>
    <xf numFmtId="0" fontId="88" fillId="0" borderId="0" xfId="20" applyFont="1">
      <alignment horizontal="center" vertical="center"/>
    </xf>
    <xf numFmtId="0" fontId="34" fillId="3" borderId="6" xfId="8" applyFont="1" applyFill="1" applyBorder="1"/>
    <xf numFmtId="0" fontId="22" fillId="0" borderId="0" xfId="20" applyFont="1" applyAlignment="1">
      <alignment vertical="top"/>
    </xf>
    <xf numFmtId="0" fontId="89" fillId="0" borderId="0" xfId="20" applyFont="1" applyAlignment="1">
      <alignment vertical="top"/>
    </xf>
    <xf numFmtId="0" fontId="34" fillId="0" borderId="6" xfId="8" applyFont="1" applyBorder="1"/>
    <xf numFmtId="0" fontId="17" fillId="0" borderId="0" xfId="8" applyFont="1" applyAlignment="1">
      <alignment horizontal="left" vertical="center"/>
    </xf>
    <xf numFmtId="0" fontId="17" fillId="0" borderId="0" xfId="8" applyFont="1" applyAlignment="1">
      <alignment horizontal="left"/>
    </xf>
    <xf numFmtId="0" fontId="48" fillId="0" borderId="0" xfId="8" applyFont="1" applyAlignment="1">
      <alignment horizontal="left" vertical="center"/>
    </xf>
    <xf numFmtId="0" fontId="48" fillId="0" borderId="0" xfId="8" applyFont="1" applyAlignment="1" applyProtection="1">
      <alignment horizontal="center" vertical="center"/>
      <protection locked="0"/>
    </xf>
    <xf numFmtId="0" fontId="48" fillId="0" borderId="0" xfId="8" applyFont="1" applyAlignment="1">
      <alignment horizontal="left"/>
    </xf>
    <xf numFmtId="0" fontId="12" fillId="0" borderId="33" xfId="20" applyFont="1" applyBorder="1" applyAlignment="1" applyProtection="1">
      <alignment horizontal="center" vertical="center" wrapText="1"/>
      <protection locked="0"/>
    </xf>
    <xf numFmtId="0" fontId="12" fillId="0" borderId="34" xfId="20" applyFont="1" applyBorder="1" applyAlignment="1" applyProtection="1">
      <alignment horizontal="center" vertical="center" wrapText="1"/>
      <protection locked="0"/>
    </xf>
    <xf numFmtId="0" fontId="12" fillId="0" borderId="35" xfId="20" applyFont="1" applyBorder="1" applyAlignment="1" applyProtection="1">
      <alignment horizontal="center" vertical="center" wrapText="1"/>
      <protection locked="0"/>
    </xf>
    <xf numFmtId="0" fontId="12" fillId="0" borderId="36" xfId="20" applyFont="1" applyBorder="1" applyProtection="1">
      <alignment horizontal="center" vertical="center"/>
      <protection locked="0"/>
    </xf>
    <xf numFmtId="0" fontId="12" fillId="0" borderId="6" xfId="20" applyFont="1" applyBorder="1" applyAlignment="1" applyProtection="1">
      <alignment horizontal="left" vertical="center" wrapText="1"/>
      <protection locked="0"/>
    </xf>
    <xf numFmtId="0" fontId="12" fillId="0" borderId="6" xfId="20" applyFont="1" applyBorder="1" applyAlignment="1" applyProtection="1">
      <alignment horizontal="center" vertical="center" wrapText="1"/>
      <protection locked="0"/>
    </xf>
    <xf numFmtId="0" fontId="12" fillId="0" borderId="37" xfId="20" applyFont="1" applyBorder="1" applyAlignment="1" applyProtection="1">
      <alignment horizontal="center" vertical="center" wrapText="1"/>
      <protection locked="0"/>
    </xf>
    <xf numFmtId="0" fontId="12" fillId="0" borderId="4" xfId="20" applyFont="1" applyBorder="1" applyAlignment="1" applyProtection="1">
      <alignment horizontal="left" vertical="center" wrapText="1"/>
      <protection locked="0"/>
    </xf>
    <xf numFmtId="0" fontId="12" fillId="0" borderId="4" xfId="20" applyFont="1" applyBorder="1" applyAlignment="1" applyProtection="1">
      <alignment horizontal="center" vertical="center" wrapText="1"/>
      <protection locked="0"/>
    </xf>
    <xf numFmtId="0" fontId="12" fillId="0" borderId="38" xfId="20" applyFont="1" applyBorder="1" applyProtection="1">
      <alignment horizontal="center" vertical="center"/>
      <protection locked="0"/>
    </xf>
    <xf numFmtId="0" fontId="12" fillId="0" borderId="39" xfId="20" applyFont="1" applyBorder="1" applyAlignment="1" applyProtection="1">
      <alignment horizontal="left" vertical="center" wrapText="1"/>
      <protection locked="0"/>
    </xf>
    <xf numFmtId="0" fontId="12" fillId="0" borderId="19" xfId="20" applyFont="1" applyBorder="1" applyAlignment="1" applyProtection="1">
      <alignment horizontal="center" vertical="center" wrapText="1"/>
      <protection locked="0"/>
    </xf>
    <xf numFmtId="0" fontId="12" fillId="0" borderId="39" xfId="20" applyFont="1" applyBorder="1" applyAlignment="1" applyProtection="1">
      <alignment horizontal="center" vertical="center" wrapText="1"/>
      <protection locked="0"/>
    </xf>
    <xf numFmtId="0" fontId="12" fillId="0" borderId="40" xfId="20" applyFont="1" applyBorder="1">
      <alignment horizontal="center" vertical="center"/>
    </xf>
    <xf numFmtId="0" fontId="12" fillId="0" borderId="30" xfId="20" applyFont="1" applyBorder="1">
      <alignment horizontal="center" vertical="center"/>
    </xf>
    <xf numFmtId="0" fontId="12" fillId="0" borderId="41" xfId="20" applyFont="1" applyBorder="1">
      <alignment horizontal="center" vertical="center"/>
    </xf>
    <xf numFmtId="0" fontId="12" fillId="0" borderId="19" xfId="20" applyFont="1" applyBorder="1" applyProtection="1">
      <alignment horizontal="center" vertical="center"/>
      <protection locked="0"/>
    </xf>
    <xf numFmtId="0" fontId="12" fillId="0" borderId="0" xfId="20" applyFont="1" applyAlignment="1" applyProtection="1">
      <alignment horizontal="left" vertical="center"/>
      <protection locked="0"/>
    </xf>
    <xf numFmtId="0" fontId="49" fillId="0" borderId="0" xfId="20" applyFont="1" applyAlignment="1">
      <alignment horizontal="left" vertical="center"/>
    </xf>
    <xf numFmtId="0" fontId="12" fillId="0" borderId="0" xfId="27" applyFont="1">
      <alignment horizontal="center" vertical="center"/>
    </xf>
    <xf numFmtId="0" fontId="17" fillId="0" borderId="0" xfId="20" applyFont="1" applyAlignment="1">
      <alignment horizontal="left" vertical="top" wrapText="1"/>
    </xf>
    <xf numFmtId="0" fontId="12" fillId="0" borderId="0" xfId="20" applyFont="1" applyAlignment="1">
      <alignment horizontal="center" vertical="top"/>
    </xf>
    <xf numFmtId="0" fontId="54" fillId="0" borderId="0" xfId="20" applyFont="1" applyAlignment="1">
      <alignment horizontal="right"/>
    </xf>
    <xf numFmtId="0" fontId="17" fillId="0" borderId="0" xfId="27" applyFont="1" applyAlignment="1">
      <alignment horizontal="justify" vertical="center"/>
    </xf>
    <xf numFmtId="49" fontId="20" fillId="0" borderId="0" xfId="27" applyNumberFormat="1" applyFont="1" applyAlignment="1">
      <alignment vertical="top"/>
    </xf>
    <xf numFmtId="0" fontId="75" fillId="0" borderId="0" xfId="29" applyFont="1" applyAlignment="1">
      <alignment vertical="center"/>
    </xf>
    <xf numFmtId="0" fontId="13" fillId="0" borderId="0" xfId="56" applyFont="1" applyAlignment="1">
      <alignment vertical="center"/>
    </xf>
    <xf numFmtId="0" fontId="93" fillId="0" borderId="0" xfId="56" applyFont="1" applyAlignment="1">
      <alignment vertical="center"/>
    </xf>
    <xf numFmtId="0" fontId="13" fillId="0" borderId="0" xfId="56" applyFont="1" applyAlignment="1">
      <alignment horizontal="right" vertical="center"/>
    </xf>
    <xf numFmtId="0" fontId="11" fillId="0" borderId="0" xfId="56" applyFont="1"/>
    <xf numFmtId="0" fontId="51" fillId="0" borderId="0" xfId="56" applyFont="1"/>
    <xf numFmtId="0" fontId="94" fillId="0" borderId="0" xfId="56" applyFont="1" applyAlignment="1">
      <alignment wrapText="1"/>
    </xf>
    <xf numFmtId="0" fontId="94" fillId="0" borderId="0" xfId="56" applyFont="1"/>
    <xf numFmtId="0" fontId="20" fillId="0" borderId="0" xfId="56" applyFont="1"/>
    <xf numFmtId="0" fontId="95" fillId="0" borderId="0" xfId="56" applyFont="1"/>
    <xf numFmtId="0" fontId="34" fillId="0" borderId="0" xfId="56" applyFont="1" applyAlignment="1">
      <alignment vertical="center" wrapText="1"/>
    </xf>
    <xf numFmtId="0" fontId="21" fillId="0" borderId="0" xfId="56" applyFont="1" applyAlignment="1">
      <alignment vertical="center"/>
    </xf>
    <xf numFmtId="0" fontId="17" fillId="0" borderId="0" xfId="56" applyFont="1" applyAlignment="1">
      <alignment vertical="center"/>
    </xf>
    <xf numFmtId="0" fontId="12" fillId="0" borderId="0" xfId="56" applyFont="1" applyAlignment="1">
      <alignment horizontal="center" vertical="center"/>
    </xf>
    <xf numFmtId="0" fontId="21" fillId="0" borderId="0" xfId="56" applyFont="1" applyAlignment="1">
      <alignment horizontal="center" vertical="center" wrapText="1"/>
    </xf>
    <xf numFmtId="0" fontId="95" fillId="0" borderId="0" xfId="56" applyFont="1" applyAlignment="1">
      <alignment wrapText="1"/>
    </xf>
    <xf numFmtId="0" fontId="20" fillId="0" borderId="0" xfId="56" applyFont="1" applyAlignment="1">
      <alignment vertical="center" wrapText="1"/>
    </xf>
    <xf numFmtId="0" fontId="20" fillId="0" borderId="0" xfId="56" applyFont="1" applyAlignment="1">
      <alignment vertical="center"/>
    </xf>
    <xf numFmtId="0" fontId="17" fillId="0" borderId="19" xfId="56" applyFont="1" applyBorder="1" applyAlignment="1">
      <alignment horizontal="right" vertical="center" wrapText="1"/>
    </xf>
    <xf numFmtId="0" fontId="17" fillId="0" borderId="19" xfId="56" applyFont="1" applyBorder="1" applyAlignment="1">
      <alignment horizontal="center" vertical="center"/>
    </xf>
    <xf numFmtId="0" fontId="17" fillId="0" borderId="0" xfId="56" applyFont="1" applyAlignment="1">
      <alignment horizontal="right" vertical="center" wrapText="1"/>
    </xf>
    <xf numFmtId="0" fontId="12" fillId="0" borderId="0" xfId="56" applyFont="1"/>
    <xf numFmtId="0" fontId="9" fillId="0" borderId="0" xfId="56"/>
    <xf numFmtId="0" fontId="95" fillId="8" borderId="21" xfId="56" applyFont="1" applyFill="1" applyBorder="1"/>
    <xf numFmtId="0" fontId="21" fillId="0" borderId="0" xfId="56" applyFont="1" applyAlignment="1">
      <alignment horizontal="center" vertical="center"/>
    </xf>
    <xf numFmtId="0" fontId="12" fillId="0" borderId="0" xfId="56" applyFont="1" applyAlignment="1">
      <alignment vertical="center" wrapText="1"/>
    </xf>
    <xf numFmtId="0" fontId="12" fillId="0" borderId="0" xfId="56" applyFont="1" applyAlignment="1">
      <alignment vertical="center"/>
    </xf>
    <xf numFmtId="0" fontId="38" fillId="0" borderId="19" xfId="56" applyFont="1" applyBorder="1" applyAlignment="1">
      <alignment horizontal="center" vertical="center" wrapText="1"/>
    </xf>
    <xf numFmtId="0" fontId="38" fillId="8" borderId="21" xfId="56" applyFont="1" applyFill="1" applyBorder="1" applyAlignment="1">
      <alignment horizontal="center" vertical="center" wrapText="1"/>
    </xf>
    <xf numFmtId="0" fontId="17" fillId="0" borderId="0" xfId="56" applyFont="1" applyAlignment="1">
      <alignment vertical="center" wrapText="1"/>
    </xf>
    <xf numFmtId="0" fontId="20" fillId="0" borderId="0" xfId="56" applyFont="1" applyAlignment="1">
      <alignment wrapText="1"/>
    </xf>
    <xf numFmtId="0" fontId="21" fillId="0" borderId="0" xfId="56" applyFont="1" applyAlignment="1">
      <alignment horizontal="right" vertical="center" wrapText="1"/>
    </xf>
    <xf numFmtId="0" fontId="21" fillId="0" borderId="0" xfId="56" applyFont="1" applyAlignment="1">
      <alignment vertical="center" wrapText="1"/>
    </xf>
    <xf numFmtId="0" fontId="20" fillId="0" borderId="0" xfId="56" applyFont="1" applyAlignment="1">
      <alignment horizontal="center" vertical="center"/>
    </xf>
    <xf numFmtId="0" fontId="17" fillId="0" borderId="0" xfId="56" applyFont="1" applyAlignment="1">
      <alignment horizontal="center" vertical="center"/>
    </xf>
    <xf numFmtId="0" fontId="20" fillId="0" borderId="0" xfId="56" applyFont="1" applyAlignment="1">
      <alignment horizontal="left" vertical="top" wrapText="1"/>
    </xf>
    <xf numFmtId="0" fontId="21" fillId="0" borderId="0" xfId="56" applyFont="1" applyAlignment="1">
      <alignment horizontal="left" vertical="top" wrapText="1"/>
    </xf>
    <xf numFmtId="0" fontId="13" fillId="0" borderId="0" xfId="56" applyFont="1" applyAlignment="1">
      <alignment horizontal="left" wrapText="1"/>
    </xf>
    <xf numFmtId="0" fontId="11" fillId="0" borderId="0" xfId="56" applyFont="1" applyAlignment="1">
      <alignment horizontal="left" vertical="top" wrapText="1"/>
    </xf>
    <xf numFmtId="0" fontId="11" fillId="0" borderId="0" xfId="56" applyFont="1" applyAlignment="1">
      <alignment vertical="top" wrapText="1"/>
    </xf>
    <xf numFmtId="0" fontId="11" fillId="0" borderId="0" xfId="56" applyFont="1" applyAlignment="1">
      <alignment horizontal="left" wrapText="1"/>
    </xf>
    <xf numFmtId="0" fontId="63" fillId="16" borderId="0" xfId="6" applyFont="1" applyFill="1" applyAlignment="1">
      <alignment horizontal="left" vertical="top"/>
    </xf>
    <xf numFmtId="0" fontId="45" fillId="16" borderId="0" xfId="56" applyFont="1" applyFill="1" applyAlignment="1">
      <alignment vertical="center"/>
    </xf>
    <xf numFmtId="0" fontId="34" fillId="15" borderId="6" xfId="8" applyFont="1" applyFill="1" applyBorder="1" applyAlignment="1" applyProtection="1">
      <alignment vertical="center"/>
      <protection locked="0"/>
    </xf>
    <xf numFmtId="0" fontId="75" fillId="0" borderId="0" xfId="29" applyFont="1"/>
    <xf numFmtId="0" fontId="11" fillId="0" borderId="0" xfId="29" applyAlignment="1">
      <alignment wrapText="1"/>
    </xf>
    <xf numFmtId="0" fontId="40" fillId="0" borderId="0" xfId="29" applyFont="1"/>
    <xf numFmtId="0" fontId="33" fillId="0" borderId="0" xfId="29" applyFont="1" applyAlignment="1">
      <alignment horizontal="left" indent="1"/>
    </xf>
    <xf numFmtId="0" fontId="20" fillId="0" borderId="0" xfId="29" applyFont="1" applyAlignment="1">
      <alignment horizontal="left" indent="3"/>
    </xf>
    <xf numFmtId="0" fontId="33" fillId="0" borderId="0" xfId="29" applyFont="1"/>
    <xf numFmtId="0" fontId="33" fillId="15" borderId="6" xfId="8" applyFont="1" applyFill="1" applyBorder="1" applyAlignment="1" applyProtection="1">
      <alignment horizontal="center" vertical="center"/>
      <protection locked="0"/>
    </xf>
    <xf numFmtId="0" fontId="65" fillId="0" borderId="0" xfId="29" applyFont="1" applyAlignment="1">
      <alignment horizontal="left"/>
    </xf>
    <xf numFmtId="0" fontId="82" fillId="16" borderId="0" xfId="0" applyFont="1" applyFill="1" applyAlignment="1" applyProtection="1">
      <protection hidden="1"/>
    </xf>
    <xf numFmtId="0" fontId="63" fillId="16" borderId="0" xfId="0" applyFont="1" applyFill="1" applyAlignment="1" applyProtection="1">
      <alignment horizontal="left"/>
      <protection hidden="1"/>
    </xf>
    <xf numFmtId="0" fontId="63" fillId="16" borderId="0" xfId="0" applyFont="1" applyFill="1" applyAlignment="1" applyProtection="1">
      <alignment vertical="center"/>
      <protection hidden="1"/>
    </xf>
    <xf numFmtId="0" fontId="20" fillId="11" borderId="53" xfId="0" applyFont="1" applyFill="1" applyBorder="1" applyAlignment="1" applyProtection="1">
      <alignment horizontal="center" vertical="center" wrapText="1"/>
      <protection hidden="1"/>
    </xf>
    <xf numFmtId="3" fontId="21" fillId="8" borderId="53" xfId="0" applyNumberFormat="1" applyFont="1" applyFill="1" applyBorder="1" applyProtection="1">
      <alignment horizontal="center" vertical="center"/>
      <protection hidden="1"/>
    </xf>
    <xf numFmtId="0" fontId="20" fillId="8" borderId="49" xfId="0" applyFont="1" applyFill="1" applyBorder="1" applyProtection="1">
      <alignment horizontal="center" vertical="center"/>
      <protection hidden="1"/>
    </xf>
    <xf numFmtId="0" fontId="21" fillId="8" borderId="52" xfId="0" applyFont="1" applyFill="1" applyBorder="1" applyAlignment="1" applyProtection="1">
      <alignment horizontal="left" vertical="center"/>
      <protection hidden="1"/>
    </xf>
    <xf numFmtId="0" fontId="21" fillId="8" borderId="52" xfId="0" applyFont="1" applyFill="1" applyBorder="1" applyAlignment="1" applyProtection="1">
      <alignment horizontal="right" vertical="center"/>
      <protection hidden="1"/>
    </xf>
    <xf numFmtId="0" fontId="13" fillId="8" borderId="52" xfId="0" applyFont="1" applyFill="1" applyBorder="1" applyAlignment="1" applyProtection="1">
      <alignment horizontal="right" vertical="center"/>
      <protection hidden="1"/>
    </xf>
    <xf numFmtId="0" fontId="0" fillId="8" borderId="56" xfId="0" applyFill="1" applyBorder="1" applyProtection="1">
      <alignment horizontal="center" vertical="center"/>
      <protection hidden="1"/>
    </xf>
    <xf numFmtId="0" fontId="0" fillId="8" borderId="57" xfId="0" applyFill="1" applyBorder="1" applyProtection="1">
      <alignment horizontal="center" vertical="center"/>
      <protection hidden="1"/>
    </xf>
    <xf numFmtId="0" fontId="0" fillId="8" borderId="58" xfId="0" applyFill="1" applyBorder="1" applyProtection="1">
      <alignment horizontal="center" vertical="center"/>
      <protection hidden="1"/>
    </xf>
    <xf numFmtId="0" fontId="0" fillId="8" borderId="50" xfId="0" applyFill="1" applyBorder="1" applyProtection="1">
      <alignment horizontal="center" vertical="center"/>
      <protection hidden="1"/>
    </xf>
    <xf numFmtId="0" fontId="0" fillId="8" borderId="0" xfId="0" applyFill="1" applyProtection="1">
      <alignment horizontal="center" vertical="center"/>
      <protection hidden="1"/>
    </xf>
    <xf numFmtId="3" fontId="20" fillId="8" borderId="6" xfId="0" applyNumberFormat="1" applyFont="1" applyFill="1" applyBorder="1" applyProtection="1">
      <alignment horizontal="center" vertical="center"/>
      <protection hidden="1"/>
    </xf>
    <xf numFmtId="3" fontId="20" fillId="8" borderId="54" xfId="0" applyNumberFormat="1" applyFont="1" applyFill="1" applyBorder="1" applyProtection="1">
      <alignment horizontal="center" vertical="center"/>
      <protection hidden="1"/>
    </xf>
    <xf numFmtId="3" fontId="20" fillId="8" borderId="4" xfId="0" applyNumberFormat="1" applyFont="1" applyFill="1" applyBorder="1" applyProtection="1">
      <alignment horizontal="center" vertical="center"/>
      <protection hidden="1"/>
    </xf>
    <xf numFmtId="3" fontId="20" fillId="8" borderId="55" xfId="0" applyNumberFormat="1" applyFont="1" applyFill="1" applyBorder="1" applyProtection="1">
      <alignment horizontal="center" vertical="center"/>
      <protection hidden="1"/>
    </xf>
    <xf numFmtId="15" fontId="31" fillId="0" borderId="0" xfId="18" applyNumberFormat="1" applyFont="1" applyAlignment="1" applyProtection="1">
      <alignment horizontal="left"/>
      <protection locked="0"/>
    </xf>
    <xf numFmtId="0" fontId="85" fillId="0" borderId="0" xfId="29" applyFont="1" applyAlignment="1">
      <alignment vertical="center"/>
    </xf>
    <xf numFmtId="0" fontId="42" fillId="0" borderId="0" xfId="29" applyFont="1" applyAlignment="1">
      <alignment vertical="center"/>
    </xf>
    <xf numFmtId="0" fontId="42" fillId="0" borderId="0" xfId="8" applyFont="1" applyAlignment="1">
      <alignment horizontal="left" indent="2"/>
    </xf>
    <xf numFmtId="0" fontId="11" fillId="0" borderId="0" xfId="29" applyAlignment="1">
      <alignment horizontal="left" vertical="center" indent="2"/>
    </xf>
    <xf numFmtId="0" fontId="63" fillId="16" borderId="0" xfId="6" applyFont="1" applyFill="1" applyAlignment="1">
      <alignment vertical="top"/>
    </xf>
    <xf numFmtId="0" fontId="12" fillId="7" borderId="0" xfId="20" applyFont="1" applyFill="1" applyAlignment="1">
      <alignment horizontal="center"/>
    </xf>
    <xf numFmtId="0" fontId="12" fillId="7" borderId="0" xfId="0" applyFont="1" applyFill="1">
      <alignment horizontal="center" vertical="center"/>
    </xf>
    <xf numFmtId="14" fontId="13" fillId="9" borderId="6" xfId="8" applyNumberFormat="1" applyFont="1" applyFill="1" applyBorder="1" applyAlignment="1" applyProtection="1">
      <alignment horizontal="center" vertical="center"/>
      <protection locked="0"/>
    </xf>
    <xf numFmtId="49" fontId="30" fillId="0" borderId="0" xfId="1" applyFont="1" applyAlignment="1">
      <alignment horizontal="left" indent="1"/>
    </xf>
    <xf numFmtId="0" fontId="34" fillId="0" borderId="0" xfId="8" applyFont="1" applyAlignment="1">
      <alignment horizontal="left" vertical="center"/>
    </xf>
    <xf numFmtId="0" fontId="12" fillId="0" borderId="0" xfId="20" applyFont="1" applyAlignment="1">
      <alignment horizontal="left" vertical="center" wrapText="1" indent="3"/>
    </xf>
    <xf numFmtId="0" fontId="12" fillId="0" borderId="0" xfId="20" applyFont="1" applyAlignment="1">
      <alignment horizontal="justify" vertical="center"/>
    </xf>
    <xf numFmtId="0" fontId="49" fillId="0" borderId="0" xfId="20" applyFont="1" applyAlignment="1">
      <alignment horizontal="left" vertical="center" indent="2"/>
    </xf>
    <xf numFmtId="0" fontId="11" fillId="0" borderId="11" xfId="20" applyBorder="1" applyAlignment="1">
      <alignment horizontal="center"/>
    </xf>
    <xf numFmtId="0" fontId="11" fillId="0" borderId="6" xfId="20" applyBorder="1" applyAlignment="1">
      <alignment horizontal="center"/>
    </xf>
    <xf numFmtId="9" fontId="26" fillId="0" borderId="10" xfId="14" applyFont="1" applyBorder="1" applyAlignment="1">
      <alignment horizontal="center" vertical="center" wrapText="1"/>
    </xf>
    <xf numFmtId="0" fontId="12" fillId="0" borderId="0" xfId="20" applyFont="1" applyAlignment="1" applyProtection="1">
      <alignment vertical="top" wrapText="1"/>
      <protection locked="0"/>
    </xf>
    <xf numFmtId="0" fontId="33" fillId="0" borderId="0" xfId="8" applyFont="1" applyAlignment="1">
      <alignment vertical="center"/>
    </xf>
    <xf numFmtId="0" fontId="107" fillId="16" borderId="0" xfId="29" applyFont="1" applyFill="1" applyAlignment="1">
      <alignment vertical="center"/>
    </xf>
    <xf numFmtId="0" fontId="82" fillId="16" borderId="0" xfId="29" applyFont="1" applyFill="1"/>
    <xf numFmtId="0" fontId="82" fillId="16" borderId="0" xfId="8" applyFont="1" applyFill="1" applyAlignment="1">
      <alignment horizontal="left" indent="2"/>
    </xf>
    <xf numFmtId="0" fontId="82" fillId="16" borderId="0" xfId="8" applyFont="1" applyFill="1"/>
    <xf numFmtId="0" fontId="109" fillId="16" borderId="0" xfId="8" applyFont="1" applyFill="1" applyAlignment="1">
      <alignment vertical="center"/>
    </xf>
    <xf numFmtId="0" fontId="106" fillId="16" borderId="0" xfId="29" applyFont="1" applyFill="1" applyAlignment="1">
      <alignment vertical="center"/>
    </xf>
    <xf numFmtId="0" fontId="46" fillId="16" borderId="0" xfId="8" applyFont="1" applyFill="1"/>
    <xf numFmtId="0" fontId="82" fillId="16" borderId="0" xfId="8" applyFont="1" applyFill="1" applyAlignment="1">
      <alignment horizontal="left" vertical="center"/>
    </xf>
    <xf numFmtId="0" fontId="46" fillId="16" borderId="0" xfId="8" applyFont="1" applyFill="1" applyAlignment="1">
      <alignment vertical="center"/>
    </xf>
    <xf numFmtId="0" fontId="107" fillId="16" borderId="0" xfId="8" applyFont="1" applyFill="1" applyAlignment="1">
      <alignment vertical="center"/>
    </xf>
    <xf numFmtId="0" fontId="34" fillId="0" borderId="36" xfId="20" applyFont="1" applyBorder="1" applyAlignment="1">
      <alignment horizontal="left" vertical="center"/>
    </xf>
    <xf numFmtId="0" fontId="12" fillId="0" borderId="37" xfId="20" applyFont="1" applyBorder="1">
      <alignment horizontal="center" vertical="center"/>
    </xf>
    <xf numFmtId="0" fontId="14" fillId="0" borderId="0" xfId="56" applyFont="1" applyAlignment="1">
      <alignment vertical="center" wrapText="1"/>
    </xf>
    <xf numFmtId="0" fontId="12" fillId="8" borderId="0" xfId="56" applyFont="1" applyFill="1"/>
    <xf numFmtId="0" fontId="20" fillId="0" borderId="0" xfId="56" applyFont="1" applyAlignment="1">
      <alignment horizontal="right" vertical="center"/>
    </xf>
    <xf numFmtId="0" fontId="34" fillId="0" borderId="0" xfId="18" applyNumberFormat="1" applyFont="1" applyAlignment="1">
      <alignment horizontal="left"/>
    </xf>
    <xf numFmtId="0" fontId="34" fillId="0" borderId="0" xfId="29" applyFont="1"/>
    <xf numFmtId="0" fontId="33" fillId="0" borderId="0" xfId="29" applyFont="1" applyAlignment="1">
      <alignment vertical="center"/>
    </xf>
    <xf numFmtId="0" fontId="112" fillId="0" borderId="0" xfId="58" applyFont="1" applyProtection="1">
      <protection locked="0"/>
    </xf>
    <xf numFmtId="0" fontId="67" fillId="0" borderId="0" xfId="8" applyFont="1" applyAlignment="1">
      <alignment vertical="center" wrapText="1"/>
    </xf>
    <xf numFmtId="0" fontId="105" fillId="0" borderId="0" xfId="58" applyFont="1"/>
    <xf numFmtId="49" fontId="12" fillId="0" borderId="0" xfId="13" applyAlignment="1" applyProtection="1">
      <alignment horizontal="left" wrapText="1"/>
      <protection locked="0"/>
    </xf>
    <xf numFmtId="0" fontId="13" fillId="0" borderId="0" xfId="6" applyFont="1" applyAlignment="1">
      <alignment horizontal="left"/>
    </xf>
    <xf numFmtId="0" fontId="12" fillId="0" borderId="0" xfId="11" applyNumberFormat="1" applyAlignment="1" applyProtection="1">
      <alignment horizontal="left"/>
      <protection locked="0"/>
    </xf>
    <xf numFmtId="0" fontId="12" fillId="0" borderId="0" xfId="11" applyNumberFormat="1" applyAlignment="1" applyProtection="1">
      <alignment horizontal="left" wrapText="1"/>
      <protection locked="0"/>
    </xf>
    <xf numFmtId="9" fontId="29" fillId="0" borderId="0" xfId="14" applyFont="1" applyBorder="1" applyAlignment="1">
      <alignment horizontal="left"/>
    </xf>
    <xf numFmtId="0" fontId="82" fillId="0" borderId="0" xfId="20" applyFont="1">
      <alignment horizontal="center" vertical="center"/>
    </xf>
    <xf numFmtId="9" fontId="114" fillId="0" borderId="0" xfId="14" applyFont="1" applyFill="1" applyBorder="1" applyAlignment="1"/>
    <xf numFmtId="0" fontId="11" fillId="0" borderId="0" xfId="6" applyFont="1" applyAlignment="1">
      <alignment wrapText="1"/>
    </xf>
    <xf numFmtId="0" fontId="40" fillId="0" borderId="0" xfId="0" applyFont="1" applyAlignment="1" applyProtection="1">
      <protection hidden="1"/>
    </xf>
    <xf numFmtId="0" fontId="49" fillId="0" borderId="0" xfId="0" applyFont="1" applyProtection="1">
      <alignment horizontal="center" vertical="center"/>
      <protection hidden="1"/>
    </xf>
    <xf numFmtId="0" fontId="116" fillId="8" borderId="0" xfId="8" applyFont="1" applyFill="1"/>
    <xf numFmtId="0" fontId="116" fillId="8" borderId="0" xfId="8" applyFont="1" applyFill="1" applyAlignment="1">
      <alignment horizontal="left" indent="2"/>
    </xf>
    <xf numFmtId="0" fontId="85" fillId="8" borderId="0" xfId="29" applyFont="1" applyFill="1" applyAlignment="1">
      <alignment vertical="center"/>
    </xf>
    <xf numFmtId="0" fontId="116" fillId="0" borderId="0" xfId="8" applyFont="1" applyAlignment="1">
      <alignment horizontal="left" indent="2"/>
    </xf>
    <xf numFmtId="0" fontId="116" fillId="0" borderId="0" xfId="8" applyFont="1"/>
    <xf numFmtId="0" fontId="20" fillId="0" borderId="30" xfId="56" applyFont="1" applyBorder="1"/>
    <xf numFmtId="0" fontId="14" fillId="0" borderId="36" xfId="56" applyFont="1" applyBorder="1"/>
    <xf numFmtId="0" fontId="13" fillId="0" borderId="16" xfId="56" applyFont="1" applyBorder="1" applyAlignment="1">
      <alignment horizontal="centerContinuous" vertical="center" wrapText="1"/>
    </xf>
    <xf numFmtId="0" fontId="20" fillId="0" borderId="16" xfId="56" applyFont="1" applyBorder="1" applyAlignment="1">
      <alignment horizontal="centerContinuous" vertical="center" wrapText="1"/>
    </xf>
    <xf numFmtId="0" fontId="20" fillId="0" borderId="23" xfId="56" applyFont="1" applyBorder="1"/>
    <xf numFmtId="0" fontId="11" fillId="0" borderId="36" xfId="56" applyFont="1" applyBorder="1" applyAlignment="1">
      <alignment horizontal="right" indent="2"/>
    </xf>
    <xf numFmtId="0" fontId="13" fillId="0" borderId="6" xfId="56" applyFont="1" applyBorder="1" applyAlignment="1" applyProtection="1">
      <alignment vertical="center"/>
      <protection locked="0"/>
    </xf>
    <xf numFmtId="0" fontId="13" fillId="0" borderId="4" xfId="56" applyFont="1" applyBorder="1" applyAlignment="1" applyProtection="1">
      <alignment horizontal="center" vertical="center"/>
      <protection locked="0"/>
    </xf>
    <xf numFmtId="166" fontId="17" fillId="0" borderId="7" xfId="20" applyNumberFormat="1" applyFont="1" applyBorder="1" applyProtection="1">
      <alignment horizontal="center" vertical="center"/>
      <protection locked="0"/>
    </xf>
    <xf numFmtId="0" fontId="11" fillId="14" borderId="0" xfId="8" applyFill="1" applyAlignment="1">
      <alignment horizontal="left" indent="2"/>
    </xf>
    <xf numFmtId="0" fontId="14" fillId="14" borderId="0" xfId="29" applyFont="1" applyFill="1" applyAlignment="1">
      <alignment vertical="center"/>
    </xf>
    <xf numFmtId="0" fontId="100" fillId="7" borderId="0" xfId="20" applyFont="1" applyFill="1" applyAlignment="1" applyProtection="1">
      <alignment vertical="center" wrapText="1"/>
      <protection locked="0"/>
    </xf>
    <xf numFmtId="0" fontId="111" fillId="0" borderId="0" xfId="20" applyFont="1" applyAlignment="1">
      <alignment vertical="center" wrapText="1"/>
    </xf>
    <xf numFmtId="0" fontId="4" fillId="0" borderId="0" xfId="79" applyAlignment="1">
      <alignment vertical="top"/>
    </xf>
    <xf numFmtId="0" fontId="51" fillId="0" borderId="0" xfId="79" applyFont="1" applyAlignment="1">
      <alignment vertical="top"/>
    </xf>
    <xf numFmtId="0" fontId="56" fillId="0" borderId="0" xfId="79" applyFont="1" applyAlignment="1">
      <alignment horizontal="left"/>
    </xf>
    <xf numFmtId="0" fontId="51" fillId="0" borderId="0" xfId="79" applyFont="1"/>
    <xf numFmtId="0" fontId="56" fillId="0" borderId="0" xfId="79" applyFont="1" applyAlignment="1">
      <alignment horizontal="right"/>
    </xf>
    <xf numFmtId="0" fontId="51" fillId="0" borderId="0" xfId="79" applyFont="1" applyAlignment="1">
      <alignment horizontal="left"/>
    </xf>
    <xf numFmtId="0" fontId="11" fillId="7" borderId="0" xfId="79" applyFont="1" applyFill="1" applyAlignment="1">
      <alignment vertical="top" wrapText="1"/>
    </xf>
    <xf numFmtId="0" fontId="16" fillId="7" borderId="0" xfId="79" applyFont="1" applyFill="1" applyAlignment="1">
      <alignment wrapText="1"/>
    </xf>
    <xf numFmtId="0" fontId="55" fillId="0" borderId="0" xfId="79" applyFont="1" applyAlignment="1">
      <alignment wrapText="1"/>
    </xf>
    <xf numFmtId="0" fontId="56" fillId="0" borderId="0" xfId="79" applyFont="1"/>
    <xf numFmtId="0" fontId="55" fillId="0" borderId="0" xfId="79" applyFont="1" applyAlignment="1">
      <alignment vertical="top" wrapText="1"/>
    </xf>
    <xf numFmtId="0" fontId="56" fillId="0" borderId="0" xfId="79" applyFont="1" applyAlignment="1">
      <alignment vertical="top"/>
    </xf>
    <xf numFmtId="0" fontId="11" fillId="7" borderId="0" xfId="79" applyFont="1" applyFill="1" applyAlignment="1">
      <alignment vertical="top"/>
    </xf>
    <xf numFmtId="0" fontId="51" fillId="0" borderId="0" xfId="79" applyFont="1" applyAlignment="1">
      <alignment horizontal="left" wrapText="1"/>
    </xf>
    <xf numFmtId="0" fontId="51" fillId="0" borderId="0" xfId="79" applyFont="1" applyAlignment="1">
      <alignment vertical="top" wrapText="1"/>
    </xf>
    <xf numFmtId="0" fontId="51" fillId="7" borderId="0" xfId="79" applyFont="1" applyFill="1" applyAlignment="1">
      <alignment vertical="top" wrapText="1"/>
    </xf>
    <xf numFmtId="0" fontId="4" fillId="7" borderId="0" xfId="79" applyFill="1" applyAlignment="1">
      <alignment vertical="top" wrapText="1"/>
    </xf>
    <xf numFmtId="0" fontId="4" fillId="7" borderId="0" xfId="79" applyFill="1" applyAlignment="1">
      <alignment vertical="top"/>
    </xf>
    <xf numFmtId="0" fontId="4" fillId="0" borderId="0" xfId="79"/>
    <xf numFmtId="0" fontId="51" fillId="0" borderId="0" xfId="79" applyFont="1" applyAlignment="1">
      <alignment wrapText="1"/>
    </xf>
    <xf numFmtId="0" fontId="4" fillId="0" borderId="0" xfId="79" applyAlignment="1">
      <alignment vertical="top" wrapText="1"/>
    </xf>
    <xf numFmtId="0" fontId="106" fillId="16" borderId="0" xfId="27" applyFont="1" applyFill="1" applyAlignment="1">
      <alignment vertical="top" wrapText="1"/>
    </xf>
    <xf numFmtId="0" fontId="20" fillId="0" borderId="0" xfId="20" applyFont="1" applyAlignment="1" applyProtection="1">
      <alignment horizontal="left" vertical="center"/>
      <protection locked="0"/>
    </xf>
    <xf numFmtId="0" fontId="11" fillId="0" borderId="0" xfId="20" applyAlignment="1" applyProtection="1">
      <alignment horizontal="left" vertical="center"/>
      <protection locked="0"/>
    </xf>
    <xf numFmtId="0" fontId="17" fillId="0" borderId="0" xfId="20" applyFont="1" applyAlignment="1" applyProtection="1">
      <alignment horizontal="left" vertical="center"/>
      <protection locked="0"/>
    </xf>
    <xf numFmtId="14" fontId="30" fillId="8" borderId="4" xfId="18" applyNumberFormat="1" applyFont="1" applyFill="1" applyBorder="1" applyAlignment="1" applyProtection="1">
      <alignment horizontal="left"/>
      <protection locked="0"/>
    </xf>
    <xf numFmtId="37" fontId="17" fillId="0" borderId="0" xfId="20" applyNumberFormat="1" applyFont="1" applyAlignment="1"/>
    <xf numFmtId="0" fontId="12" fillId="0" borderId="0" xfId="20" applyFont="1" applyAlignment="1">
      <alignment vertical="center"/>
    </xf>
    <xf numFmtId="0" fontId="33" fillId="0" borderId="0" xfId="8" applyFont="1" applyAlignment="1">
      <alignment horizontal="left" indent="2"/>
    </xf>
    <xf numFmtId="0" fontId="34" fillId="0" borderId="0" xfId="29" applyFont="1" applyAlignment="1">
      <alignment vertical="center"/>
    </xf>
    <xf numFmtId="0" fontId="13" fillId="0" borderId="0" xfId="27" quotePrefix="1" applyFont="1" applyAlignment="1">
      <alignment horizontal="left" vertical="center"/>
    </xf>
    <xf numFmtId="0" fontId="91" fillId="0" borderId="0" xfId="20" applyFont="1">
      <alignment horizontal="center" vertical="center"/>
    </xf>
    <xf numFmtId="0" fontId="12" fillId="0" borderId="0" xfId="20" applyFont="1" applyAlignment="1">
      <alignment horizontal="right" vertical="center"/>
    </xf>
    <xf numFmtId="0" fontId="90" fillId="0" borderId="0" xfId="20" applyFont="1" applyAlignment="1">
      <alignment horizontal="left" vertical="center"/>
    </xf>
    <xf numFmtId="0" fontId="12" fillId="0" borderId="36" xfId="20" applyFont="1" applyBorder="1">
      <alignment horizontal="center" vertical="center"/>
    </xf>
    <xf numFmtId="0" fontId="12" fillId="0" borderId="22" xfId="20" applyFont="1" applyBorder="1" applyProtection="1">
      <alignment horizontal="center" vertical="center"/>
      <protection locked="0"/>
    </xf>
    <xf numFmtId="0" fontId="12" fillId="0" borderId="0" xfId="20" applyFont="1" applyAlignment="1">
      <alignment horizontal="right"/>
    </xf>
    <xf numFmtId="49" fontId="11" fillId="0" borderId="0" xfId="20" applyNumberFormat="1">
      <alignment horizontal="center" vertical="center"/>
    </xf>
    <xf numFmtId="0" fontId="109" fillId="16" borderId="0" xfId="27" applyFont="1" applyFill="1">
      <alignment horizontal="center" vertical="center"/>
    </xf>
    <xf numFmtId="14" fontId="13" fillId="13" borderId="6" xfId="8" applyNumberFormat="1" applyFont="1" applyFill="1" applyBorder="1" applyAlignment="1" applyProtection="1">
      <alignment horizontal="center" vertical="center"/>
      <protection locked="0"/>
    </xf>
    <xf numFmtId="0" fontId="58" fillId="0" borderId="0" xfId="58" applyAlignment="1">
      <alignment horizontal="left" indent="2"/>
    </xf>
    <xf numFmtId="0" fontId="58" fillId="0" borderId="0" xfId="58" applyAlignment="1">
      <alignment vertical="center"/>
    </xf>
    <xf numFmtId="0" fontId="20" fillId="0" borderId="36" xfId="56" applyFont="1" applyBorder="1"/>
    <xf numFmtId="0" fontId="20" fillId="0" borderId="0" xfId="20" applyFont="1" applyAlignment="1" applyProtection="1">
      <alignment horizontal="center" vertical="center" wrapText="1"/>
      <protection locked="0"/>
    </xf>
    <xf numFmtId="0" fontId="13" fillId="0" borderId="0" xfId="20" applyFont="1" applyAlignment="1">
      <alignment horizontal="left"/>
    </xf>
    <xf numFmtId="0" fontId="34" fillId="8" borderId="0" xfId="8" applyFont="1" applyFill="1"/>
    <xf numFmtId="0" fontId="63" fillId="16" borderId="0" xfId="20" applyFont="1" applyFill="1" applyAlignment="1">
      <alignment horizontal="left" vertical="center"/>
    </xf>
    <xf numFmtId="0" fontId="22" fillId="0" borderId="0" xfId="20" applyFont="1" applyAlignment="1">
      <alignment horizontal="left" vertical="center"/>
    </xf>
    <xf numFmtId="0" fontId="24" fillId="0" borderId="0" xfId="20" applyFont="1" applyAlignment="1">
      <alignment horizontal="right" vertical="center"/>
    </xf>
    <xf numFmtId="0" fontId="120" fillId="0" borderId="0" xfId="20" applyFont="1">
      <alignment horizontal="center" vertical="center"/>
    </xf>
    <xf numFmtId="0" fontId="24" fillId="0" borderId="0" xfId="20" applyFont="1" applyAlignment="1">
      <alignment horizontal="right" vertical="top"/>
    </xf>
    <xf numFmtId="0" fontId="11" fillId="7" borderId="0" xfId="20" applyFill="1">
      <alignment horizontal="center" vertical="center"/>
    </xf>
    <xf numFmtId="0" fontId="12" fillId="8" borderId="0" xfId="56" applyFont="1" applyFill="1" applyAlignment="1">
      <alignment vertical="center"/>
    </xf>
    <xf numFmtId="0" fontId="12" fillId="8" borderId="0" xfId="56" applyFont="1" applyFill="1" applyAlignment="1">
      <alignment vertical="center" wrapText="1"/>
    </xf>
    <xf numFmtId="167" fontId="12" fillId="0" borderId="0" xfId="56" applyNumberFormat="1" applyFont="1" applyAlignment="1">
      <alignment vertical="center" wrapText="1"/>
    </xf>
    <xf numFmtId="0" fontId="21" fillId="0" borderId="30" xfId="56" applyFont="1" applyBorder="1" applyAlignment="1">
      <alignment vertical="center" wrapText="1"/>
    </xf>
    <xf numFmtId="0" fontId="92" fillId="0" borderId="23" xfId="56" applyFont="1" applyBorder="1" applyAlignment="1">
      <alignment vertical="center" wrapText="1"/>
    </xf>
    <xf numFmtId="0" fontId="20" fillId="0" borderId="30" xfId="56" applyFont="1" applyBorder="1" applyAlignment="1">
      <alignment horizontal="center" vertical="center"/>
    </xf>
    <xf numFmtId="0" fontId="17" fillId="0" borderId="40" xfId="56" applyFont="1" applyBorder="1" applyAlignment="1">
      <alignment horizontal="right" vertical="center" wrapText="1"/>
    </xf>
    <xf numFmtId="0" fontId="17" fillId="0" borderId="30" xfId="56" applyFont="1" applyBorder="1" applyAlignment="1">
      <alignment vertical="center"/>
    </xf>
    <xf numFmtId="0" fontId="11" fillId="0" borderId="0" xfId="20" applyAlignment="1">
      <alignment horizontal="left" vertical="center" wrapText="1"/>
    </xf>
    <xf numFmtId="0" fontId="11" fillId="0" borderId="0" xfId="20" applyAlignment="1">
      <alignment horizontal="left" wrapText="1"/>
    </xf>
    <xf numFmtId="0" fontId="33" fillId="0" borderId="0" xfId="29" applyFont="1" applyAlignment="1">
      <alignment vertical="center" wrapText="1"/>
    </xf>
    <xf numFmtId="0" fontId="34" fillId="0" borderId="0" xfId="58" applyFont="1" applyAlignment="1" applyProtection="1">
      <alignment horizontal="left"/>
    </xf>
    <xf numFmtId="0" fontId="42" fillId="0" borderId="0" xfId="27" applyFont="1" applyAlignment="1">
      <alignment horizontal="left" vertical="center"/>
    </xf>
    <xf numFmtId="0" fontId="33" fillId="0" borderId="0" xfId="27" applyFont="1">
      <alignment horizontal="center" vertical="center"/>
    </xf>
    <xf numFmtId="0" fontId="81" fillId="14" borderId="12" xfId="27" applyFont="1" applyFill="1" applyBorder="1" applyAlignment="1">
      <alignment horizontal="left" vertical="center"/>
    </xf>
    <xf numFmtId="0" fontId="122" fillId="14" borderId="4" xfId="27" applyFont="1" applyFill="1" applyBorder="1">
      <alignment horizontal="center" vertical="center"/>
    </xf>
    <xf numFmtId="0" fontId="122" fillId="14" borderId="8" xfId="27" applyFont="1" applyFill="1" applyBorder="1">
      <alignment horizontal="center" vertical="center"/>
    </xf>
    <xf numFmtId="0" fontId="13" fillId="0" borderId="70" xfId="27" applyFont="1" applyBorder="1" applyAlignment="1">
      <alignment horizontal="left" vertical="center"/>
    </xf>
    <xf numFmtId="0" fontId="13" fillId="0" borderId="70" xfId="27" applyFont="1" applyBorder="1">
      <alignment horizontal="center" vertical="center"/>
    </xf>
    <xf numFmtId="14" fontId="11" fillId="0" borderId="0" xfId="27" applyNumberFormat="1">
      <alignment horizontal="center" vertical="center"/>
    </xf>
    <xf numFmtId="0" fontId="13" fillId="0" borderId="0" xfId="27" applyFont="1" applyAlignment="1">
      <alignment horizontal="left" vertical="center"/>
    </xf>
    <xf numFmtId="0" fontId="14" fillId="0" borderId="0" xfId="8" applyFont="1" applyAlignment="1">
      <alignment horizontal="left" indent="2"/>
    </xf>
    <xf numFmtId="0" fontId="13" fillId="0" borderId="0" xfId="8" applyFont="1" applyAlignment="1">
      <alignment horizontal="left" indent="2"/>
    </xf>
    <xf numFmtId="0" fontId="14" fillId="8" borderId="0" xfId="8" applyFont="1" applyFill="1" applyAlignment="1">
      <alignment horizontal="left" indent="2"/>
    </xf>
    <xf numFmtId="0" fontId="13" fillId="8" borderId="0" xfId="8" applyFont="1" applyFill="1" applyAlignment="1">
      <alignment horizontal="left" indent="2"/>
    </xf>
    <xf numFmtId="0" fontId="12" fillId="0" borderId="1" xfId="11" applyNumberFormat="1" applyBorder="1" applyAlignment="1" applyProtection="1">
      <alignment horizontal="left"/>
      <protection locked="0"/>
    </xf>
    <xf numFmtId="0" fontId="12" fillId="0" borderId="1" xfId="11" applyNumberFormat="1" applyBorder="1" applyAlignment="1" applyProtection="1">
      <alignment horizontal="left" wrapText="1"/>
      <protection locked="0"/>
    </xf>
    <xf numFmtId="0" fontId="11" fillId="7" borderId="0" xfId="20" applyFill="1" applyAlignment="1">
      <alignment horizontal="center" vertical="top"/>
    </xf>
    <xf numFmtId="9" fontId="30" fillId="7" borderId="0" xfId="14" applyFont="1" applyFill="1" applyBorder="1" applyAlignment="1" applyProtection="1">
      <alignment horizontal="right" vertical="top"/>
    </xf>
    <xf numFmtId="9" fontId="29" fillId="7" borderId="0" xfId="14" applyFont="1" applyFill="1" applyBorder="1" applyAlignment="1" applyProtection="1"/>
    <xf numFmtId="0" fontId="100" fillId="7" borderId="0" xfId="20" applyFont="1" applyFill="1" applyAlignment="1">
      <alignment vertical="center" wrapText="1"/>
    </xf>
    <xf numFmtId="0" fontId="101" fillId="7" borderId="0" xfId="20" applyFont="1" applyFill="1" applyAlignment="1"/>
    <xf numFmtId="0" fontId="102" fillId="7" borderId="0" xfId="20" applyFont="1" applyFill="1" applyAlignment="1">
      <alignment horizontal="center"/>
    </xf>
    <xf numFmtId="9" fontId="103" fillId="7" borderId="0" xfId="14" applyFont="1" applyFill="1" applyBorder="1" applyAlignment="1" applyProtection="1">
      <alignment horizontal="center" vertical="center" wrapText="1"/>
    </xf>
    <xf numFmtId="9" fontId="29" fillId="7" borderId="0" xfId="14" applyFont="1" applyFill="1" applyBorder="1" applyAlignment="1" applyProtection="1">
      <alignment horizontal="center" vertical="center" wrapText="1"/>
    </xf>
    <xf numFmtId="0" fontId="12" fillId="7" borderId="0" xfId="20" applyFont="1" applyFill="1">
      <alignment horizontal="center" vertical="center"/>
    </xf>
    <xf numFmtId="9" fontId="25" fillId="7" borderId="0" xfId="14" applyFont="1" applyFill="1" applyBorder="1" applyAlignment="1" applyProtection="1">
      <alignment horizontal="center" vertical="center" wrapText="1"/>
    </xf>
    <xf numFmtId="37" fontId="12" fillId="7" borderId="0" xfId="20" applyNumberFormat="1" applyFont="1" applyFill="1" applyAlignment="1"/>
    <xf numFmtId="9" fontId="25" fillId="7" borderId="0" xfId="14" applyFont="1" applyFill="1" applyBorder="1" applyAlignment="1" applyProtection="1"/>
    <xf numFmtId="0" fontId="12" fillId="7" borderId="0" xfId="20" applyFont="1" applyFill="1" applyAlignment="1"/>
    <xf numFmtId="0" fontId="12" fillId="7" borderId="0" xfId="11" applyNumberFormat="1" applyFill="1" applyAlignment="1">
      <alignment horizontal="left" wrapText="1" indent="1"/>
    </xf>
    <xf numFmtId="0" fontId="12" fillId="7" borderId="0" xfId="11" applyNumberFormat="1" applyFill="1" applyAlignment="1">
      <alignment horizontal="left" wrapText="1"/>
    </xf>
    <xf numFmtId="0" fontId="12" fillId="7" borderId="0" xfId="20" applyFont="1" applyFill="1" applyAlignment="1">
      <alignment horizontal="left" wrapText="1"/>
    </xf>
    <xf numFmtId="37" fontId="20" fillId="7" borderId="0" xfId="20" applyNumberFormat="1" applyFont="1" applyFill="1" applyAlignment="1"/>
    <xf numFmtId="0" fontId="20" fillId="7" borderId="0" xfId="20" applyFont="1" applyFill="1">
      <alignment horizontal="center" vertical="center"/>
    </xf>
    <xf numFmtId="9" fontId="20" fillId="7" borderId="0" xfId="14" applyFont="1" applyFill="1" applyBorder="1" applyAlignment="1" applyProtection="1"/>
    <xf numFmtId="0" fontId="20" fillId="7" borderId="0" xfId="6" quotePrefix="1" applyFont="1" applyFill="1" applyAlignment="1">
      <alignment horizontal="left"/>
    </xf>
    <xf numFmtId="0" fontId="20" fillId="7" borderId="0" xfId="6" applyFont="1" applyFill="1" applyAlignment="1">
      <alignment horizontal="left"/>
    </xf>
    <xf numFmtId="37" fontId="17" fillId="7" borderId="0" xfId="20" applyNumberFormat="1" applyFont="1" applyFill="1" applyAlignment="1"/>
    <xf numFmtId="0" fontId="17" fillId="7" borderId="0" xfId="20" applyFont="1" applyFill="1">
      <alignment horizontal="center" vertical="center"/>
    </xf>
    <xf numFmtId="9" fontId="27" fillId="7" borderId="0" xfId="14" applyFont="1" applyFill="1" applyBorder="1" applyAlignment="1" applyProtection="1"/>
    <xf numFmtId="0" fontId="17" fillId="7" borderId="0" xfId="20" applyFont="1" applyFill="1" applyAlignment="1"/>
    <xf numFmtId="37" fontId="19" fillId="7" borderId="0" xfId="20" applyNumberFormat="1" applyFont="1" applyFill="1" applyAlignment="1"/>
    <xf numFmtId="9" fontId="39" fillId="7" borderId="0" xfId="14" applyFont="1" applyFill="1" applyBorder="1" applyAlignment="1" applyProtection="1"/>
    <xf numFmtId="37" fontId="13" fillId="8" borderId="4" xfId="20" applyNumberFormat="1" applyFont="1" applyFill="1" applyBorder="1" applyAlignment="1"/>
    <xf numFmtId="9" fontId="13" fillId="8" borderId="4" xfId="14" applyFont="1" applyFill="1" applyBorder="1" applyAlignment="1" applyProtection="1"/>
    <xf numFmtId="167" fontId="12" fillId="8" borderId="0" xfId="56" applyNumberFormat="1" applyFont="1" applyFill="1" applyAlignment="1">
      <alignment vertical="center" wrapText="1"/>
    </xf>
    <xf numFmtId="0" fontId="13" fillId="0" borderId="0" xfId="20" applyFont="1" applyAlignment="1">
      <alignment horizontal="left" vertical="center"/>
    </xf>
    <xf numFmtId="3" fontId="21" fillId="8" borderId="10" xfId="0" applyNumberFormat="1" applyFont="1" applyFill="1" applyBorder="1" applyProtection="1">
      <alignment horizontal="center" vertical="center"/>
      <protection hidden="1"/>
    </xf>
    <xf numFmtId="0" fontId="21" fillId="0" borderId="7" xfId="0" applyFont="1" applyBorder="1" applyProtection="1">
      <alignment horizontal="center" vertical="center"/>
      <protection locked="0"/>
    </xf>
    <xf numFmtId="0" fontId="21" fillId="2" borderId="7" xfId="0" applyFont="1" applyFill="1" applyBorder="1" applyAlignment="1" applyProtection="1">
      <alignment horizontal="center" vertical="center" wrapText="1"/>
      <protection locked="0"/>
    </xf>
    <xf numFmtId="0" fontId="21" fillId="0" borderId="7" xfId="0" applyFont="1" applyBorder="1" applyAlignment="1" applyProtection="1">
      <alignment horizontal="center" vertical="center" wrapText="1"/>
      <protection locked="0"/>
    </xf>
    <xf numFmtId="0" fontId="21" fillId="7" borderId="7" xfId="0" applyFont="1" applyFill="1" applyBorder="1" applyAlignment="1" applyProtection="1">
      <alignment horizontal="center" vertical="center" textRotation="90" wrapText="1"/>
      <protection locked="0"/>
    </xf>
    <xf numFmtId="0" fontId="80" fillId="7" borderId="7" xfId="58" applyFont="1" applyFill="1" applyBorder="1" applyAlignment="1" applyProtection="1">
      <alignment horizontal="center" vertical="center" textRotation="90" wrapText="1"/>
      <protection locked="0"/>
    </xf>
    <xf numFmtId="3" fontId="21" fillId="0" borderId="7" xfId="0" applyNumberFormat="1" applyFont="1" applyBorder="1" applyAlignment="1" applyProtection="1">
      <alignment horizontal="center" vertical="center" wrapText="1"/>
      <protection locked="0"/>
    </xf>
    <xf numFmtId="3" fontId="21" fillId="2" borderId="7" xfId="0" applyNumberFormat="1" applyFont="1" applyFill="1" applyBorder="1" applyAlignment="1" applyProtection="1">
      <alignment horizontal="center" vertical="center" wrapText="1"/>
      <protection locked="0"/>
    </xf>
    <xf numFmtId="0" fontId="21" fillId="0" borderId="7" xfId="27" applyFont="1" applyBorder="1" applyAlignment="1" applyProtection="1">
      <alignment horizontal="center" vertical="center" wrapText="1"/>
      <protection locked="0"/>
    </xf>
    <xf numFmtId="0" fontId="21" fillId="0" borderId="4" xfId="0" applyFont="1" applyBorder="1" applyAlignment="1" applyProtection="1">
      <alignment horizontal="center" vertical="center" wrapText="1"/>
      <protection hidden="1"/>
    </xf>
    <xf numFmtId="0" fontId="82" fillId="16" borderId="0" xfId="27" applyFont="1" applyFill="1">
      <alignment horizontal="center" vertical="center"/>
    </xf>
    <xf numFmtId="3" fontId="123" fillId="8" borderId="12" xfId="0" applyNumberFormat="1" applyFont="1" applyFill="1" applyBorder="1" applyProtection="1">
      <alignment horizontal="center" vertical="center"/>
      <protection hidden="1"/>
    </xf>
    <xf numFmtId="3" fontId="123" fillId="8" borderId="4" xfId="0" applyNumberFormat="1" applyFont="1" applyFill="1" applyBorder="1" applyProtection="1">
      <alignment horizontal="center" vertical="center"/>
      <protection hidden="1"/>
    </xf>
    <xf numFmtId="42" fontId="123" fillId="8" borderId="4" xfId="0" applyNumberFormat="1" applyFont="1" applyFill="1" applyBorder="1" applyProtection="1">
      <alignment horizontal="center" vertical="center"/>
      <protection hidden="1"/>
    </xf>
    <xf numFmtId="42" fontId="123" fillId="8" borderId="8" xfId="0" applyNumberFormat="1" applyFont="1" applyFill="1" applyBorder="1" applyProtection="1">
      <alignment horizontal="center" vertical="center"/>
      <protection hidden="1"/>
    </xf>
    <xf numFmtId="3" fontId="20" fillId="11" borderId="10" xfId="0" applyNumberFormat="1" applyFont="1" applyFill="1" applyBorder="1" applyProtection="1">
      <alignment horizontal="center" vertical="center"/>
      <protection hidden="1"/>
    </xf>
    <xf numFmtId="3" fontId="20" fillId="11" borderId="8" xfId="0" applyNumberFormat="1" applyFont="1" applyFill="1" applyBorder="1" applyProtection="1">
      <alignment horizontal="center" vertical="center"/>
      <protection hidden="1"/>
    </xf>
    <xf numFmtId="0" fontId="12" fillId="0" borderId="7" xfId="0" applyFont="1" applyBorder="1" applyAlignment="1" applyProtection="1">
      <alignment horizontal="center" vertical="center" wrapText="1"/>
      <protection locked="0"/>
    </xf>
    <xf numFmtId="3" fontId="78" fillId="0" borderId="0" xfId="0" applyNumberFormat="1" applyFont="1" applyAlignment="1" applyProtection="1">
      <alignment horizontal="right" vertical="top"/>
      <protection hidden="1"/>
    </xf>
    <xf numFmtId="44" fontId="77" fillId="0" borderId="0" xfId="3" applyFont="1" applyFill="1" applyBorder="1" applyAlignment="1" applyProtection="1">
      <alignment horizontal="center" vertical="center"/>
      <protection hidden="1"/>
    </xf>
    <xf numFmtId="3" fontId="78" fillId="0" borderId="0" xfId="0" applyNumberFormat="1" applyFont="1" applyAlignment="1" applyProtection="1">
      <alignment horizontal="right"/>
      <protection hidden="1"/>
    </xf>
    <xf numFmtId="0" fontId="110" fillId="8" borderId="7" xfId="20" applyFont="1" applyFill="1" applyBorder="1" applyAlignment="1">
      <alignment horizontal="center" vertical="center" wrapText="1"/>
    </xf>
    <xf numFmtId="0" fontId="13" fillId="3" borderId="6" xfId="8" applyFont="1" applyFill="1" applyBorder="1" applyAlignment="1" applyProtection="1">
      <alignment vertical="top"/>
      <protection hidden="1"/>
    </xf>
    <xf numFmtId="0" fontId="11" fillId="0" borderId="0" xfId="56" applyFont="1" applyAlignment="1">
      <alignment horizontal="left"/>
    </xf>
    <xf numFmtId="0" fontId="13" fillId="0" borderId="0" xfId="56" applyFont="1" applyAlignment="1">
      <alignment wrapText="1"/>
    </xf>
    <xf numFmtId="0" fontId="34" fillId="0" borderId="0" xfId="56" applyFont="1" applyAlignment="1">
      <alignment wrapText="1"/>
    </xf>
    <xf numFmtId="0" fontId="34" fillId="0" borderId="0" xfId="56" applyFont="1" applyAlignment="1">
      <alignment horizontal="left" wrapText="1"/>
    </xf>
    <xf numFmtId="44" fontId="43" fillId="0" borderId="0" xfId="30" applyFont="1" applyFill="1" applyAlignment="1">
      <alignment vertical="top"/>
    </xf>
    <xf numFmtId="0" fontId="13" fillId="0" borderId="0" xfId="20" applyFont="1" applyAlignment="1">
      <alignment horizontal="right" vertical="top"/>
    </xf>
    <xf numFmtId="0" fontId="13" fillId="0" borderId="0" xfId="29" applyFont="1" applyAlignment="1">
      <alignment horizontal="left" vertical="center"/>
    </xf>
    <xf numFmtId="0" fontId="17" fillId="4" borderId="9" xfId="20" applyFont="1" applyFill="1" applyBorder="1" applyAlignment="1">
      <alignment horizontal="center"/>
    </xf>
    <xf numFmtId="0" fontId="13" fillId="9" borderId="7" xfId="0" applyFont="1" applyFill="1" applyBorder="1" applyProtection="1">
      <alignment horizontal="center" vertical="center"/>
      <protection locked="0" hidden="1"/>
    </xf>
    <xf numFmtId="44" fontId="121" fillId="0" borderId="0" xfId="3" applyFont="1" applyFill="1" applyAlignment="1" applyProtection="1">
      <alignment horizontal="right"/>
      <protection hidden="1"/>
    </xf>
    <xf numFmtId="0" fontId="40" fillId="0" borderId="0" xfId="8" applyFont="1" applyAlignment="1">
      <alignment horizontal="left" indent="2"/>
    </xf>
    <xf numFmtId="0" fontId="17" fillId="0" borderId="7" xfId="0" applyFont="1" applyBorder="1" applyAlignment="1" applyProtection="1">
      <alignment horizontal="center" vertical="center" wrapText="1"/>
      <protection locked="0"/>
    </xf>
    <xf numFmtId="0" fontId="20" fillId="11" borderId="14" xfId="27" applyFont="1" applyFill="1" applyBorder="1" applyAlignment="1" applyProtection="1">
      <alignment horizontal="right" vertical="center"/>
      <protection hidden="1"/>
    </xf>
    <xf numFmtId="3" fontId="20" fillId="11" borderId="10" xfId="27" applyNumberFormat="1" applyFont="1" applyFill="1" applyBorder="1" applyProtection="1">
      <alignment horizontal="center" vertical="center"/>
      <protection hidden="1"/>
    </xf>
    <xf numFmtId="3" fontId="20" fillId="11" borderId="8" xfId="27" applyNumberFormat="1" applyFont="1" applyFill="1" applyBorder="1" applyProtection="1">
      <alignment horizontal="center" vertical="center"/>
      <protection hidden="1"/>
    </xf>
    <xf numFmtId="0" fontId="13" fillId="0" borderId="0" xfId="29" applyFont="1" applyAlignment="1">
      <alignment vertical="center" wrapText="1"/>
    </xf>
    <xf numFmtId="0" fontId="34" fillId="0" borderId="0" xfId="8" applyFont="1" applyProtection="1">
      <protection locked="0"/>
    </xf>
    <xf numFmtId="0" fontId="126" fillId="13" borderId="0" xfId="29" applyFont="1" applyFill="1" applyAlignment="1" applyProtection="1">
      <alignment horizontal="center" vertical="center"/>
      <protection locked="0"/>
    </xf>
    <xf numFmtId="0" fontId="85" fillId="16" borderId="0" xfId="27" applyFont="1" applyFill="1" applyAlignment="1">
      <alignment vertical="top" wrapText="1"/>
    </xf>
    <xf numFmtId="0" fontId="33" fillId="0" borderId="0" xfId="29" applyFont="1" applyAlignment="1" applyProtection="1">
      <alignment horizontal="center" vertical="center"/>
      <protection locked="0"/>
    </xf>
    <xf numFmtId="0" fontId="11" fillId="0" borderId="0" xfId="8" applyAlignment="1">
      <alignment horizontal="center" vertical="center"/>
    </xf>
    <xf numFmtId="0" fontId="11" fillId="0" borderId="0" xfId="27" applyAlignment="1">
      <alignment horizontal="left" vertical="top" wrapText="1"/>
    </xf>
    <xf numFmtId="0" fontId="11" fillId="7" borderId="0" xfId="27" applyFill="1" applyAlignment="1" applyProtection="1">
      <alignment vertical="top" wrapText="1"/>
      <protection locked="0"/>
    </xf>
    <xf numFmtId="0" fontId="12" fillId="0" borderId="0" xfId="29" applyFont="1" applyAlignment="1">
      <alignment horizontal="left" indent="3"/>
    </xf>
    <xf numFmtId="0" fontId="17" fillId="0" borderId="0" xfId="29" applyFont="1" applyAlignment="1">
      <alignment horizontal="left" indent="3"/>
    </xf>
    <xf numFmtId="0" fontId="13" fillId="0" borderId="0" xfId="20" applyFont="1" applyAlignment="1">
      <alignment horizontal="left" vertical="center" indent="2"/>
    </xf>
    <xf numFmtId="0" fontId="42" fillId="0" borderId="0" xfId="20" applyFont="1">
      <alignment horizontal="center" vertical="center"/>
    </xf>
    <xf numFmtId="0" fontId="14" fillId="0" borderId="0" xfId="8" applyFont="1" applyAlignment="1">
      <alignment horizontal="left"/>
    </xf>
    <xf numFmtId="0" fontId="14" fillId="0" borderId="0" xfId="20" applyFont="1">
      <alignment horizontal="center" vertical="center"/>
    </xf>
    <xf numFmtId="0" fontId="14" fillId="0" borderId="0" xfId="20" applyFont="1" applyAlignment="1">
      <alignment vertical="center"/>
    </xf>
    <xf numFmtId="0" fontId="14" fillId="0" borderId="0" xfId="8" applyFont="1" applyAlignment="1">
      <alignment horizontal="left" vertical="center"/>
    </xf>
    <xf numFmtId="0" fontId="12" fillId="0" borderId="6" xfId="20" applyFont="1" applyBorder="1" applyAlignment="1">
      <alignment horizontal="center" vertical="center" wrapText="1"/>
    </xf>
    <xf numFmtId="0" fontId="12" fillId="0" borderId="4" xfId="20" applyFont="1" applyBorder="1" applyAlignment="1">
      <alignment horizontal="center" vertical="center" wrapText="1"/>
    </xf>
    <xf numFmtId="0" fontId="34" fillId="3" borderId="6" xfId="8" applyFont="1" applyFill="1" applyBorder="1" applyAlignment="1">
      <alignment horizontal="left"/>
    </xf>
    <xf numFmtId="0" fontId="12" fillId="7" borderId="34" xfId="20" applyFont="1" applyFill="1" applyBorder="1" applyAlignment="1">
      <alignment horizontal="center" vertical="center" wrapText="1"/>
    </xf>
    <xf numFmtId="0" fontId="58" fillId="7" borderId="0" xfId="58" applyFill="1" applyAlignment="1">
      <alignment horizontal="right"/>
    </xf>
    <xf numFmtId="0" fontId="12" fillId="8" borderId="0" xfId="20" applyFont="1" applyFill="1">
      <alignment horizontal="center" vertical="center"/>
    </xf>
    <xf numFmtId="0" fontId="34" fillId="0" borderId="36" xfId="20" applyFont="1" applyBorder="1" applyAlignment="1">
      <alignment horizontal="left"/>
    </xf>
    <xf numFmtId="0" fontId="91" fillId="0" borderId="0" xfId="20" applyFont="1" applyAlignment="1">
      <alignment horizontal="center"/>
    </xf>
    <xf numFmtId="0" fontId="12" fillId="0" borderId="37" xfId="20" applyFont="1" applyBorder="1" applyAlignment="1">
      <alignment horizontal="center"/>
    </xf>
    <xf numFmtId="0" fontId="34" fillId="7" borderId="36" xfId="20" applyFont="1" applyFill="1" applyBorder="1" applyAlignment="1">
      <alignment horizontal="left"/>
    </xf>
    <xf numFmtId="0" fontId="91" fillId="7" borderId="0" xfId="20" applyFont="1" applyFill="1" applyAlignment="1">
      <alignment horizontal="center"/>
    </xf>
    <xf numFmtId="0" fontId="17" fillId="7" borderId="0" xfId="20" applyFont="1" applyFill="1" applyAlignment="1">
      <alignment horizontal="right"/>
    </xf>
    <xf numFmtId="0" fontId="12" fillId="7" borderId="0" xfId="20" applyFont="1" applyFill="1" applyAlignment="1">
      <alignment horizontal="right"/>
    </xf>
    <xf numFmtId="0" fontId="21" fillId="7" borderId="0" xfId="20" applyFont="1" applyFill="1" applyAlignment="1">
      <alignment horizontal="center"/>
    </xf>
    <xf numFmtId="0" fontId="12" fillId="7" borderId="37" xfId="20" applyFont="1" applyFill="1" applyBorder="1" applyAlignment="1">
      <alignment horizontal="center"/>
    </xf>
    <xf numFmtId="0" fontId="90" fillId="0" borderId="0" xfId="20" applyFont="1" applyAlignment="1">
      <alignment horizontal="left"/>
    </xf>
    <xf numFmtId="0" fontId="90" fillId="7" borderId="0" xfId="20" applyFont="1" applyFill="1" applyAlignment="1">
      <alignment horizontal="left"/>
    </xf>
    <xf numFmtId="0" fontId="14" fillId="15" borderId="0" xfId="20" applyFont="1" applyFill="1">
      <alignment horizontal="center" vertical="center"/>
    </xf>
    <xf numFmtId="0" fontId="14" fillId="15" borderId="0" xfId="20" applyFont="1" applyFill="1" applyAlignment="1">
      <alignment vertical="center"/>
    </xf>
    <xf numFmtId="0" fontId="14" fillId="15" borderId="0" xfId="8" applyFont="1" applyFill="1" applyAlignment="1">
      <alignment horizontal="left" vertical="center"/>
    </xf>
    <xf numFmtId="0" fontId="12" fillId="0" borderId="45" xfId="20" applyFont="1" applyBorder="1" applyAlignment="1" applyProtection="1">
      <alignment horizontal="center" vertical="center" wrapText="1"/>
      <protection locked="0"/>
    </xf>
    <xf numFmtId="0" fontId="12" fillId="0" borderId="24" xfId="20" applyFont="1" applyBorder="1" applyAlignment="1" applyProtection="1">
      <alignment horizontal="center" vertical="center" wrapText="1"/>
      <protection locked="0"/>
    </xf>
    <xf numFmtId="0" fontId="12" fillId="0" borderId="44" xfId="20" applyFont="1" applyBorder="1" applyAlignment="1" applyProtection="1">
      <alignment horizontal="center" vertical="center" wrapText="1"/>
      <protection locked="0"/>
    </xf>
    <xf numFmtId="0" fontId="109" fillId="0" borderId="0" xfId="20" applyFont="1" applyAlignment="1">
      <alignment horizontal="left" vertical="center"/>
    </xf>
    <xf numFmtId="0" fontId="90" fillId="0" borderId="0" xfId="20" applyFont="1" applyAlignment="1">
      <alignment horizontal="center"/>
    </xf>
    <xf numFmtId="0" fontId="34" fillId="0" borderId="0" xfId="20" applyFont="1" applyAlignment="1">
      <alignment horizontal="left" vertical="center"/>
    </xf>
    <xf numFmtId="0" fontId="20" fillId="0" borderId="4" xfId="20" applyFont="1" applyBorder="1" applyAlignment="1" applyProtection="1">
      <alignment vertical="center" wrapText="1"/>
      <protection locked="0"/>
    </xf>
    <xf numFmtId="0" fontId="11" fillId="0" borderId="0" xfId="20" applyAlignment="1">
      <alignment horizontal="right"/>
    </xf>
    <xf numFmtId="0" fontId="20" fillId="0" borderId="6" xfId="20" applyFont="1" applyBorder="1" applyAlignment="1" applyProtection="1">
      <alignment vertical="center" wrapText="1"/>
      <protection locked="0"/>
    </xf>
    <xf numFmtId="0" fontId="12" fillId="0" borderId="4" xfId="20" applyFont="1" applyBorder="1" applyAlignment="1">
      <alignment vertical="center" wrapText="1"/>
    </xf>
    <xf numFmtId="0" fontId="12" fillId="0" borderId="25" xfId="20" applyFont="1" applyBorder="1" applyAlignment="1" applyProtection="1">
      <alignment horizontal="center" vertical="center" wrapText="1"/>
      <protection locked="0"/>
    </xf>
    <xf numFmtId="0" fontId="12" fillId="0" borderId="43" xfId="20" applyFont="1" applyBorder="1" applyAlignment="1" applyProtection="1">
      <alignment horizontal="left" vertical="center"/>
      <protection locked="0"/>
    </xf>
    <xf numFmtId="0" fontId="12" fillId="0" borderId="0" xfId="20" applyFont="1" applyAlignment="1" applyProtection="1">
      <alignment horizontal="center"/>
      <protection locked="0"/>
    </xf>
    <xf numFmtId="9" fontId="17" fillId="0" borderId="6" xfId="20" applyNumberFormat="1" applyFont="1" applyBorder="1" applyProtection="1">
      <alignment horizontal="center" vertical="center"/>
      <protection locked="0"/>
    </xf>
    <xf numFmtId="0" fontId="12" fillId="0" borderId="6" xfId="20" applyFont="1" applyBorder="1" applyAlignment="1">
      <alignment vertical="center" wrapText="1"/>
    </xf>
    <xf numFmtId="0" fontId="12" fillId="0" borderId="32" xfId="20" applyFont="1" applyBorder="1" applyAlignment="1">
      <alignment horizontal="left" vertical="center" wrapText="1" indent="1"/>
    </xf>
    <xf numFmtId="0" fontId="12" fillId="0" borderId="42" xfId="20" applyFont="1" applyBorder="1" applyAlignment="1">
      <alignment horizontal="left" wrapText="1" indent="1"/>
    </xf>
    <xf numFmtId="0" fontId="45" fillId="16" borderId="0" xfId="20" applyFont="1" applyFill="1">
      <alignment horizontal="center" vertical="center"/>
    </xf>
    <xf numFmtId="0" fontId="33" fillId="0" borderId="0" xfId="20" applyFont="1">
      <alignment horizontal="center" vertical="center"/>
    </xf>
    <xf numFmtId="0" fontId="13" fillId="0" borderId="0" xfId="27" applyFont="1" applyAlignment="1">
      <alignment vertical="center" wrapText="1"/>
    </xf>
    <xf numFmtId="0" fontId="42" fillId="15" borderId="0" xfId="20" applyFont="1" applyFill="1">
      <alignment horizontal="center" vertical="center"/>
    </xf>
    <xf numFmtId="0" fontId="14" fillId="15" borderId="0" xfId="8" applyFont="1" applyFill="1" applyAlignment="1" applyProtection="1">
      <alignment horizontal="center" vertical="center"/>
      <protection locked="0"/>
    </xf>
    <xf numFmtId="0" fontId="14" fillId="15" borderId="0" xfId="8" applyFont="1" applyFill="1" applyAlignment="1">
      <alignment horizontal="left"/>
    </xf>
    <xf numFmtId="0" fontId="11" fillId="9" borderId="6" xfId="8" applyFill="1" applyBorder="1" applyAlignment="1" applyProtection="1">
      <alignment horizontal="center" vertical="center"/>
      <protection locked="0"/>
    </xf>
    <xf numFmtId="0" fontId="12" fillId="0" borderId="0" xfId="84" applyFont="1" applyAlignment="1">
      <alignment vertical="center" wrapText="1"/>
    </xf>
    <xf numFmtId="0" fontId="11" fillId="0" borderId="4" xfId="8" applyBorder="1" applyAlignment="1" applyProtection="1">
      <alignment horizontal="center" vertical="center"/>
      <protection locked="0"/>
    </xf>
    <xf numFmtId="0" fontId="11" fillId="0" borderId="0" xfId="8" applyAlignment="1" applyProtection="1">
      <alignment horizontal="center" vertical="center"/>
      <protection locked="0"/>
    </xf>
    <xf numFmtId="0" fontId="12" fillId="0" borderId="0" xfId="20" applyFont="1" applyAlignment="1" applyProtection="1">
      <alignment horizontal="left" vertical="center" wrapText="1" indent="3"/>
      <protection locked="0"/>
    </xf>
    <xf numFmtId="0" fontId="12" fillId="11" borderId="0" xfId="20" applyFont="1" applyFill="1">
      <alignment horizontal="center" vertical="center"/>
    </xf>
    <xf numFmtId="0" fontId="13" fillId="11" borderId="6" xfId="20" applyFont="1" applyFill="1" applyBorder="1">
      <alignment horizontal="center" vertical="center"/>
    </xf>
    <xf numFmtId="0" fontId="34" fillId="8" borderId="60" xfId="20" applyFont="1" applyFill="1" applyBorder="1" applyAlignment="1">
      <alignment horizontal="left" vertical="center"/>
    </xf>
    <xf numFmtId="0" fontId="12" fillId="8" borderId="22" xfId="20" applyFont="1" applyFill="1" applyBorder="1">
      <alignment horizontal="center" vertical="center"/>
    </xf>
    <xf numFmtId="0" fontId="11" fillId="8" borderId="22" xfId="20" applyFill="1" applyBorder="1">
      <alignment horizontal="center" vertical="center"/>
    </xf>
    <xf numFmtId="0" fontId="12" fillId="8" borderId="61" xfId="20" applyFont="1" applyFill="1" applyBorder="1">
      <alignment horizontal="center" vertical="center"/>
    </xf>
    <xf numFmtId="0" fontId="13" fillId="8" borderId="0" xfId="20" applyFont="1" applyFill="1" applyAlignment="1">
      <alignment horizontal="right" vertical="center"/>
    </xf>
    <xf numFmtId="0" fontId="11" fillId="8" borderId="0" xfId="20" applyFill="1">
      <alignment horizontal="center" vertical="center"/>
    </xf>
    <xf numFmtId="0" fontId="13" fillId="8" borderId="0" xfId="20" applyFont="1" applyFill="1">
      <alignment horizontal="center" vertical="center"/>
    </xf>
    <xf numFmtId="0" fontId="12" fillId="8" borderId="6" xfId="20" applyFont="1" applyFill="1" applyBorder="1">
      <alignment horizontal="center" vertical="center"/>
    </xf>
    <xf numFmtId="0" fontId="12" fillId="8" borderId="6" xfId="20" applyFont="1" applyFill="1" applyBorder="1" applyAlignment="1">
      <alignment horizontal="right" vertical="center"/>
    </xf>
    <xf numFmtId="0" fontId="21" fillId="8" borderId="6" xfId="20" applyFont="1" applyFill="1" applyBorder="1">
      <alignment horizontal="center" vertical="center"/>
    </xf>
    <xf numFmtId="0" fontId="34" fillId="8" borderId="59" xfId="20" applyFont="1" applyFill="1" applyBorder="1" applyAlignment="1">
      <alignment horizontal="left" vertical="center"/>
    </xf>
    <xf numFmtId="0" fontId="91" fillId="8" borderId="6" xfId="20" applyFont="1" applyFill="1" applyBorder="1">
      <alignment horizontal="center" vertical="center"/>
    </xf>
    <xf numFmtId="0" fontId="12" fillId="8" borderId="37" xfId="20" applyFont="1" applyFill="1" applyBorder="1">
      <alignment horizontal="center" vertical="center"/>
    </xf>
    <xf numFmtId="0" fontId="12" fillId="8" borderId="47" xfId="20" applyFont="1" applyFill="1" applyBorder="1">
      <alignment horizontal="center" vertical="center"/>
    </xf>
    <xf numFmtId="0" fontId="12" fillId="0" borderId="0" xfId="20" applyFont="1" applyAlignment="1">
      <alignment horizontal="centerContinuous" vertical="center" wrapText="1"/>
    </xf>
    <xf numFmtId="0" fontId="11" fillId="0" borderId="0" xfId="83" applyAlignment="1">
      <alignment horizontal="left" vertical="center" wrapText="1" indent="2"/>
    </xf>
    <xf numFmtId="0" fontId="12" fillId="0" borderId="0" xfId="84" applyFont="1" applyAlignment="1">
      <alignment horizontal="left" vertical="center" wrapText="1" indent="3"/>
    </xf>
    <xf numFmtId="0" fontId="13" fillId="0" borderId="0" xfId="56" applyFont="1"/>
    <xf numFmtId="0" fontId="65" fillId="0" borderId="0" xfId="20" applyFont="1" applyAlignment="1">
      <alignment horizontal="left" vertical="center"/>
    </xf>
    <xf numFmtId="49" fontId="24" fillId="0" borderId="0" xfId="1" applyFont="1" applyAlignment="1" applyProtection="1">
      <alignment horizontal="left" indent="1"/>
      <protection hidden="1"/>
    </xf>
    <xf numFmtId="0" fontId="17" fillId="7" borderId="0" xfId="6" applyFont="1" applyFill="1" applyAlignment="1">
      <alignment horizontal="left"/>
    </xf>
    <xf numFmtId="9" fontId="25" fillId="7" borderId="0" xfId="14" applyFont="1" applyFill="1" applyBorder="1" applyAlignment="1">
      <alignment horizontal="center" vertical="center" wrapText="1"/>
    </xf>
    <xf numFmtId="9" fontId="25" fillId="7" borderId="0" xfId="14" applyFont="1" applyFill="1" applyBorder="1" applyAlignment="1"/>
    <xf numFmtId="49" fontId="12" fillId="7" borderId="0" xfId="23" applyFont="1" applyFill="1" applyAlignment="1">
      <alignment horizontal="left"/>
    </xf>
    <xf numFmtId="37" fontId="12" fillId="7" borderId="0" xfId="20" applyNumberFormat="1" applyFont="1" applyFill="1" applyAlignment="1" applyProtection="1">
      <protection locked="0"/>
    </xf>
    <xf numFmtId="0" fontId="34" fillId="7" borderId="0" xfId="6" applyFont="1" applyFill="1" applyAlignment="1">
      <alignment horizontal="left"/>
    </xf>
    <xf numFmtId="37" fontId="12" fillId="7" borderId="16" xfId="20" applyNumberFormat="1" applyFont="1" applyFill="1" applyBorder="1" applyAlignment="1" applyProtection="1">
      <protection locked="0"/>
    </xf>
    <xf numFmtId="0" fontId="107" fillId="16" borderId="0" xfId="56" applyFont="1" applyFill="1" applyAlignment="1">
      <alignment vertical="center" wrapText="1"/>
    </xf>
    <xf numFmtId="0" fontId="107" fillId="0" borderId="0" xfId="56" applyFont="1" applyAlignment="1">
      <alignment vertical="center" wrapText="1"/>
    </xf>
    <xf numFmtId="0" fontId="34" fillId="7" borderId="0" xfId="8" applyFont="1" applyFill="1"/>
    <xf numFmtId="0" fontId="65" fillId="7" borderId="0" xfId="8" applyFont="1" applyFill="1" applyProtection="1">
      <protection locked="0"/>
    </xf>
    <xf numFmtId="0" fontId="12" fillId="0" borderId="32" xfId="20" applyFont="1" applyBorder="1">
      <alignment horizontal="center" vertical="center"/>
    </xf>
    <xf numFmtId="0" fontId="12" fillId="0" borderId="42" xfId="20" applyFont="1" applyBorder="1">
      <alignment horizontal="center" vertical="center"/>
    </xf>
    <xf numFmtId="0" fontId="12" fillId="0" borderId="43" xfId="20" applyFont="1" applyBorder="1">
      <alignment horizontal="center" vertical="center"/>
    </xf>
    <xf numFmtId="0" fontId="12" fillId="0" borderId="73" xfId="20" applyFont="1" applyBorder="1" applyAlignment="1">
      <alignment horizontal="center" vertical="center" wrapText="1"/>
    </xf>
    <xf numFmtId="0" fontId="17" fillId="0" borderId="73" xfId="20" applyFont="1" applyBorder="1" applyAlignment="1">
      <alignment horizontal="center" vertical="center" wrapText="1"/>
    </xf>
    <xf numFmtId="0" fontId="12" fillId="0" borderId="42" xfId="20" applyFont="1" applyBorder="1" applyAlignment="1">
      <alignment horizontal="center"/>
    </xf>
    <xf numFmtId="0" fontId="17" fillId="0" borderId="0" xfId="8" applyFont="1" applyAlignment="1">
      <alignment horizontal="left" indent="5"/>
    </xf>
    <xf numFmtId="0" fontId="12" fillId="0" borderId="0" xfId="20" applyFont="1" applyAlignment="1">
      <alignment horizontal="left" vertical="center" indent="5"/>
    </xf>
    <xf numFmtId="0" fontId="12" fillId="0" borderId="0" xfId="20" applyFont="1" applyAlignment="1">
      <alignment horizontal="left" vertical="center" indent="2"/>
    </xf>
    <xf numFmtId="0" fontId="11" fillId="0" borderId="6" xfId="8" applyBorder="1" applyAlignment="1">
      <alignment horizontal="center" vertical="center"/>
    </xf>
    <xf numFmtId="37" fontId="12" fillId="7" borderId="1" xfId="20" applyNumberFormat="1" applyFont="1" applyFill="1" applyBorder="1" applyAlignment="1" applyProtection="1">
      <protection locked="0"/>
    </xf>
    <xf numFmtId="37" fontId="12" fillId="7" borderId="3" xfId="20" applyNumberFormat="1" applyFont="1" applyFill="1" applyBorder="1" applyAlignment="1" applyProtection="1">
      <protection locked="0"/>
    </xf>
    <xf numFmtId="0" fontId="11" fillId="8" borderId="0" xfId="29" applyFill="1"/>
    <xf numFmtId="0" fontId="116" fillId="8" borderId="0" xfId="8" applyFont="1" applyFill="1" applyAlignment="1" applyProtection="1">
      <alignment vertical="center"/>
      <protection locked="0"/>
    </xf>
    <xf numFmtId="0" fontId="116" fillId="8" borderId="0" xfId="8" applyFont="1" applyFill="1" applyAlignment="1" applyProtection="1">
      <alignment horizontal="left" vertical="center"/>
      <protection locked="0"/>
    </xf>
    <xf numFmtId="0" fontId="85" fillId="8" borderId="0" xfId="29" applyFont="1" applyFill="1" applyAlignment="1" applyProtection="1">
      <alignment vertical="center"/>
      <protection locked="0"/>
    </xf>
    <xf numFmtId="0" fontId="116" fillId="0" borderId="0" xfId="8" applyFont="1" applyAlignment="1" applyProtection="1">
      <alignment horizontal="left" vertical="center"/>
      <protection locked="0"/>
    </xf>
    <xf numFmtId="0" fontId="116" fillId="0" borderId="0" xfId="8" applyFont="1" applyAlignment="1" applyProtection="1">
      <alignment vertical="center"/>
      <protection locked="0"/>
    </xf>
    <xf numFmtId="0" fontId="108" fillId="8" borderId="0" xfId="58" applyFont="1" applyFill="1" applyAlignment="1" applyProtection="1">
      <alignment vertical="center"/>
      <protection locked="0"/>
    </xf>
    <xf numFmtId="0" fontId="42" fillId="8" borderId="0" xfId="8" applyFont="1" applyFill="1" applyProtection="1">
      <protection locked="0"/>
    </xf>
    <xf numFmtId="0" fontId="42" fillId="8" borderId="0" xfId="8" applyFont="1" applyFill="1" applyAlignment="1" applyProtection="1">
      <alignment horizontal="left" indent="2"/>
      <protection locked="0"/>
    </xf>
    <xf numFmtId="0" fontId="42" fillId="8" borderId="0" xfId="8" applyFont="1" applyFill="1" applyAlignment="1" applyProtection="1">
      <alignment vertical="center"/>
      <protection locked="0"/>
    </xf>
    <xf numFmtId="0" fontId="42" fillId="8" borderId="0" xfId="8" applyFont="1" applyFill="1" applyAlignment="1" applyProtection="1">
      <alignment horizontal="left" vertical="center"/>
      <protection locked="0"/>
    </xf>
    <xf numFmtId="0" fontId="20" fillId="0" borderId="16" xfId="20" applyFont="1" applyBorder="1">
      <alignment horizontal="center" vertical="center"/>
    </xf>
    <xf numFmtId="0" fontId="20" fillId="0" borderId="6" xfId="20" applyFont="1" applyBorder="1">
      <alignment horizontal="center" vertical="center"/>
    </xf>
    <xf numFmtId="0" fontId="11" fillId="5" borderId="42" xfId="20" applyFill="1" applyBorder="1" applyProtection="1">
      <alignment horizontal="center" vertical="center"/>
      <protection locked="0"/>
    </xf>
    <xf numFmtId="0" fontId="11" fillId="5" borderId="0" xfId="20" applyFill="1" applyProtection="1">
      <alignment horizontal="center" vertical="center"/>
      <protection locked="0"/>
    </xf>
    <xf numFmtId="0" fontId="13" fillId="5" borderId="24" xfId="20" applyFont="1" applyFill="1" applyBorder="1" applyProtection="1">
      <alignment horizontal="center" vertical="center"/>
      <protection locked="0"/>
    </xf>
    <xf numFmtId="0" fontId="11" fillId="5" borderId="43" xfId="20" applyFill="1" applyBorder="1" applyProtection="1">
      <alignment horizontal="center" vertical="center"/>
      <protection locked="0"/>
    </xf>
    <xf numFmtId="0" fontId="11" fillId="5" borderId="19" xfId="20" applyFill="1" applyBorder="1" applyProtection="1">
      <alignment horizontal="center" vertical="center"/>
      <protection locked="0"/>
    </xf>
    <xf numFmtId="0" fontId="13" fillId="5" borderId="44" xfId="20" applyFont="1" applyFill="1" applyBorder="1" applyProtection="1">
      <alignment horizontal="center" vertical="center"/>
      <protection locked="0"/>
    </xf>
    <xf numFmtId="0" fontId="11" fillId="5" borderId="6" xfId="20" applyFill="1" applyBorder="1" applyAlignment="1" applyProtection="1">
      <alignment horizontal="center" vertical="center" wrapText="1"/>
      <protection locked="0"/>
    </xf>
    <xf numFmtId="0" fontId="11" fillId="5" borderId="6" xfId="20" applyFill="1" applyBorder="1" applyProtection="1">
      <alignment horizontal="center" vertical="center"/>
      <protection locked="0"/>
    </xf>
    <xf numFmtId="0" fontId="17" fillId="0" borderId="0" xfId="27" applyFont="1" applyAlignment="1">
      <alignment horizontal="left"/>
    </xf>
    <xf numFmtId="0" fontId="12" fillId="0" borderId="0" xfId="27" applyFont="1" applyAlignment="1">
      <alignment horizontal="left" vertical="center"/>
    </xf>
    <xf numFmtId="0" fontId="115" fillId="0" borderId="0" xfId="58" applyFont="1" applyFill="1" applyAlignment="1" applyProtection="1">
      <alignment horizontal="left" indent="2"/>
      <protection locked="0"/>
    </xf>
    <xf numFmtId="0" fontId="11" fillId="0" borderId="0" xfId="8" applyAlignment="1" applyProtection="1">
      <alignment horizontal="left" indent="2"/>
      <protection locked="0"/>
    </xf>
    <xf numFmtId="0" fontId="33" fillId="0" borderId="0" xfId="8" applyFont="1" applyProtection="1">
      <protection locked="0"/>
    </xf>
    <xf numFmtId="0" fontId="108" fillId="0" borderId="0" xfId="58" applyFont="1" applyFill="1" applyAlignment="1" applyProtection="1">
      <alignment vertical="center"/>
      <protection locked="0"/>
    </xf>
    <xf numFmtId="0" fontId="108" fillId="0" borderId="0" xfId="58" applyFont="1" applyFill="1" applyAlignment="1" applyProtection="1">
      <alignment horizontal="left" indent="2"/>
      <protection locked="0"/>
    </xf>
    <xf numFmtId="0" fontId="13" fillId="0" borderId="0" xfId="27" applyFont="1" applyAlignment="1" applyProtection="1">
      <alignment horizontal="left" vertical="center"/>
      <protection hidden="1"/>
    </xf>
    <xf numFmtId="0" fontId="34" fillId="8" borderId="0" xfId="29" applyFont="1" applyFill="1" applyAlignment="1">
      <alignment vertical="center"/>
    </xf>
    <xf numFmtId="0" fontId="34" fillId="8" borderId="0" xfId="8" applyFont="1" applyFill="1" applyAlignment="1">
      <alignment horizontal="left" indent="2"/>
    </xf>
    <xf numFmtId="0" fontId="128" fillId="8" borderId="0" xfId="58" applyFont="1" applyFill="1" applyAlignment="1">
      <alignment horizontal="left" indent="2"/>
    </xf>
    <xf numFmtId="0" fontId="128" fillId="8" borderId="0" xfId="58" applyFont="1" applyFill="1"/>
    <xf numFmtId="0" fontId="58" fillId="7" borderId="11" xfId="58" applyFill="1" applyBorder="1" applyAlignment="1" applyProtection="1">
      <alignment horizontal="left" vertical="center" indent="1"/>
      <protection locked="0"/>
    </xf>
    <xf numFmtId="0" fontId="12" fillId="7" borderId="2" xfId="18" applyNumberFormat="1" applyFont="1" applyFill="1" applyBorder="1" applyAlignment="1" applyProtection="1">
      <alignment horizontal="left" indent="1"/>
      <protection locked="0"/>
    </xf>
    <xf numFmtId="0" fontId="17" fillId="7" borderId="2" xfId="18" applyNumberFormat="1" applyFont="1" applyFill="1" applyBorder="1" applyAlignment="1" applyProtection="1">
      <alignment horizontal="left"/>
      <protection locked="0"/>
    </xf>
    <xf numFmtId="0" fontId="12" fillId="7" borderId="2" xfId="20" applyFont="1" applyFill="1" applyBorder="1" applyProtection="1">
      <alignment horizontal="center" vertical="center"/>
      <protection locked="0"/>
    </xf>
    <xf numFmtId="37" fontId="12" fillId="7" borderId="2" xfId="20" applyNumberFormat="1" applyFont="1" applyFill="1" applyBorder="1" applyAlignment="1" applyProtection="1">
      <protection locked="0"/>
    </xf>
    <xf numFmtId="9" fontId="25" fillId="7" borderId="2" xfId="14" applyFont="1" applyFill="1" applyBorder="1" applyAlignment="1" applyProtection="1">
      <protection locked="0"/>
    </xf>
    <xf numFmtId="49" fontId="12" fillId="7" borderId="1" xfId="23" applyFont="1" applyFill="1" applyBorder="1" applyAlignment="1" applyProtection="1">
      <alignment horizontal="left" indent="1"/>
      <protection locked="0"/>
    </xf>
    <xf numFmtId="49" fontId="12" fillId="7" borderId="1" xfId="23" applyFont="1" applyFill="1" applyBorder="1" applyAlignment="1" applyProtection="1">
      <alignment horizontal="left"/>
      <protection locked="0"/>
    </xf>
    <xf numFmtId="0" fontId="12" fillId="7" borderId="1" xfId="20" applyFont="1" applyFill="1" applyBorder="1" applyProtection="1">
      <alignment horizontal="center" vertical="center"/>
      <protection locked="0"/>
    </xf>
    <xf numFmtId="9" fontId="25" fillId="7" borderId="1" xfId="14" applyFont="1" applyFill="1" applyBorder="1" applyAlignment="1" applyProtection="1">
      <protection locked="0"/>
    </xf>
    <xf numFmtId="49" fontId="12" fillId="7" borderId="3" xfId="23" applyFont="1" applyFill="1" applyBorder="1" applyAlignment="1" applyProtection="1">
      <alignment horizontal="left" indent="1"/>
      <protection locked="0"/>
    </xf>
    <xf numFmtId="49" fontId="12" fillId="7" borderId="3" xfId="23" applyFont="1" applyFill="1" applyBorder="1" applyAlignment="1" applyProtection="1">
      <alignment horizontal="left"/>
      <protection locked="0"/>
    </xf>
    <xf numFmtId="0" fontId="12" fillId="7" borderId="3" xfId="20" applyFont="1" applyFill="1" applyBorder="1" applyProtection="1">
      <alignment horizontal="center" vertical="center"/>
      <protection locked="0"/>
    </xf>
    <xf numFmtId="9" fontId="25" fillId="7" borderId="3" xfId="14" applyFont="1" applyFill="1" applyBorder="1" applyAlignment="1" applyProtection="1">
      <protection locked="0"/>
    </xf>
    <xf numFmtId="9" fontId="25" fillId="7" borderId="0" xfId="14" applyFont="1" applyFill="1" applyBorder="1" applyAlignment="1" applyProtection="1">
      <protection locked="0"/>
    </xf>
    <xf numFmtId="0" fontId="34" fillId="0" borderId="0" xfId="6" applyFont="1" applyAlignment="1">
      <alignment horizontal="left"/>
    </xf>
    <xf numFmtId="9" fontId="13" fillId="7" borderId="0" xfId="14" applyFont="1" applyFill="1" applyBorder="1" applyAlignment="1">
      <alignment horizontal="right"/>
    </xf>
    <xf numFmtId="0" fontId="12" fillId="0" borderId="0" xfId="20" applyFont="1" applyAlignment="1">
      <alignment horizontal="left" vertical="top" wrapText="1"/>
    </xf>
    <xf numFmtId="0" fontId="11" fillId="0" borderId="6" xfId="27" applyBorder="1">
      <alignment horizontal="center" vertical="center"/>
    </xf>
    <xf numFmtId="0" fontId="63" fillId="17" borderId="0" xfId="20" applyFont="1" applyFill="1" applyAlignment="1" applyProtection="1">
      <alignment vertical="top"/>
      <protection hidden="1"/>
    </xf>
    <xf numFmtId="0" fontId="86" fillId="17" borderId="0" xfId="20" applyFont="1" applyFill="1">
      <alignment horizontal="center" vertical="center"/>
    </xf>
    <xf numFmtId="0" fontId="82" fillId="17" borderId="0" xfId="20" applyFont="1" applyFill="1">
      <alignment horizontal="center" vertical="center"/>
    </xf>
    <xf numFmtId="0" fontId="38" fillId="8" borderId="22" xfId="56" applyFont="1" applyFill="1" applyBorder="1" applyAlignment="1">
      <alignment horizontal="center" vertical="center" wrapText="1"/>
    </xf>
    <xf numFmtId="0" fontId="58" fillId="0" borderId="0" xfId="58" applyAlignment="1">
      <alignment horizontal="left" wrapText="1"/>
    </xf>
    <xf numFmtId="0" fontId="40" fillId="7" borderId="0" xfId="79" applyFont="1" applyFill="1" applyAlignment="1">
      <alignment vertical="top"/>
    </xf>
    <xf numFmtId="0" fontId="13" fillId="0" borderId="6" xfId="27" applyFont="1" applyBorder="1" applyAlignment="1">
      <alignment horizontal="left" vertical="center"/>
    </xf>
    <xf numFmtId="0" fontId="12" fillId="0" borderId="0" xfId="20" applyFont="1" applyAlignment="1">
      <alignment horizontal="left" vertical="top"/>
    </xf>
    <xf numFmtId="0" fontId="24" fillId="7" borderId="0" xfId="20" applyFont="1" applyFill="1" applyAlignment="1">
      <alignment horizontal="right"/>
    </xf>
    <xf numFmtId="0" fontId="11" fillId="13" borderId="73" xfId="20" applyFill="1" applyBorder="1" applyAlignment="1" applyProtection="1">
      <alignment horizontal="centerContinuous" vertical="center"/>
      <protection locked="0"/>
    </xf>
    <xf numFmtId="0" fontId="11" fillId="13" borderId="73" xfId="20" applyFill="1" applyBorder="1" applyProtection="1">
      <alignment horizontal="center" vertical="center"/>
      <protection locked="0"/>
    </xf>
    <xf numFmtId="0" fontId="13" fillId="13" borderId="76" xfId="20" applyFont="1" applyFill="1" applyBorder="1" applyProtection="1">
      <alignment horizontal="center" vertical="center"/>
      <protection locked="0"/>
    </xf>
    <xf numFmtId="0" fontId="14" fillId="13" borderId="75" xfId="20" applyFont="1" applyFill="1" applyBorder="1" applyAlignment="1" applyProtection="1">
      <alignment horizontal="centerContinuous" vertical="center"/>
      <protection locked="0"/>
    </xf>
    <xf numFmtId="0" fontId="13" fillId="0" borderId="0" xfId="27" applyFont="1" applyProtection="1">
      <alignment horizontal="center" vertical="center"/>
      <protection hidden="1"/>
    </xf>
    <xf numFmtId="0" fontId="54" fillId="0" borderId="0" xfId="8" applyFont="1" applyAlignment="1">
      <alignment vertical="center"/>
    </xf>
    <xf numFmtId="0" fontId="33" fillId="0" borderId="0" xfId="8" applyFont="1" applyAlignment="1" applyProtection="1">
      <alignment vertical="top" wrapText="1"/>
      <protection hidden="1"/>
    </xf>
    <xf numFmtId="0" fontId="16" fillId="0" borderId="0" xfId="29" applyFont="1" applyAlignment="1">
      <alignment vertical="center" wrapText="1"/>
    </xf>
    <xf numFmtId="0" fontId="16" fillId="0" borderId="0" xfId="29" applyFont="1" applyAlignment="1">
      <alignment horizontal="right" vertical="center"/>
    </xf>
    <xf numFmtId="0" fontId="16" fillId="0" borderId="0" xfId="8" applyFont="1" applyAlignment="1">
      <alignment vertical="center" wrapText="1"/>
    </xf>
    <xf numFmtId="0" fontId="16" fillId="0" borderId="0" xfId="7" applyFont="1" applyAlignment="1">
      <alignment vertical="center" wrapText="1"/>
    </xf>
    <xf numFmtId="0" fontId="16" fillId="0" borderId="0" xfId="7" applyFont="1" applyAlignment="1">
      <alignment horizontal="right" vertical="center" wrapText="1"/>
    </xf>
    <xf numFmtId="0" fontId="11" fillId="16" borderId="0" xfId="8" applyFill="1" applyAlignment="1">
      <alignment horizontal="center" vertical="center"/>
    </xf>
    <xf numFmtId="0" fontId="11" fillId="13" borderId="6" xfId="27" applyFill="1" applyBorder="1" applyProtection="1">
      <alignment horizontal="center" vertical="center"/>
      <protection locked="0"/>
    </xf>
    <xf numFmtId="9" fontId="13" fillId="7" borderId="0" xfId="14" applyFont="1" applyFill="1" applyBorder="1" applyAlignment="1" applyProtection="1">
      <alignment horizontal="right"/>
      <protection locked="0"/>
    </xf>
    <xf numFmtId="0" fontId="12" fillId="7" borderId="0" xfId="18" applyNumberFormat="1" applyFont="1" applyFill="1" applyAlignment="1" applyProtection="1">
      <alignment horizontal="left"/>
      <protection locked="0"/>
    </xf>
    <xf numFmtId="42" fontId="0" fillId="15" borderId="0" xfId="3" applyNumberFormat="1" applyFont="1" applyFill="1" applyAlignment="1" applyProtection="1">
      <alignment horizontal="right" vertical="center"/>
      <protection locked="0"/>
    </xf>
    <xf numFmtId="0" fontId="12" fillId="7" borderId="16" xfId="20" applyFont="1" applyFill="1" applyBorder="1" applyProtection="1">
      <alignment horizontal="center" vertical="center"/>
      <protection locked="0"/>
    </xf>
    <xf numFmtId="42" fontId="34" fillId="15" borderId="21" xfId="3" applyNumberFormat="1" applyFont="1" applyFill="1" applyBorder="1" applyAlignment="1" applyProtection="1">
      <alignment horizontal="center" vertical="center"/>
      <protection locked="0"/>
    </xf>
    <xf numFmtId="0" fontId="12" fillId="7" borderId="0" xfId="20" applyFont="1" applyFill="1" applyProtection="1">
      <alignment horizontal="center" vertical="center"/>
      <protection locked="0"/>
    </xf>
    <xf numFmtId="42" fontId="0" fillId="15" borderId="0" xfId="3" applyNumberFormat="1" applyFont="1" applyFill="1" applyAlignment="1" applyProtection="1">
      <alignment horizontal="center" vertical="center"/>
      <protection locked="0"/>
    </xf>
    <xf numFmtId="49" fontId="12" fillId="7" borderId="16" xfId="23" applyFont="1" applyFill="1" applyBorder="1" applyAlignment="1" applyProtection="1">
      <alignment horizontal="left"/>
      <protection locked="0"/>
    </xf>
    <xf numFmtId="0" fontId="11" fillId="0" borderId="0" xfId="6" applyFont="1" applyAlignment="1">
      <alignment horizontal="left" wrapText="1"/>
    </xf>
    <xf numFmtId="0" fontId="58" fillId="7" borderId="6" xfId="58" applyFill="1" applyBorder="1" applyAlignment="1" applyProtection="1">
      <alignment horizontal="center" vertical="center"/>
      <protection locked="0"/>
    </xf>
    <xf numFmtId="9" fontId="12" fillId="7" borderId="1" xfId="14" applyFont="1" applyFill="1" applyBorder="1" applyAlignment="1" applyProtection="1">
      <protection locked="0"/>
    </xf>
    <xf numFmtId="0" fontId="108" fillId="14" borderId="0" xfId="58" applyFont="1" applyFill="1" applyAlignment="1" applyProtection="1">
      <alignment vertical="center"/>
      <protection locked="0"/>
    </xf>
    <xf numFmtId="0" fontId="58" fillId="14" borderId="0" xfId="58" applyFill="1" applyAlignment="1" applyProtection="1">
      <alignment horizontal="left" indent="2"/>
      <protection locked="0"/>
    </xf>
    <xf numFmtId="0" fontId="58" fillId="14" borderId="0" xfId="58" applyFill="1" applyProtection="1">
      <protection locked="0"/>
    </xf>
    <xf numFmtId="0" fontId="33" fillId="14" borderId="0" xfId="8" applyFont="1" applyFill="1" applyProtection="1">
      <protection locked="0"/>
    </xf>
    <xf numFmtId="0" fontId="108" fillId="8" borderId="0" xfId="58" applyFont="1" applyFill="1" applyProtection="1">
      <protection locked="0"/>
    </xf>
    <xf numFmtId="0" fontId="108" fillId="8" borderId="0" xfId="58" applyFont="1" applyFill="1" applyAlignment="1" applyProtection="1">
      <alignment horizontal="left" indent="2"/>
      <protection locked="0"/>
    </xf>
    <xf numFmtId="0" fontId="128" fillId="8" borderId="0" xfId="58" applyFont="1" applyFill="1" applyAlignment="1" applyProtection="1">
      <alignment horizontal="left" indent="2"/>
      <protection locked="0"/>
    </xf>
    <xf numFmtId="0" fontId="58" fillId="0" borderId="0" xfId="58" applyAlignment="1" applyProtection="1">
      <alignment horizontal="left" vertical="center"/>
      <protection locked="0"/>
    </xf>
    <xf numFmtId="0" fontId="34" fillId="0" borderId="36" xfId="20" applyFont="1" applyBorder="1" applyAlignment="1" applyProtection="1">
      <alignment horizontal="left"/>
      <protection locked="0"/>
    </xf>
    <xf numFmtId="0" fontId="90" fillId="0" borderId="0" xfId="20" applyFont="1" applyAlignment="1" applyProtection="1">
      <alignment horizontal="left"/>
      <protection locked="0"/>
    </xf>
    <xf numFmtId="0" fontId="91" fillId="0" borderId="0" xfId="20" applyFont="1" applyAlignment="1" applyProtection="1">
      <alignment horizontal="center"/>
      <protection locked="0"/>
    </xf>
    <xf numFmtId="0" fontId="12" fillId="0" borderId="0" xfId="20" applyFont="1" applyAlignment="1" applyProtection="1">
      <alignment horizontal="right"/>
      <protection locked="0"/>
    </xf>
    <xf numFmtId="0" fontId="21" fillId="0" borderId="0" xfId="20" applyFont="1" applyAlignment="1" applyProtection="1">
      <alignment horizontal="center"/>
      <protection locked="0"/>
    </xf>
    <xf numFmtId="0" fontId="12" fillId="0" borderId="37" xfId="20" applyFont="1" applyBorder="1" applyAlignment="1" applyProtection="1">
      <alignment horizontal="center"/>
      <protection locked="0"/>
    </xf>
    <xf numFmtId="0" fontId="30" fillId="0" borderId="0" xfId="18" applyNumberFormat="1" applyFont="1" applyAlignment="1">
      <alignment horizontal="left"/>
    </xf>
    <xf numFmtId="49" fontId="24" fillId="0" borderId="0" xfId="1" applyFont="1" applyAlignment="1">
      <alignment horizontal="left"/>
    </xf>
    <xf numFmtId="0" fontId="17" fillId="8" borderId="4" xfId="6" applyFont="1" applyFill="1" applyBorder="1" applyAlignment="1">
      <alignment horizontal="left" vertical="center"/>
    </xf>
    <xf numFmtId="0" fontId="12" fillId="8" borderId="8" xfId="6" applyFill="1" applyBorder="1" applyAlignment="1">
      <alignment horizontal="left" vertical="center" wrapText="1"/>
    </xf>
    <xf numFmtId="0" fontId="58" fillId="0" borderId="0" xfId="58" applyFill="1" applyAlignment="1" applyProtection="1">
      <alignment horizontal="center" vertical="center"/>
    </xf>
    <xf numFmtId="0" fontId="108" fillId="8" borderId="0" xfId="58" applyFont="1" applyFill="1" applyAlignment="1" applyProtection="1">
      <alignment vertical="center"/>
    </xf>
    <xf numFmtId="0" fontId="11" fillId="13" borderId="6" xfId="27" applyFill="1" applyBorder="1" applyAlignment="1" applyProtection="1">
      <alignment horizontal="left" vertical="center"/>
      <protection locked="0"/>
    </xf>
    <xf numFmtId="0" fontId="12" fillId="8" borderId="4" xfId="27" quotePrefix="1" applyFont="1" applyFill="1" applyBorder="1" applyAlignment="1">
      <alignment horizontal="left"/>
    </xf>
    <xf numFmtId="0" fontId="13" fillId="8" borderId="4" xfId="27" quotePrefix="1" applyFont="1" applyFill="1" applyBorder="1" applyAlignment="1">
      <alignment horizontal="left" vertical="center"/>
    </xf>
    <xf numFmtId="0" fontId="13" fillId="0" borderId="30" xfId="20" applyFont="1" applyBorder="1" applyAlignment="1">
      <alignment horizontal="left" vertical="center"/>
    </xf>
    <xf numFmtId="0" fontId="9" fillId="0" borderId="0" xfId="56" applyAlignment="1">
      <alignment vertical="center"/>
    </xf>
    <xf numFmtId="0" fontId="95" fillId="0" borderId="0" xfId="56" applyFont="1" applyAlignment="1">
      <alignment vertical="center"/>
    </xf>
    <xf numFmtId="167" fontId="93" fillId="0" borderId="0" xfId="56" applyNumberFormat="1" applyFont="1" applyAlignment="1">
      <alignment vertical="center"/>
    </xf>
    <xf numFmtId="167" fontId="94" fillId="0" borderId="0" xfId="56" applyNumberFormat="1" applyFont="1"/>
    <xf numFmtId="167" fontId="21" fillId="0" borderId="0" xfId="56" applyNumberFormat="1" applyFont="1" applyAlignment="1">
      <alignment vertical="center"/>
    </xf>
    <xf numFmtId="167" fontId="20" fillId="0" borderId="0" xfId="56" applyNumberFormat="1" applyFont="1" applyAlignment="1">
      <alignment vertical="center" wrapText="1"/>
    </xf>
    <xf numFmtId="167" fontId="38" fillId="0" borderId="19" xfId="56" applyNumberFormat="1" applyFont="1" applyBorder="1" applyAlignment="1">
      <alignment horizontal="center" vertical="center" wrapText="1"/>
    </xf>
    <xf numFmtId="167" fontId="38" fillId="8" borderId="21" xfId="56" applyNumberFormat="1" applyFont="1" applyFill="1" applyBorder="1" applyAlignment="1">
      <alignment horizontal="center" vertical="center" wrapText="1"/>
    </xf>
    <xf numFmtId="167" fontId="20" fillId="0" borderId="16" xfId="56" applyNumberFormat="1" applyFont="1" applyBorder="1" applyAlignment="1">
      <alignment horizontal="centerContinuous" vertical="center" wrapText="1"/>
    </xf>
    <xf numFmtId="167" fontId="17" fillId="0" borderId="30" xfId="56" applyNumberFormat="1" applyFont="1" applyBorder="1" applyAlignment="1">
      <alignment vertical="center"/>
    </xf>
    <xf numFmtId="167" fontId="14" fillId="0" borderId="0" xfId="56" applyNumberFormat="1" applyFont="1" applyAlignment="1">
      <alignment vertical="center" wrapText="1"/>
    </xf>
    <xf numFmtId="167" fontId="17" fillId="0" borderId="0" xfId="56" applyNumberFormat="1" applyFont="1" applyAlignment="1">
      <alignment vertical="center" wrapText="1"/>
    </xf>
    <xf numFmtId="167" fontId="17" fillId="0" borderId="0" xfId="56" applyNumberFormat="1" applyFont="1" applyAlignment="1">
      <alignment vertical="center"/>
    </xf>
    <xf numFmtId="167" fontId="17" fillId="0" borderId="0" xfId="56" applyNumberFormat="1" applyFont="1" applyAlignment="1">
      <alignment horizontal="center" vertical="center"/>
    </xf>
    <xf numFmtId="167" fontId="20" fillId="0" borderId="0" xfId="56" applyNumberFormat="1" applyFont="1" applyAlignment="1">
      <alignment horizontal="left" vertical="top" wrapText="1"/>
    </xf>
    <xf numFmtId="167" fontId="13" fillId="0" borderId="0" xfId="56" applyNumberFormat="1" applyFont="1" applyAlignment="1">
      <alignment horizontal="left" wrapText="1"/>
    </xf>
    <xf numFmtId="167" fontId="11" fillId="0" borderId="0" xfId="56" applyNumberFormat="1" applyFont="1" applyAlignment="1">
      <alignment vertical="top" wrapText="1"/>
    </xf>
    <xf numFmtId="167" fontId="13" fillId="0" borderId="0" xfId="56" applyNumberFormat="1" applyFont="1" applyAlignment="1">
      <alignment wrapText="1"/>
    </xf>
    <xf numFmtId="167" fontId="11" fillId="0" borderId="0" xfId="56" applyNumberFormat="1" applyFont="1" applyAlignment="1">
      <alignment horizontal="left" wrapText="1"/>
    </xf>
    <xf numFmtId="167" fontId="11" fillId="0" borderId="0" xfId="56" applyNumberFormat="1" applyFont="1" applyAlignment="1">
      <alignment horizontal="left" vertical="top" wrapText="1"/>
    </xf>
    <xf numFmtId="167" fontId="33" fillId="0" borderId="0" xfId="29" applyNumberFormat="1" applyFont="1" applyAlignment="1">
      <alignment vertical="center" wrapText="1"/>
    </xf>
    <xf numFmtId="167" fontId="13" fillId="0" borderId="0" xfId="56" applyNumberFormat="1" applyFont="1" applyAlignment="1">
      <alignment horizontal="right" vertical="center"/>
    </xf>
    <xf numFmtId="0" fontId="13" fillId="0" borderId="36" xfId="56" applyFont="1" applyBorder="1" applyAlignment="1">
      <alignment horizontal="right" wrapText="1" indent="1"/>
    </xf>
    <xf numFmtId="0" fontId="12" fillId="8" borderId="30" xfId="56" applyFont="1" applyFill="1" applyBorder="1" applyAlignment="1">
      <alignment vertical="center" wrapText="1"/>
    </xf>
    <xf numFmtId="167" fontId="12" fillId="8" borderId="30" xfId="56" applyNumberFormat="1" applyFont="1" applyFill="1" applyBorder="1" applyAlignment="1">
      <alignment vertical="center" wrapText="1"/>
    </xf>
    <xf numFmtId="0" fontId="12" fillId="8" borderId="30" xfId="56" applyFont="1" applyFill="1" applyBorder="1" applyAlignment="1">
      <alignment vertical="center"/>
    </xf>
    <xf numFmtId="0" fontId="12" fillId="8" borderId="30" xfId="56" applyFont="1" applyFill="1" applyBorder="1"/>
    <xf numFmtId="0" fontId="63" fillId="18" borderId="0" xfId="8" applyFont="1" applyFill="1" applyAlignment="1">
      <alignment vertical="center"/>
    </xf>
    <xf numFmtId="0" fontId="132" fillId="18" borderId="0" xfId="29" applyFont="1" applyFill="1" applyAlignment="1">
      <alignment vertical="center"/>
    </xf>
    <xf numFmtId="0" fontId="63" fillId="18" borderId="0" xfId="8" applyFont="1" applyFill="1" applyAlignment="1">
      <alignment horizontal="left" vertical="center"/>
    </xf>
    <xf numFmtId="0" fontId="133" fillId="0" borderId="0" xfId="29" applyFont="1" applyAlignment="1">
      <alignment vertical="center"/>
    </xf>
    <xf numFmtId="0" fontId="134" fillId="0" borderId="6" xfId="20" applyFont="1" applyBorder="1" applyAlignment="1">
      <alignment horizontal="center"/>
    </xf>
    <xf numFmtId="0" fontId="58" fillId="0" borderId="0" xfId="58" applyFill="1" applyAlignment="1">
      <alignment horizontal="left" vertical="top"/>
    </xf>
    <xf numFmtId="0" fontId="20" fillId="8" borderId="0" xfId="8" applyFont="1" applyFill="1" applyAlignment="1" applyProtection="1">
      <alignment horizontal="left"/>
      <protection hidden="1"/>
    </xf>
    <xf numFmtId="49" fontId="23" fillId="0" borderId="0" xfId="1" applyFont="1" applyAlignment="1" applyProtection="1">
      <alignment horizontal="right" indent="1"/>
      <protection hidden="1"/>
    </xf>
    <xf numFmtId="49" fontId="12" fillId="7" borderId="2" xfId="23" applyFont="1" applyFill="1" applyBorder="1" applyAlignment="1" applyProtection="1">
      <alignment horizontal="left" indent="1"/>
      <protection locked="0"/>
    </xf>
    <xf numFmtId="49" fontId="12" fillId="7" borderId="2" xfId="23" applyFont="1" applyFill="1" applyBorder="1" applyAlignment="1" applyProtection="1">
      <alignment horizontal="left"/>
      <protection locked="0"/>
    </xf>
    <xf numFmtId="0" fontId="13" fillId="7" borderId="0" xfId="8" applyFont="1" applyFill="1" applyAlignment="1" applyProtection="1">
      <alignment vertical="top"/>
      <protection hidden="1"/>
    </xf>
    <xf numFmtId="0" fontId="13" fillId="3" borderId="6" xfId="8" applyFont="1" applyFill="1" applyBorder="1" applyAlignment="1" applyProtection="1">
      <alignment vertical="center"/>
      <protection hidden="1"/>
    </xf>
    <xf numFmtId="0" fontId="21" fillId="0" borderId="7" xfId="20" applyFont="1" applyBorder="1" applyProtection="1">
      <alignment horizontal="center" vertical="center"/>
      <protection locked="0"/>
    </xf>
    <xf numFmtId="0" fontId="21" fillId="0" borderId="0" xfId="20" applyFont="1" applyAlignment="1">
      <alignment horizontal="left" vertical="center"/>
    </xf>
    <xf numFmtId="0" fontId="12" fillId="0" borderId="7" xfId="20" applyFont="1" applyBorder="1" applyProtection="1">
      <alignment horizontal="center" vertical="center"/>
      <protection locked="0"/>
    </xf>
    <xf numFmtId="0" fontId="11" fillId="7" borderId="0" xfId="27" applyFill="1">
      <alignment horizontal="center" vertical="center"/>
    </xf>
    <xf numFmtId="0" fontId="34" fillId="7" borderId="0" xfId="8" applyFont="1" applyFill="1" applyAlignment="1">
      <alignment horizontal="left"/>
    </xf>
    <xf numFmtId="0" fontId="11" fillId="7" borderId="0" xfId="8" applyFill="1"/>
    <xf numFmtId="0" fontId="34" fillId="7" borderId="0" xfId="27" applyFont="1" applyFill="1" applyAlignment="1">
      <alignment horizontal="left" vertical="center"/>
    </xf>
    <xf numFmtId="0" fontId="11" fillId="7" borderId="6" xfId="27" applyFill="1" applyBorder="1" applyProtection="1">
      <alignment horizontal="center" vertical="center"/>
      <protection locked="0"/>
    </xf>
    <xf numFmtId="0" fontId="11" fillId="7" borderId="0" xfId="29" applyFill="1"/>
    <xf numFmtId="0" fontId="33" fillId="7" borderId="0" xfId="8" applyFont="1" applyFill="1"/>
    <xf numFmtId="0" fontId="33" fillId="7" borderId="0" xfId="8" applyFont="1" applyFill="1" applyProtection="1">
      <protection hidden="1"/>
    </xf>
    <xf numFmtId="0" fontId="34" fillId="7" borderId="0" xfId="56" applyFont="1" applyFill="1" applyAlignment="1">
      <alignment wrapText="1"/>
    </xf>
    <xf numFmtId="0" fontId="13" fillId="7" borderId="0" xfId="0" applyFont="1" applyFill="1" applyAlignment="1" applyProtection="1">
      <alignment horizontal="right" vertical="center"/>
      <protection hidden="1"/>
    </xf>
    <xf numFmtId="3" fontId="20" fillId="5" borderId="6" xfId="0" applyNumberFormat="1" applyFont="1" applyFill="1" applyBorder="1" applyProtection="1">
      <alignment horizontal="center" vertical="center"/>
      <protection hidden="1"/>
    </xf>
    <xf numFmtId="166" fontId="20" fillId="5" borderId="6" xfId="3" applyNumberFormat="1" applyFont="1" applyFill="1" applyBorder="1" applyAlignment="1" applyProtection="1">
      <alignment horizontal="center" vertical="center"/>
      <protection hidden="1"/>
    </xf>
    <xf numFmtId="3" fontId="20" fillId="5" borderId="4" xfId="0" applyNumberFormat="1" applyFont="1" applyFill="1" applyBorder="1" applyProtection="1">
      <alignment horizontal="center" vertical="center"/>
      <protection hidden="1"/>
    </xf>
    <xf numFmtId="166" fontId="20" fillId="5" borderId="4" xfId="3" applyNumberFormat="1" applyFont="1" applyFill="1" applyBorder="1" applyAlignment="1" applyProtection="1">
      <alignment horizontal="center" vertical="center"/>
      <protection hidden="1"/>
    </xf>
    <xf numFmtId="0" fontId="17" fillId="0" borderId="0" xfId="8" applyFont="1" applyAlignment="1">
      <alignment horizontal="right"/>
    </xf>
    <xf numFmtId="14" fontId="11" fillId="13" borderId="6" xfId="27" applyNumberFormat="1" applyFill="1" applyBorder="1" applyAlignment="1" applyProtection="1">
      <alignment horizontal="center" vertical="center" wrapText="1"/>
      <protection locked="0"/>
    </xf>
    <xf numFmtId="0" fontId="16" fillId="0" borderId="0" xfId="8" applyFont="1" applyAlignment="1">
      <alignment horizontal="center" vertical="center" wrapText="1"/>
    </xf>
    <xf numFmtId="0" fontId="63" fillId="16" borderId="0" xfId="27" applyFont="1" applyFill="1" applyAlignment="1" applyProtection="1">
      <alignment horizontal="left" vertical="center"/>
      <protection hidden="1"/>
    </xf>
    <xf numFmtId="0" fontId="11" fillId="16" borderId="0" xfId="27" applyFill="1">
      <alignment horizontal="center" vertical="center"/>
    </xf>
    <xf numFmtId="0" fontId="13" fillId="7" borderId="0" xfId="27" applyFont="1" applyFill="1">
      <alignment horizontal="center" vertical="center"/>
    </xf>
    <xf numFmtId="0" fontId="129" fillId="7" borderId="0" xfId="27" applyFont="1" applyFill="1" applyAlignment="1">
      <alignment horizontal="left" vertical="center"/>
    </xf>
    <xf numFmtId="0" fontId="11" fillId="7" borderId="0" xfId="27" applyFill="1" applyAlignment="1">
      <alignment horizontal="left" vertical="center"/>
    </xf>
    <xf numFmtId="0" fontId="12" fillId="7" borderId="0" xfId="27" applyFont="1" applyFill="1" applyAlignment="1">
      <alignment horizontal="left" vertical="center"/>
    </xf>
    <xf numFmtId="0" fontId="13" fillId="7" borderId="0" xfId="27" applyFont="1" applyFill="1" applyAlignment="1">
      <alignment horizontal="right" vertical="center"/>
    </xf>
    <xf numFmtId="0" fontId="13" fillId="7" borderId="0" xfId="27" applyFont="1" applyFill="1" applyAlignment="1">
      <alignment horizontal="left" vertical="center"/>
    </xf>
    <xf numFmtId="0" fontId="11" fillId="7" borderId="20" xfId="27" applyFill="1" applyBorder="1" applyAlignment="1">
      <alignment horizontal="left" vertical="center"/>
    </xf>
    <xf numFmtId="0" fontId="11" fillId="7" borderId="16" xfId="27" applyFill="1" applyBorder="1">
      <alignment horizontal="center" vertical="center"/>
    </xf>
    <xf numFmtId="0" fontId="11" fillId="7" borderId="18" xfId="27" applyFill="1" applyBorder="1">
      <alignment horizontal="center" vertical="center"/>
    </xf>
    <xf numFmtId="0" fontId="11" fillId="7" borderId="0" xfId="27" applyFill="1" applyProtection="1">
      <alignment horizontal="center" vertical="center"/>
      <protection locked="0"/>
    </xf>
    <xf numFmtId="0" fontId="11" fillId="7" borderId="15" xfId="27" applyFill="1" applyBorder="1" applyProtection="1">
      <alignment horizontal="center" vertical="center"/>
      <protection locked="0"/>
    </xf>
    <xf numFmtId="0" fontId="11" fillId="7" borderId="11" xfId="27" applyFill="1" applyBorder="1" applyAlignment="1" applyProtection="1">
      <alignment horizontal="left" vertical="center" indent="1"/>
      <protection locked="0"/>
    </xf>
    <xf numFmtId="0" fontId="11" fillId="7" borderId="14" xfId="27" applyFill="1" applyBorder="1" applyAlignment="1" applyProtection="1">
      <alignment horizontal="left" vertical="center" indent="1"/>
      <protection locked="0"/>
    </xf>
    <xf numFmtId="0" fontId="11" fillId="7" borderId="11" xfId="27" applyFill="1" applyBorder="1" applyProtection="1">
      <alignment horizontal="center" vertical="center"/>
      <protection locked="0"/>
    </xf>
    <xf numFmtId="0" fontId="11" fillId="7" borderId="10" xfId="27" applyFill="1" applyBorder="1" applyProtection="1">
      <alignment horizontal="center" vertical="center"/>
      <protection locked="0"/>
    </xf>
    <xf numFmtId="0" fontId="14" fillId="7" borderId="6" xfId="27" applyFont="1" applyFill="1" applyBorder="1">
      <alignment horizontal="center" vertical="center"/>
    </xf>
    <xf numFmtId="169" fontId="11" fillId="7" borderId="0" xfId="27" applyNumberFormat="1" applyFill="1">
      <alignment horizontal="center" vertical="center"/>
    </xf>
    <xf numFmtId="169" fontId="11" fillId="7" borderId="6" xfId="27" applyNumberFormat="1" applyFill="1" applyBorder="1" applyAlignment="1" applyProtection="1">
      <alignment horizontal="right" vertical="center"/>
      <protection locked="0"/>
    </xf>
    <xf numFmtId="9" fontId="11" fillId="7" borderId="6" xfId="27" applyNumberFormat="1" applyFill="1" applyBorder="1" applyProtection="1">
      <alignment horizontal="center" vertical="center"/>
      <protection locked="0"/>
    </xf>
    <xf numFmtId="169" fontId="11" fillId="7" borderId="4" xfId="27" applyNumberFormat="1" applyFill="1" applyBorder="1" applyAlignment="1" applyProtection="1">
      <alignment horizontal="right" vertical="center"/>
      <protection locked="0"/>
    </xf>
    <xf numFmtId="9" fontId="11" fillId="7" borderId="4" xfId="27" applyNumberFormat="1" applyFill="1" applyBorder="1" applyProtection="1">
      <alignment horizontal="center" vertical="center"/>
      <protection locked="0"/>
    </xf>
    <xf numFmtId="9" fontId="11" fillId="15" borderId="0" xfId="27" applyNumberFormat="1" applyFill="1" applyProtection="1">
      <alignment horizontal="center" vertical="center"/>
      <protection locked="0"/>
    </xf>
    <xf numFmtId="0" fontId="11" fillId="7" borderId="0" xfId="27" applyFill="1" applyAlignment="1">
      <alignment horizontal="right" vertical="center"/>
    </xf>
    <xf numFmtId="0" fontId="34" fillId="7" borderId="0" xfId="27" applyFont="1" applyFill="1" applyAlignment="1">
      <alignment horizontal="right" vertical="center"/>
    </xf>
    <xf numFmtId="0" fontId="34" fillId="7" borderId="0" xfId="27" applyFont="1" applyFill="1" applyProtection="1">
      <alignment horizontal="center" vertical="center"/>
      <protection locked="0"/>
    </xf>
    <xf numFmtId="9" fontId="34" fillId="15" borderId="0" xfId="27" applyNumberFormat="1" applyFont="1" applyFill="1" applyProtection="1">
      <alignment horizontal="center" vertical="center"/>
      <protection locked="0"/>
    </xf>
    <xf numFmtId="9" fontId="11" fillId="7" borderId="0" xfId="27" applyNumberFormat="1" applyFill="1" applyProtection="1">
      <alignment horizontal="center" vertical="center"/>
      <protection locked="0"/>
    </xf>
    <xf numFmtId="0" fontId="33" fillId="7" borderId="0" xfId="27" applyFont="1" applyFill="1" applyProtection="1">
      <alignment horizontal="center" vertical="center"/>
      <protection locked="0"/>
    </xf>
    <xf numFmtId="9" fontId="34" fillId="15" borderId="22" xfId="27" applyNumberFormat="1" applyFont="1" applyFill="1" applyBorder="1" applyProtection="1">
      <alignment horizontal="center" vertical="center"/>
      <protection locked="0"/>
    </xf>
    <xf numFmtId="0" fontId="11" fillId="7" borderId="6" xfId="20" applyFill="1" applyBorder="1" applyAlignment="1" applyProtection="1">
      <protection locked="0"/>
    </xf>
    <xf numFmtId="0" fontId="11" fillId="9" borderId="4" xfId="20" applyFill="1" applyBorder="1" applyAlignment="1" applyProtection="1">
      <protection locked="0"/>
    </xf>
    <xf numFmtId="0" fontId="11" fillId="7" borderId="4" xfId="20" applyFill="1" applyBorder="1" applyAlignment="1" applyProtection="1">
      <protection locked="0"/>
    </xf>
    <xf numFmtId="0" fontId="109" fillId="16" borderId="0" xfId="20" applyFont="1" applyFill="1">
      <alignment horizontal="center" vertical="center"/>
    </xf>
    <xf numFmtId="0" fontId="109" fillId="0" borderId="0" xfId="20" applyFont="1">
      <alignment horizontal="center" vertical="center"/>
    </xf>
    <xf numFmtId="0" fontId="104" fillId="0" borderId="0" xfId="27" applyFont="1" applyAlignment="1">
      <alignment vertical="center"/>
    </xf>
    <xf numFmtId="0" fontId="47" fillId="0" borderId="0" xfId="8" applyFont="1" applyAlignment="1">
      <alignment horizontal="center" vertical="center" wrapText="1"/>
    </xf>
    <xf numFmtId="0" fontId="47" fillId="0" borderId="0" xfId="8" applyFont="1" applyAlignment="1">
      <alignment horizontal="center" vertical="center"/>
    </xf>
    <xf numFmtId="44" fontId="24" fillId="0" borderId="0" xfId="139" applyFont="1" applyFill="1" applyAlignment="1" applyProtection="1">
      <alignment horizontal="right"/>
      <protection hidden="1"/>
    </xf>
    <xf numFmtId="0" fontId="2" fillId="0" borderId="0" xfId="138" applyAlignment="1" applyProtection="1">
      <alignment horizontal="center" vertical="center"/>
      <protection hidden="1"/>
    </xf>
    <xf numFmtId="0" fontId="138" fillId="0" borderId="0" xfId="138" applyFont="1" applyAlignment="1" applyProtection="1">
      <alignment horizontal="left" vertical="center" indent="11"/>
      <protection hidden="1"/>
    </xf>
    <xf numFmtId="0" fontId="2" fillId="0" borderId="0" xfId="138" applyAlignment="1">
      <alignment horizontal="center" vertical="center"/>
    </xf>
    <xf numFmtId="0" fontId="139" fillId="0" borderId="0" xfId="138" applyFont="1"/>
    <xf numFmtId="0" fontId="13" fillId="0" borderId="0" xfId="138" applyFont="1" applyAlignment="1">
      <alignment horizontal="right" vertical="center"/>
    </xf>
    <xf numFmtId="0" fontId="98" fillId="7" borderId="0" xfId="27" applyFont="1" applyFill="1" applyAlignment="1">
      <alignment horizontal="right" vertical="center"/>
    </xf>
    <xf numFmtId="3" fontId="20" fillId="5" borderId="6" xfId="27" applyNumberFormat="1" applyFont="1" applyFill="1" applyBorder="1" applyProtection="1">
      <alignment horizontal="center" vertical="center"/>
      <protection hidden="1"/>
    </xf>
    <xf numFmtId="0" fontId="2" fillId="0" borderId="0" xfId="138"/>
    <xf numFmtId="0" fontId="40" fillId="0" borderId="0" xfId="138" applyFont="1" applyAlignment="1">
      <alignment horizontal="center" vertical="center"/>
    </xf>
    <xf numFmtId="0" fontId="21" fillId="8" borderId="20" xfId="27" applyFont="1" applyFill="1" applyBorder="1" applyAlignment="1" applyProtection="1">
      <alignment vertical="center"/>
      <protection hidden="1"/>
    </xf>
    <xf numFmtId="0" fontId="21" fillId="8" borderId="18" xfId="27" applyFont="1" applyFill="1" applyBorder="1" applyAlignment="1" applyProtection="1">
      <alignment vertical="center"/>
      <protection hidden="1"/>
    </xf>
    <xf numFmtId="0" fontId="50" fillId="0" borderId="0" xfId="138" applyFont="1" applyAlignment="1" applyProtection="1">
      <alignment horizontal="left"/>
      <protection hidden="1"/>
    </xf>
    <xf numFmtId="0" fontId="20" fillId="11" borderId="14" xfId="27" applyFont="1" applyFill="1" applyBorder="1" applyAlignment="1" applyProtection="1">
      <alignment horizontal="right" vertical="center" wrapText="1"/>
      <protection hidden="1"/>
    </xf>
    <xf numFmtId="49" fontId="24" fillId="0" borderId="0" xfId="1" applyFont="1" applyAlignment="1" applyProtection="1">
      <protection hidden="1"/>
    </xf>
    <xf numFmtId="0" fontId="70" fillId="7" borderId="0" xfId="27" applyFont="1" applyFill="1" applyAlignment="1">
      <alignment horizontal="left" vertical="center"/>
    </xf>
    <xf numFmtId="0" fontId="11" fillId="0" borderId="0" xfId="138" applyFont="1" applyProtection="1">
      <protection hidden="1"/>
    </xf>
    <xf numFmtId="3" fontId="11" fillId="0" borderId="0" xfId="138" applyNumberFormat="1" applyFont="1" applyProtection="1">
      <protection hidden="1"/>
    </xf>
    <xf numFmtId="0" fontId="13" fillId="0" borderId="0" xfId="138" applyFont="1" applyAlignment="1" applyProtection="1">
      <alignment horizontal="right"/>
      <protection hidden="1"/>
    </xf>
    <xf numFmtId="0" fontId="21" fillId="9" borderId="7" xfId="138" applyFont="1" applyFill="1" applyBorder="1" applyAlignment="1" applyProtection="1">
      <alignment horizontal="center" vertical="center"/>
      <protection locked="0" hidden="1"/>
    </xf>
    <xf numFmtId="0" fontId="21" fillId="8" borderId="11" xfId="27" applyFont="1" applyFill="1" applyBorder="1" applyAlignment="1" applyProtection="1">
      <alignment horizontal="right" vertical="center"/>
      <protection hidden="1"/>
    </xf>
    <xf numFmtId="3" fontId="21" fillId="8" borderId="10" xfId="27" applyNumberFormat="1" applyFont="1" applyFill="1" applyBorder="1" applyProtection="1">
      <alignment horizontal="center" vertical="center"/>
      <protection hidden="1"/>
    </xf>
    <xf numFmtId="0" fontId="13" fillId="0" borderId="0" xfId="138" applyFont="1" applyProtection="1">
      <protection hidden="1"/>
    </xf>
    <xf numFmtId="0" fontId="140" fillId="7" borderId="0" xfId="27" applyFont="1" applyFill="1" applyAlignment="1">
      <alignment horizontal="right" vertical="center"/>
    </xf>
    <xf numFmtId="3" fontId="21" fillId="5" borderId="6" xfId="27" applyNumberFormat="1" applyFont="1" applyFill="1" applyBorder="1" applyProtection="1">
      <alignment horizontal="center" vertical="center"/>
      <protection hidden="1"/>
    </xf>
    <xf numFmtId="0" fontId="21" fillId="8" borderId="13" xfId="138" applyFont="1" applyFill="1" applyBorder="1" applyAlignment="1" applyProtection="1">
      <alignment horizontal="center" vertical="center"/>
      <protection hidden="1"/>
    </xf>
    <xf numFmtId="0" fontId="11" fillId="0" borderId="0" xfId="138" applyFont="1"/>
    <xf numFmtId="0" fontId="21" fillId="0" borderId="0" xfId="138" applyFont="1" applyAlignment="1">
      <alignment horizontal="right"/>
    </xf>
    <xf numFmtId="0" fontId="21" fillId="0" borderId="0" xfId="138" applyFont="1" applyAlignment="1">
      <alignment horizontal="center" vertical="center"/>
    </xf>
    <xf numFmtId="0" fontId="16" fillId="0" borderId="6" xfId="138" applyFont="1" applyBorder="1" applyAlignment="1">
      <alignment horizontal="left"/>
    </xf>
    <xf numFmtId="0" fontId="11" fillId="0" borderId="6" xfId="138" applyFont="1" applyBorder="1"/>
    <xf numFmtId="0" fontId="20" fillId="0" borderId="7" xfId="138" applyFont="1" applyBorder="1" applyAlignment="1" applyProtection="1">
      <alignment horizontal="center" vertical="center"/>
      <protection locked="0"/>
    </xf>
    <xf numFmtId="49" fontId="24" fillId="0" borderId="0" xfId="1" applyFont="1" applyAlignment="1"/>
    <xf numFmtId="0" fontId="34" fillId="0" borderId="0" xfId="20" applyFont="1" applyAlignment="1">
      <alignment vertical="center" wrapText="1"/>
    </xf>
    <xf numFmtId="0" fontId="34" fillId="7" borderId="0" xfId="20" applyFont="1" applyFill="1" applyAlignment="1">
      <alignment horizontal="left" vertical="center"/>
    </xf>
    <xf numFmtId="49" fontId="34" fillId="0" borderId="0" xfId="25" applyFont="1" applyAlignment="1"/>
    <xf numFmtId="0" fontId="14" fillId="0" borderId="0" xfId="20" applyFont="1" applyAlignment="1">
      <alignment horizontal="left"/>
    </xf>
    <xf numFmtId="0" fontId="49" fillId="0" borderId="0" xfId="56" applyFont="1"/>
    <xf numFmtId="0" fontId="13" fillId="8" borderId="6" xfId="27" quotePrefix="1" applyFont="1" applyFill="1" applyBorder="1" applyAlignment="1">
      <alignment vertical="center"/>
    </xf>
    <xf numFmtId="0" fontId="11" fillId="8" borderId="6" xfId="27" applyFill="1" applyBorder="1" applyAlignment="1">
      <alignment vertical="center"/>
    </xf>
    <xf numFmtId="0" fontId="17" fillId="0" borderId="23" xfId="56" applyFont="1" applyBorder="1" applyAlignment="1">
      <alignment vertical="center"/>
    </xf>
    <xf numFmtId="0" fontId="12" fillId="0" borderId="36" xfId="27" applyFont="1" applyBorder="1" applyAlignment="1">
      <alignment horizontal="left" vertical="center" wrapText="1"/>
    </xf>
    <xf numFmtId="0" fontId="49" fillId="0" borderId="36" xfId="27" applyFont="1" applyBorder="1" applyAlignment="1">
      <alignment horizontal="left" vertical="center" wrapText="1" indent="1"/>
    </xf>
    <xf numFmtId="0" fontId="35" fillId="0" borderId="38" xfId="56" applyFont="1" applyBorder="1" applyAlignment="1">
      <alignment horizontal="right" vertical="center" wrapText="1"/>
    </xf>
    <xf numFmtId="0" fontId="95" fillId="8" borderId="36" xfId="56" applyFont="1" applyFill="1" applyBorder="1"/>
    <xf numFmtId="0" fontId="95" fillId="8" borderId="0" xfId="56" applyFont="1" applyFill="1" applyAlignment="1">
      <alignment horizontal="right"/>
    </xf>
    <xf numFmtId="0" fontId="95" fillId="8" borderId="0" xfId="56" applyFont="1" applyFill="1"/>
    <xf numFmtId="0" fontId="12" fillId="0" borderId="36" xfId="56" applyFont="1" applyBorder="1" applyAlignment="1">
      <alignment horizontal="left" vertical="center" wrapText="1"/>
    </xf>
    <xf numFmtId="0" fontId="97" fillId="0" borderId="36" xfId="27" applyFont="1" applyBorder="1" applyAlignment="1">
      <alignment horizontal="right" vertical="center" wrapText="1"/>
    </xf>
    <xf numFmtId="0" fontId="12" fillId="0" borderId="0" xfId="56" applyFont="1" applyAlignment="1">
      <alignment horizontal="center"/>
    </xf>
    <xf numFmtId="0" fontId="38" fillId="0" borderId="38" xfId="56" applyFont="1" applyBorder="1" applyAlignment="1">
      <alignment horizontal="center" vertical="center" wrapText="1"/>
    </xf>
    <xf numFmtId="0" fontId="38" fillId="8" borderId="36" xfId="56" applyFont="1" applyFill="1" applyBorder="1" applyAlignment="1">
      <alignment horizontal="center" vertical="center" wrapText="1"/>
    </xf>
    <xf numFmtId="0" fontId="38" fillId="8" borderId="0" xfId="56" applyFont="1" applyFill="1" applyAlignment="1">
      <alignment horizontal="center" vertical="center" wrapText="1"/>
    </xf>
    <xf numFmtId="0" fontId="97" fillId="0" borderId="36" xfId="27" applyFont="1" applyBorder="1" applyAlignment="1">
      <alignment horizontal="right" wrapText="1"/>
    </xf>
    <xf numFmtId="0" fontId="35" fillId="8" borderId="36" xfId="56" applyFont="1" applyFill="1" applyBorder="1" applyAlignment="1">
      <alignment horizontal="right" vertical="center" wrapText="1"/>
    </xf>
    <xf numFmtId="0" fontId="17" fillId="8" borderId="0" xfId="56" applyFont="1" applyFill="1" applyAlignment="1">
      <alignment horizontal="center" vertical="center" wrapText="1"/>
    </xf>
    <xf numFmtId="0" fontId="17" fillId="8" borderId="0" xfId="56" applyFont="1" applyFill="1" applyAlignment="1">
      <alignment horizontal="right" vertical="center" wrapText="1"/>
    </xf>
    <xf numFmtId="0" fontId="17" fillId="8" borderId="0" xfId="56" applyFont="1" applyFill="1" applyAlignment="1">
      <alignment vertical="center" wrapText="1"/>
    </xf>
    <xf numFmtId="0" fontId="12" fillId="0" borderId="36" xfId="56" applyFont="1" applyBorder="1" applyAlignment="1">
      <alignment horizontal="left" vertical="center" wrapText="1" indent="1"/>
    </xf>
    <xf numFmtId="0" fontId="12" fillId="0" borderId="36" xfId="27" applyFont="1" applyBorder="1" applyAlignment="1">
      <alignment horizontal="left" wrapText="1" indent="1"/>
    </xf>
    <xf numFmtId="0" fontId="12" fillId="0" borderId="36" xfId="56" applyFont="1" applyBorder="1" applyAlignment="1">
      <alignment horizontal="left" wrapText="1" indent="1"/>
    </xf>
    <xf numFmtId="0" fontId="98" fillId="8" borderId="0" xfId="56" applyFont="1" applyFill="1" applyAlignment="1">
      <alignment wrapText="1"/>
    </xf>
    <xf numFmtId="0" fontId="9" fillId="0" borderId="36" xfId="56" applyBorder="1" applyAlignment="1">
      <alignment horizontal="left" indent="1"/>
    </xf>
    <xf numFmtId="0" fontId="66" fillId="0" borderId="0" xfId="56" applyFont="1" applyAlignment="1">
      <alignment horizontal="right" vertical="center" wrapText="1"/>
    </xf>
    <xf numFmtId="42" fontId="13" fillId="8" borderId="6" xfId="27" quotePrefix="1" applyNumberFormat="1" applyFont="1" applyFill="1" applyBorder="1" applyAlignment="1">
      <alignment vertical="center"/>
    </xf>
    <xf numFmtId="0" fontId="50" fillId="7" borderId="23" xfId="56" applyFont="1" applyFill="1" applyBorder="1"/>
    <xf numFmtId="42" fontId="13" fillId="16" borderId="0" xfId="56" applyNumberFormat="1" applyFont="1" applyFill="1" applyAlignment="1">
      <alignment vertical="center"/>
    </xf>
    <xf numFmtId="42" fontId="94" fillId="0" borderId="0" xfId="56" applyNumberFormat="1" applyFont="1"/>
    <xf numFmtId="42" fontId="13" fillId="0" borderId="0" xfId="27" quotePrefix="1" applyNumberFormat="1" applyFont="1" applyAlignment="1">
      <alignment horizontal="left" vertical="center"/>
    </xf>
    <xf numFmtId="42" fontId="21" fillId="0" borderId="0" xfId="56" applyNumberFormat="1" applyFont="1" applyAlignment="1">
      <alignment vertical="center"/>
    </xf>
    <xf numFmtId="42" fontId="20" fillId="0" borderId="0" xfId="56" applyNumberFormat="1" applyFont="1" applyAlignment="1">
      <alignment vertical="center" wrapText="1"/>
    </xf>
    <xf numFmtId="42" fontId="17" fillId="0" borderId="19" xfId="56" applyNumberFormat="1" applyFont="1" applyBorder="1" applyAlignment="1">
      <alignment horizontal="right" vertical="center" wrapText="1"/>
    </xf>
    <xf numFmtId="42" fontId="20" fillId="8" borderId="0" xfId="56" applyNumberFormat="1" applyFont="1" applyFill="1"/>
    <xf numFmtId="42" fontId="12" fillId="0" borderId="0" xfId="56" applyNumberFormat="1" applyFont="1" applyAlignment="1">
      <alignment vertical="center" wrapText="1"/>
    </xf>
    <xf numFmtId="42" fontId="38" fillId="0" borderId="19" xfId="56" applyNumberFormat="1" applyFont="1" applyBorder="1" applyAlignment="1">
      <alignment horizontal="center" vertical="center" wrapText="1"/>
    </xf>
    <xf numFmtId="42" fontId="38" fillId="8" borderId="21" xfId="56" applyNumberFormat="1" applyFont="1" applyFill="1" applyBorder="1" applyAlignment="1">
      <alignment horizontal="center" vertical="center" wrapText="1"/>
    </xf>
    <xf numFmtId="42" fontId="17" fillId="8" borderId="0" xfId="56" applyNumberFormat="1" applyFont="1" applyFill="1" applyAlignment="1">
      <alignment horizontal="right" vertical="center" wrapText="1"/>
    </xf>
    <xf numFmtId="42" fontId="21" fillId="0" borderId="0" xfId="56" applyNumberFormat="1" applyFont="1" applyAlignment="1">
      <alignment horizontal="right" vertical="center" wrapText="1"/>
    </xf>
    <xf numFmtId="42" fontId="21" fillId="0" borderId="0" xfId="56" applyNumberFormat="1" applyFont="1" applyAlignment="1">
      <alignment vertical="center" wrapText="1"/>
    </xf>
    <xf numFmtId="42" fontId="12" fillId="8" borderId="30" xfId="56" applyNumberFormat="1" applyFont="1" applyFill="1" applyBorder="1" applyAlignment="1">
      <alignment vertical="center" wrapText="1"/>
    </xf>
    <xf numFmtId="42" fontId="12" fillId="8" borderId="0" xfId="56" applyNumberFormat="1" applyFont="1" applyFill="1" applyAlignment="1">
      <alignment vertical="center" wrapText="1"/>
    </xf>
    <xf numFmtId="42" fontId="20" fillId="0" borderId="16" xfId="56" applyNumberFormat="1" applyFont="1" applyBorder="1" applyAlignment="1">
      <alignment horizontal="centerContinuous" vertical="center" wrapText="1"/>
    </xf>
    <xf numFmtId="42" fontId="17" fillId="0" borderId="30" xfId="56" applyNumberFormat="1" applyFont="1" applyBorder="1" applyAlignment="1">
      <alignment vertical="center"/>
    </xf>
    <xf numFmtId="42" fontId="14" fillId="0" borderId="0" xfId="56" applyNumberFormat="1" applyFont="1" applyAlignment="1">
      <alignment vertical="center" wrapText="1"/>
    </xf>
    <xf numFmtId="42" fontId="17" fillId="0" borderId="0" xfId="56" applyNumberFormat="1" applyFont="1" applyAlignment="1">
      <alignment vertical="center" wrapText="1"/>
    </xf>
    <xf numFmtId="42" fontId="17" fillId="0" borderId="0" xfId="56" applyNumberFormat="1" applyFont="1" applyAlignment="1">
      <alignment vertical="center"/>
    </xf>
    <xf numFmtId="42" fontId="17" fillId="0" borderId="0" xfId="56" applyNumberFormat="1" applyFont="1" applyAlignment="1">
      <alignment horizontal="center" vertical="center"/>
    </xf>
    <xf numFmtId="42" fontId="20" fillId="0" borderId="0" xfId="56" applyNumberFormat="1" applyFont="1" applyAlignment="1">
      <alignment horizontal="left" vertical="top" wrapText="1"/>
    </xf>
    <xf numFmtId="42" fontId="13" fillId="0" borderId="0" xfId="56" applyNumberFormat="1" applyFont="1" applyAlignment="1">
      <alignment horizontal="left" wrapText="1"/>
    </xf>
    <xf numFmtId="42" fontId="11" fillId="0" borderId="0" xfId="56" applyNumberFormat="1" applyFont="1" applyAlignment="1">
      <alignment vertical="top" wrapText="1"/>
    </xf>
    <xf numFmtId="42" fontId="11" fillId="0" borderId="0" xfId="56" applyNumberFormat="1" applyFont="1" applyAlignment="1">
      <alignment horizontal="left" wrapText="1"/>
    </xf>
    <xf numFmtId="42" fontId="13" fillId="0" borderId="0" xfId="56" applyNumberFormat="1" applyFont="1" applyAlignment="1">
      <alignment wrapText="1"/>
    </xf>
    <xf numFmtId="42" fontId="11" fillId="0" borderId="0" xfId="56" applyNumberFormat="1" applyFont="1" applyAlignment="1">
      <alignment horizontal="left" vertical="top" wrapText="1"/>
    </xf>
    <xf numFmtId="42" fontId="11" fillId="0" borderId="0" xfId="20" applyNumberFormat="1" applyAlignment="1">
      <alignment horizontal="left" vertical="center" wrapText="1"/>
    </xf>
    <xf numFmtId="42" fontId="11" fillId="0" borderId="0" xfId="20" applyNumberFormat="1" applyAlignment="1">
      <alignment horizontal="left" wrapText="1"/>
    </xf>
    <xf numFmtId="42" fontId="78" fillId="0" borderId="0" xfId="20" applyNumberFormat="1" applyFont="1">
      <alignment horizontal="center" vertical="center"/>
    </xf>
    <xf numFmtId="42" fontId="20" fillId="0" borderId="0" xfId="56" applyNumberFormat="1" applyFont="1"/>
    <xf numFmtId="42" fontId="11" fillId="0" borderId="0" xfId="29" applyNumberFormat="1" applyAlignment="1">
      <alignment vertical="center"/>
    </xf>
    <xf numFmtId="42" fontId="33" fillId="0" borderId="0" xfId="29" applyNumberFormat="1" applyFont="1" applyAlignment="1">
      <alignment vertical="center" wrapText="1"/>
    </xf>
    <xf numFmtId="167" fontId="11" fillId="0" borderId="0" xfId="27" applyNumberFormat="1" applyAlignment="1">
      <alignment horizontal="left" vertical="center"/>
    </xf>
    <xf numFmtId="167" fontId="17" fillId="0" borderId="0" xfId="56" applyNumberFormat="1" applyFont="1" applyAlignment="1">
      <alignment horizontal="right" vertical="center" wrapText="1"/>
    </xf>
    <xf numFmtId="167" fontId="20" fillId="8" borderId="21" xfId="56" applyNumberFormat="1" applyFont="1" applyFill="1" applyBorder="1"/>
    <xf numFmtId="167" fontId="17" fillId="8" borderId="0" xfId="56" applyNumberFormat="1" applyFont="1" applyFill="1" applyAlignment="1">
      <alignment horizontal="right" vertical="center" wrapText="1"/>
    </xf>
    <xf numFmtId="167" fontId="21" fillId="0" borderId="0" xfId="56" applyNumberFormat="1" applyFont="1" applyAlignment="1">
      <alignment horizontal="right" vertical="center" wrapText="1"/>
    </xf>
    <xf numFmtId="167" fontId="11" fillId="0" borderId="0" xfId="20" applyNumberFormat="1">
      <alignment horizontal="center" vertical="center"/>
    </xf>
    <xf numFmtId="167" fontId="11" fillId="0" borderId="0" xfId="20" applyNumberFormat="1" applyAlignment="1">
      <alignment horizontal="center"/>
    </xf>
    <xf numFmtId="167" fontId="20" fillId="0" borderId="0" xfId="56" applyNumberFormat="1" applyFont="1"/>
    <xf numFmtId="167" fontId="11" fillId="0" borderId="0" xfId="29" applyNumberFormat="1" applyAlignment="1">
      <alignment vertical="center"/>
    </xf>
    <xf numFmtId="167" fontId="17" fillId="0" borderId="85" xfId="56" applyNumberFormat="1" applyFont="1" applyBorder="1" applyAlignment="1">
      <alignment horizontal="right" vertical="center" wrapText="1"/>
    </xf>
    <xf numFmtId="167" fontId="20" fillId="8" borderId="37" xfId="56" applyNumberFormat="1" applyFont="1" applyFill="1" applyBorder="1"/>
    <xf numFmtId="167" fontId="38" fillId="0" borderId="85" xfId="56" applyNumberFormat="1" applyFont="1" applyBorder="1" applyAlignment="1">
      <alignment horizontal="center" vertical="center" wrapText="1"/>
    </xf>
    <xf numFmtId="167" fontId="38" fillId="8" borderId="37" xfId="56" applyNumberFormat="1" applyFont="1" applyFill="1" applyBorder="1" applyAlignment="1">
      <alignment horizontal="center" vertical="center" wrapText="1"/>
    </xf>
    <xf numFmtId="167" fontId="17" fillId="8" borderId="37" xfId="56" applyNumberFormat="1" applyFont="1" applyFill="1" applyBorder="1" applyAlignment="1">
      <alignment horizontal="right" vertical="center" wrapText="1"/>
    </xf>
    <xf numFmtId="167" fontId="20" fillId="0" borderId="0" xfId="56" applyNumberFormat="1" applyFont="1" applyAlignment="1">
      <alignment horizontal="center" vertical="center"/>
    </xf>
    <xf numFmtId="167" fontId="12" fillId="8" borderId="41" xfId="56" applyNumberFormat="1" applyFont="1" applyFill="1" applyBorder="1" applyAlignment="1">
      <alignment vertical="center" wrapText="1"/>
    </xf>
    <xf numFmtId="167" fontId="12" fillId="8" borderId="37" xfId="56" applyNumberFormat="1" applyFont="1" applyFill="1" applyBorder="1" applyAlignment="1">
      <alignment vertical="center"/>
    </xf>
    <xf numFmtId="167" fontId="20" fillId="0" borderId="0" xfId="56" applyNumberFormat="1" applyFont="1" applyAlignment="1">
      <alignment vertical="center"/>
    </xf>
    <xf numFmtId="167" fontId="42" fillId="0" borderId="0" xfId="56" applyNumberFormat="1" applyFont="1"/>
    <xf numFmtId="167" fontId="12" fillId="0" borderId="0" xfId="56" applyNumberFormat="1" applyFont="1"/>
    <xf numFmtId="42" fontId="21" fillId="0" borderId="30" xfId="56" applyNumberFormat="1" applyFont="1" applyBorder="1" applyAlignment="1">
      <alignment vertical="center" wrapText="1"/>
    </xf>
    <xf numFmtId="167" fontId="21" fillId="0" borderId="30" xfId="56" applyNumberFormat="1" applyFont="1" applyBorder="1" applyAlignment="1">
      <alignment vertical="center"/>
    </xf>
    <xf numFmtId="167" fontId="20" fillId="0" borderId="41" xfId="56" applyNumberFormat="1" applyFont="1" applyBorder="1" applyAlignment="1">
      <alignment horizontal="center" vertical="center"/>
    </xf>
    <xf numFmtId="0" fontId="21" fillId="20" borderId="40" xfId="56" applyFont="1" applyFill="1" applyBorder="1" applyAlignment="1">
      <alignment vertical="center" wrapText="1"/>
    </xf>
    <xf numFmtId="0" fontId="20" fillId="0" borderId="37" xfId="56" applyFont="1" applyBorder="1"/>
    <xf numFmtId="0" fontId="13" fillId="0" borderId="0" xfId="56" applyFont="1" applyAlignment="1">
      <alignment horizontal="centerContinuous" vertical="center" wrapText="1"/>
    </xf>
    <xf numFmtId="0" fontId="20" fillId="0" borderId="0" xfId="56" applyFont="1" applyAlignment="1">
      <alignment horizontal="centerContinuous" vertical="center" wrapText="1"/>
    </xf>
    <xf numFmtId="42" fontId="20" fillId="0" borderId="0" xfId="56" applyNumberFormat="1" applyFont="1" applyAlignment="1">
      <alignment horizontal="centerContinuous" vertical="center" wrapText="1"/>
    </xf>
    <xf numFmtId="167" fontId="20" fillId="0" borderId="0" xfId="56" applyNumberFormat="1" applyFont="1" applyAlignment="1">
      <alignment horizontal="centerContinuous" vertical="center" wrapText="1"/>
    </xf>
    <xf numFmtId="0" fontId="17" fillId="0" borderId="41" xfId="56" applyFont="1" applyBorder="1" applyAlignment="1">
      <alignment vertical="center"/>
    </xf>
    <xf numFmtId="0" fontId="107" fillId="16" borderId="33" xfId="56" applyFont="1" applyFill="1" applyBorder="1" applyAlignment="1">
      <alignment vertical="top"/>
    </xf>
    <xf numFmtId="0" fontId="45" fillId="16" borderId="63" xfId="56" applyFont="1" applyFill="1" applyBorder="1" applyAlignment="1">
      <alignment vertical="center"/>
    </xf>
    <xf numFmtId="0" fontId="83" fillId="16" borderId="23" xfId="56" applyFont="1" applyFill="1" applyBorder="1"/>
    <xf numFmtId="0" fontId="45" fillId="16" borderId="65" xfId="56" applyFont="1" applyFill="1" applyBorder="1" applyAlignment="1">
      <alignment vertical="center"/>
    </xf>
    <xf numFmtId="0" fontId="107" fillId="16" borderId="23" xfId="56" applyFont="1" applyFill="1" applyBorder="1" applyAlignment="1">
      <alignment vertical="top"/>
    </xf>
    <xf numFmtId="0" fontId="142" fillId="16" borderId="87" xfId="56" applyFont="1" applyFill="1" applyBorder="1" applyAlignment="1">
      <alignment vertical="center"/>
    </xf>
    <xf numFmtId="0" fontId="45" fillId="16" borderId="87" xfId="56" applyFont="1" applyFill="1" applyBorder="1" applyAlignment="1">
      <alignment vertical="center"/>
    </xf>
    <xf numFmtId="0" fontId="63" fillId="16" borderId="33" xfId="56" applyFont="1" applyFill="1" applyBorder="1" applyAlignment="1">
      <alignment vertical="top"/>
    </xf>
    <xf numFmtId="0" fontId="11" fillId="0" borderId="6" xfId="56" applyFont="1" applyBorder="1" applyAlignment="1" applyProtection="1">
      <alignment horizontal="right" vertical="center" wrapText="1"/>
      <protection locked="0"/>
    </xf>
    <xf numFmtId="0" fontId="11" fillId="0" borderId="0" xfId="56" applyFont="1" applyAlignment="1">
      <alignment horizontal="right" vertical="center" wrapText="1"/>
    </xf>
    <xf numFmtId="0" fontId="11" fillId="0" borderId="0" xfId="56" applyFont="1" applyAlignment="1">
      <alignment vertical="center" wrapText="1"/>
    </xf>
    <xf numFmtId="42" fontId="11" fillId="0" borderId="6" xfId="56" applyNumberFormat="1" applyFont="1" applyBorder="1" applyAlignment="1" applyProtection="1">
      <alignment vertical="center" wrapText="1"/>
      <protection locked="0"/>
    </xf>
    <xf numFmtId="0" fontId="11" fillId="0" borderId="0" xfId="56" applyFont="1" applyAlignment="1">
      <alignment vertical="center"/>
    </xf>
    <xf numFmtId="0" fontId="11" fillId="0" borderId="6" xfId="56" applyFont="1" applyBorder="1" applyAlignment="1" applyProtection="1">
      <alignment vertical="center" wrapText="1"/>
      <protection locked="0"/>
    </xf>
    <xf numFmtId="167" fontId="11" fillId="0" borderId="6" xfId="56" applyNumberFormat="1" applyFont="1" applyBorder="1" applyAlignment="1" applyProtection="1">
      <alignment vertical="center" wrapText="1"/>
      <protection locked="0"/>
    </xf>
    <xf numFmtId="167" fontId="11" fillId="0" borderId="47" xfId="56" applyNumberFormat="1" applyFont="1" applyBorder="1" applyAlignment="1" applyProtection="1">
      <alignment vertical="center" wrapText="1"/>
      <protection locked="0"/>
    </xf>
    <xf numFmtId="0" fontId="11" fillId="0" borderId="4" xfId="56" applyFont="1" applyBorder="1" applyAlignment="1" applyProtection="1">
      <alignment horizontal="right" vertical="center" wrapText="1"/>
      <protection locked="0"/>
    </xf>
    <xf numFmtId="42" fontId="11" fillId="0" borderId="4" xfId="56" applyNumberFormat="1" applyFont="1" applyBorder="1" applyAlignment="1" applyProtection="1">
      <alignment vertical="center" wrapText="1"/>
      <protection locked="0"/>
    </xf>
    <xf numFmtId="0" fontId="11" fillId="0" borderId="4" xfId="56" applyFont="1" applyBorder="1" applyAlignment="1" applyProtection="1">
      <alignment vertical="center" wrapText="1"/>
      <protection locked="0"/>
    </xf>
    <xf numFmtId="167" fontId="11" fillId="0" borderId="4" xfId="56" applyNumberFormat="1" applyFont="1" applyBorder="1" applyAlignment="1" applyProtection="1">
      <alignment vertical="center" wrapText="1"/>
      <protection locked="0"/>
    </xf>
    <xf numFmtId="167" fontId="11" fillId="0" borderId="48" xfId="56" applyNumberFormat="1" applyFont="1" applyBorder="1" applyAlignment="1" applyProtection="1">
      <alignment vertical="center" wrapText="1"/>
      <protection locked="0"/>
    </xf>
    <xf numFmtId="0" fontId="13" fillId="15" borderId="19" xfId="56" applyFont="1" applyFill="1" applyBorder="1" applyAlignment="1">
      <alignment horizontal="center" vertical="center" wrapText="1"/>
    </xf>
    <xf numFmtId="42" fontId="13" fillId="15" borderId="19" xfId="56" applyNumberFormat="1" applyFont="1" applyFill="1" applyBorder="1" applyAlignment="1">
      <alignment horizontal="right" vertical="center" wrapText="1"/>
    </xf>
    <xf numFmtId="167" fontId="13" fillId="15" borderId="19" xfId="56" applyNumberFormat="1" applyFont="1" applyFill="1" applyBorder="1" applyAlignment="1">
      <alignment horizontal="right" vertical="center" wrapText="1"/>
    </xf>
    <xf numFmtId="0" fontId="13" fillId="0" borderId="0" xfId="56" applyFont="1" applyAlignment="1">
      <alignment horizontal="center" vertical="center" wrapText="1"/>
    </xf>
    <xf numFmtId="167" fontId="13" fillId="15" borderId="85" xfId="56" applyNumberFormat="1" applyFont="1" applyFill="1" applyBorder="1" applyAlignment="1">
      <alignment horizontal="right" vertical="center" wrapText="1"/>
    </xf>
    <xf numFmtId="0" fontId="11" fillId="0" borderId="0" xfId="56" applyFont="1" applyAlignment="1">
      <alignment horizontal="center" vertical="center" wrapText="1"/>
    </xf>
    <xf numFmtId="0" fontId="93" fillId="0" borderId="0" xfId="56" applyFont="1" applyAlignment="1">
      <alignment horizontal="center" vertical="center"/>
    </xf>
    <xf numFmtId="0" fontId="13" fillId="15" borderId="19" xfId="56" applyFont="1" applyFill="1" applyBorder="1" applyAlignment="1">
      <alignment horizontal="right" vertical="center" wrapText="1"/>
    </xf>
    <xf numFmtId="0" fontId="11" fillId="0" borderId="0" xfId="56" applyFont="1" applyAlignment="1">
      <alignment horizontal="center"/>
    </xf>
    <xf numFmtId="0" fontId="13" fillId="0" borderId="0" xfId="56" applyFont="1" applyAlignment="1">
      <alignment horizontal="right" vertical="center" wrapText="1"/>
    </xf>
    <xf numFmtId="0" fontId="93" fillId="0" borderId="0" xfId="56" applyFont="1" applyAlignment="1">
      <alignment vertical="center" wrapText="1"/>
    </xf>
    <xf numFmtId="0" fontId="13" fillId="0" borderId="0" xfId="56" applyFont="1" applyAlignment="1">
      <alignment vertical="center" wrapText="1"/>
    </xf>
    <xf numFmtId="0" fontId="13" fillId="0" borderId="19" xfId="56" applyFont="1" applyBorder="1" applyAlignment="1">
      <alignment horizontal="right" vertical="center" wrapText="1"/>
    </xf>
    <xf numFmtId="0" fontId="13" fillId="0" borderId="19" xfId="56" applyFont="1" applyBorder="1" applyAlignment="1">
      <alignment vertical="center" wrapText="1"/>
    </xf>
    <xf numFmtId="0" fontId="14" fillId="8" borderId="84" xfId="27" applyFont="1" applyFill="1" applyBorder="1" applyAlignment="1">
      <alignment vertical="center" wrapText="1"/>
    </xf>
    <xf numFmtId="0" fontId="14" fillId="8" borderId="60" xfId="56" applyFont="1" applyFill="1" applyBorder="1" applyAlignment="1">
      <alignment vertical="center" wrapText="1"/>
    </xf>
    <xf numFmtId="0" fontId="14" fillId="8" borderId="60" xfId="56" applyFont="1" applyFill="1" applyBorder="1" applyAlignment="1">
      <alignment vertical="center"/>
    </xf>
    <xf numFmtId="0" fontId="11" fillId="0" borderId="4" xfId="56" applyFont="1" applyBorder="1" applyAlignment="1" applyProtection="1">
      <alignment wrapText="1"/>
      <protection locked="0"/>
    </xf>
    <xf numFmtId="0" fontId="11" fillId="0" borderId="0" xfId="56" applyFont="1" applyAlignment="1">
      <alignment wrapText="1"/>
    </xf>
    <xf numFmtId="0" fontId="93" fillId="0" borderId="0" xfId="56" applyFont="1" applyAlignment="1">
      <alignment wrapText="1"/>
    </xf>
    <xf numFmtId="0" fontId="93" fillId="0" borderId="19" xfId="56" applyFont="1" applyBorder="1" applyAlignment="1">
      <alignment wrapText="1"/>
    </xf>
    <xf numFmtId="0" fontId="11" fillId="0" borderId="6" xfId="56" applyFont="1" applyBorder="1" applyAlignment="1" applyProtection="1">
      <alignment wrapText="1"/>
      <protection locked="0"/>
    </xf>
    <xf numFmtId="0" fontId="143" fillId="0" borderId="23" xfId="56" applyFont="1" applyBorder="1" applyAlignment="1">
      <alignment wrapText="1"/>
    </xf>
    <xf numFmtId="0" fontId="11" fillId="0" borderId="23" xfId="56" applyFont="1" applyBorder="1" applyAlignment="1">
      <alignment vertical="center" wrapText="1"/>
    </xf>
    <xf numFmtId="0" fontId="11" fillId="0" borderId="23" xfId="56" applyFont="1" applyBorder="1"/>
    <xf numFmtId="0" fontId="93" fillId="0" borderId="23" xfId="56" applyFont="1" applyBorder="1" applyAlignment="1">
      <alignment wrapText="1"/>
    </xf>
    <xf numFmtId="167" fontId="33" fillId="8" borderId="37" xfId="56" applyNumberFormat="1" applyFont="1" applyFill="1" applyBorder="1"/>
    <xf numFmtId="42" fontId="109" fillId="16" borderId="6" xfId="56" applyNumberFormat="1" applyFont="1" applyFill="1" applyBorder="1" applyAlignment="1">
      <alignment vertical="center" wrapText="1"/>
    </xf>
    <xf numFmtId="167" fontId="109" fillId="16" borderId="6" xfId="56" applyNumberFormat="1" applyFont="1" applyFill="1" applyBorder="1" applyAlignment="1">
      <alignment vertical="center" wrapText="1"/>
    </xf>
    <xf numFmtId="0" fontId="38" fillId="0" borderId="38" xfId="56" applyFont="1" applyBorder="1" applyAlignment="1">
      <alignment horizontal="right" vertical="center" wrapText="1"/>
    </xf>
    <xf numFmtId="0" fontId="13" fillId="8" borderId="21" xfId="56" applyFont="1" applyFill="1" applyBorder="1" applyAlignment="1">
      <alignment horizontal="center" vertical="center" wrapText="1"/>
    </xf>
    <xf numFmtId="42" fontId="13" fillId="8" borderId="21" xfId="56" applyNumberFormat="1" applyFont="1" applyFill="1" applyBorder="1" applyAlignment="1">
      <alignment horizontal="center" vertical="center" wrapText="1"/>
    </xf>
    <xf numFmtId="0" fontId="65" fillId="8" borderId="21" xfId="56" applyFont="1" applyFill="1" applyBorder="1" applyAlignment="1">
      <alignment horizontal="center" vertical="center" wrapText="1"/>
    </xf>
    <xf numFmtId="167" fontId="13" fillId="8" borderId="66" xfId="56" applyNumberFormat="1" applyFont="1" applyFill="1" applyBorder="1" applyAlignment="1">
      <alignment horizontal="center" vertical="center" wrapText="1"/>
    </xf>
    <xf numFmtId="0" fontId="14" fillId="8" borderId="33" xfId="56" applyFont="1" applyFill="1" applyBorder="1" applyAlignment="1">
      <alignment vertical="center" wrapText="1"/>
    </xf>
    <xf numFmtId="0" fontId="107" fillId="20" borderId="23" xfId="56" applyFont="1" applyFill="1" applyBorder="1" applyAlignment="1">
      <alignment vertical="top"/>
    </xf>
    <xf numFmtId="0" fontId="45" fillId="20" borderId="63" xfId="56" applyFont="1" applyFill="1" applyBorder="1" applyAlignment="1">
      <alignment vertical="center"/>
    </xf>
    <xf numFmtId="0" fontId="142" fillId="20" borderId="23" xfId="56" applyFont="1" applyFill="1" applyBorder="1" applyAlignment="1">
      <alignment vertical="center"/>
    </xf>
    <xf numFmtId="0" fontId="83" fillId="20" borderId="23" xfId="56" applyFont="1" applyFill="1" applyBorder="1"/>
    <xf numFmtId="0" fontId="45" fillId="20" borderId="87" xfId="56" applyFont="1" applyFill="1" applyBorder="1" applyAlignment="1">
      <alignment vertical="center"/>
    </xf>
    <xf numFmtId="0" fontId="45" fillId="20" borderId="65" xfId="56" applyFont="1" applyFill="1" applyBorder="1" applyAlignment="1">
      <alignment vertical="center"/>
    </xf>
    <xf numFmtId="0" fontId="12" fillId="0" borderId="36" xfId="56" applyFont="1" applyBorder="1" applyAlignment="1">
      <alignment horizontal="left" wrapText="1"/>
    </xf>
    <xf numFmtId="0" fontId="11" fillId="0" borderId="6" xfId="56" applyFont="1" applyBorder="1" applyAlignment="1" applyProtection="1">
      <alignment horizontal="right" wrapText="1"/>
      <protection locked="0"/>
    </xf>
    <xf numFmtId="0" fontId="11" fillId="0" borderId="0" xfId="56" applyFont="1" applyAlignment="1">
      <alignment horizontal="right" wrapText="1"/>
    </xf>
    <xf numFmtId="42" fontId="11" fillId="0" borderId="6" xfId="56" applyNumberFormat="1" applyFont="1" applyBorder="1" applyAlignment="1" applyProtection="1">
      <alignment wrapText="1"/>
      <protection locked="0"/>
    </xf>
    <xf numFmtId="167" fontId="11" fillId="0" borderId="6" xfId="56" applyNumberFormat="1" applyFont="1" applyBorder="1" applyAlignment="1" applyProtection="1">
      <alignment wrapText="1"/>
      <protection locked="0"/>
    </xf>
    <xf numFmtId="167" fontId="11" fillId="0" borderId="47" xfId="56" applyNumberFormat="1" applyFont="1" applyBorder="1" applyAlignment="1" applyProtection="1">
      <alignment wrapText="1"/>
      <protection locked="0"/>
    </xf>
    <xf numFmtId="0" fontId="93" fillId="0" borderId="0" xfId="56" applyFont="1"/>
    <xf numFmtId="0" fontId="12" fillId="8" borderId="22" xfId="56" applyFont="1" applyFill="1" applyBorder="1" applyAlignment="1">
      <alignment horizontal="right" vertical="center" wrapText="1"/>
    </xf>
    <xf numFmtId="0" fontId="12" fillId="8" borderId="22" xfId="56" applyFont="1" applyFill="1" applyBorder="1" applyAlignment="1">
      <alignment vertical="center" wrapText="1"/>
    </xf>
    <xf numFmtId="42" fontId="12" fillId="8" borderId="22" xfId="56" applyNumberFormat="1" applyFont="1" applyFill="1" applyBorder="1" applyAlignment="1">
      <alignment vertical="center" wrapText="1"/>
    </xf>
    <xf numFmtId="0" fontId="12" fillId="8" borderId="22" xfId="56" applyFont="1" applyFill="1" applyBorder="1" applyAlignment="1">
      <alignment vertical="center"/>
    </xf>
    <xf numFmtId="167" fontId="12" fillId="8" borderId="22" xfId="56" applyNumberFormat="1" applyFont="1" applyFill="1" applyBorder="1" applyAlignment="1">
      <alignment vertical="center" wrapText="1"/>
    </xf>
    <xf numFmtId="0" fontId="12" fillId="8" borderId="22" xfId="56" applyFont="1" applyFill="1" applyBorder="1"/>
    <xf numFmtId="167" fontId="12" fillId="8" borderId="61" xfId="56" applyNumberFormat="1" applyFont="1" applyFill="1" applyBorder="1" applyAlignment="1">
      <alignment vertical="center"/>
    </xf>
    <xf numFmtId="0" fontId="20" fillId="8" borderId="22" xfId="56" applyFont="1" applyFill="1" applyBorder="1" applyAlignment="1">
      <alignment vertical="center" wrapText="1"/>
    </xf>
    <xf numFmtId="42" fontId="20" fillId="8" borderId="22" xfId="56" applyNumberFormat="1" applyFont="1" applyFill="1" applyBorder="1" applyAlignment="1">
      <alignment vertical="center" wrapText="1"/>
    </xf>
    <xf numFmtId="0" fontId="20" fillId="8" borderId="22" xfId="56" applyFont="1" applyFill="1" applyBorder="1" applyAlignment="1">
      <alignment vertical="center"/>
    </xf>
    <xf numFmtId="167" fontId="20" fillId="8" borderId="22" xfId="56" applyNumberFormat="1" applyFont="1" applyFill="1" applyBorder="1" applyAlignment="1">
      <alignment vertical="center" wrapText="1"/>
    </xf>
    <xf numFmtId="0" fontId="20" fillId="8" borderId="22" xfId="56" applyFont="1" applyFill="1" applyBorder="1"/>
    <xf numFmtId="167" fontId="20" fillId="8" borderId="61" xfId="56" applyNumberFormat="1" applyFont="1" applyFill="1" applyBorder="1" applyAlignment="1">
      <alignment vertical="center"/>
    </xf>
    <xf numFmtId="0" fontId="13" fillId="0" borderId="6" xfId="56" applyFont="1" applyBorder="1" applyAlignment="1" applyProtection="1">
      <alignment vertical="center" wrapText="1"/>
      <protection locked="0"/>
    </xf>
    <xf numFmtId="167" fontId="13" fillId="0" borderId="6" xfId="56" applyNumberFormat="1" applyFont="1" applyBorder="1" applyAlignment="1" applyProtection="1">
      <alignment vertical="center" wrapText="1"/>
      <protection locked="0"/>
    </xf>
    <xf numFmtId="167" fontId="13" fillId="0" borderId="47" xfId="56" applyNumberFormat="1" applyFont="1" applyBorder="1" applyAlignment="1" applyProtection="1">
      <alignment vertical="center" wrapText="1"/>
      <protection locked="0"/>
    </xf>
    <xf numFmtId="0" fontId="13" fillId="0" borderId="4" xfId="56" applyFont="1" applyBorder="1" applyAlignment="1" applyProtection="1">
      <alignment vertical="center" wrapText="1"/>
      <protection locked="0"/>
    </xf>
    <xf numFmtId="167" fontId="13" fillId="0" borderId="4" xfId="56" applyNumberFormat="1" applyFont="1" applyBorder="1" applyAlignment="1" applyProtection="1">
      <alignment vertical="center" wrapText="1"/>
      <protection locked="0"/>
    </xf>
    <xf numFmtId="167" fontId="13" fillId="0" borderId="48" xfId="56" applyNumberFormat="1" applyFont="1" applyBorder="1" applyAlignment="1" applyProtection="1">
      <alignment vertical="center" wrapText="1"/>
      <protection locked="0"/>
    </xf>
    <xf numFmtId="42" fontId="13" fillId="0" borderId="6" xfId="56" applyNumberFormat="1" applyFont="1" applyBorder="1" applyAlignment="1" applyProtection="1">
      <alignment vertical="center" wrapText="1"/>
      <protection locked="0"/>
    </xf>
    <xf numFmtId="0" fontId="45" fillId="16" borderId="88" xfId="56" applyFont="1" applyFill="1" applyBorder="1" applyAlignment="1">
      <alignment horizontal="left" vertical="center" wrapText="1"/>
    </xf>
    <xf numFmtId="0" fontId="83" fillId="16" borderId="88" xfId="56" applyFont="1" applyFill="1" applyBorder="1" applyAlignment="1">
      <alignment horizontal="left" vertical="center" wrapText="1"/>
    </xf>
    <xf numFmtId="42" fontId="83" fillId="16" borderId="88" xfId="56" applyNumberFormat="1" applyFont="1" applyFill="1" applyBorder="1" applyAlignment="1">
      <alignment horizontal="left" vertical="center" wrapText="1"/>
    </xf>
    <xf numFmtId="0" fontId="83" fillId="16" borderId="23" xfId="56" applyFont="1" applyFill="1" applyBorder="1" applyAlignment="1">
      <alignment horizontal="left" vertical="center"/>
    </xf>
    <xf numFmtId="167" fontId="83" fillId="16" borderId="88" xfId="56" applyNumberFormat="1" applyFont="1" applyFill="1" applyBorder="1" applyAlignment="1">
      <alignment horizontal="left" vertical="center" wrapText="1"/>
    </xf>
    <xf numFmtId="0" fontId="83" fillId="16" borderId="35" xfId="56" applyFont="1" applyFill="1" applyBorder="1" applyAlignment="1">
      <alignment horizontal="left"/>
    </xf>
    <xf numFmtId="0" fontId="58" fillId="0" borderId="36" xfId="58" applyBorder="1" applyAlignment="1" applyProtection="1">
      <alignment horizontal="right" indent="2"/>
      <protection locked="0"/>
    </xf>
    <xf numFmtId="0" fontId="58" fillId="0" borderId="36" xfId="58" applyFill="1" applyBorder="1" applyAlignment="1" applyProtection="1">
      <alignment horizontal="right" indent="2"/>
      <protection locked="0"/>
    </xf>
    <xf numFmtId="0" fontId="33" fillId="7" borderId="36" xfId="56" applyFont="1" applyFill="1" applyBorder="1" applyAlignment="1">
      <alignment horizontal="right" indent="2"/>
    </xf>
    <xf numFmtId="0" fontId="14" fillId="7" borderId="36" xfId="56" applyFont="1" applyFill="1" applyBorder="1"/>
    <xf numFmtId="0" fontId="13" fillId="15" borderId="15" xfId="56" applyFont="1" applyFill="1" applyBorder="1" applyAlignment="1">
      <alignment horizontal="centerContinuous" vertical="center" wrapText="1"/>
    </xf>
    <xf numFmtId="0" fontId="34" fillId="0" borderId="36" xfId="56" applyFont="1" applyBorder="1" applyAlignment="1">
      <alignment horizontal="right" vertical="center"/>
    </xf>
    <xf numFmtId="0" fontId="34" fillId="0" borderId="0" xfId="56" applyFont="1" applyAlignment="1">
      <alignment vertical="center"/>
    </xf>
    <xf numFmtId="0" fontId="34" fillId="0" borderId="37" xfId="56" applyFont="1" applyBorder="1" applyAlignment="1">
      <alignment vertical="center"/>
    </xf>
    <xf numFmtId="0" fontId="75" fillId="0" borderId="0" xfId="56" applyFont="1" applyAlignment="1">
      <alignment vertical="center"/>
    </xf>
    <xf numFmtId="0" fontId="11" fillId="15" borderId="31" xfId="56" applyFont="1" applyFill="1" applyBorder="1" applyAlignment="1">
      <alignment horizontal="centerContinuous" vertical="center" wrapText="1"/>
    </xf>
    <xf numFmtId="42" fontId="11" fillId="15" borderId="14" xfId="56" applyNumberFormat="1" applyFont="1" applyFill="1" applyBorder="1" applyAlignment="1">
      <alignment horizontal="centerContinuous" vertical="center" wrapText="1"/>
    </xf>
    <xf numFmtId="0" fontId="11" fillId="15" borderId="0" xfId="56" applyFont="1" applyFill="1" applyAlignment="1">
      <alignment horizontal="centerContinuous" vertical="center" wrapText="1"/>
    </xf>
    <xf numFmtId="167" fontId="11" fillId="15" borderId="0" xfId="56" applyNumberFormat="1" applyFont="1" applyFill="1" applyAlignment="1">
      <alignment horizontal="centerContinuous" vertical="center" wrapText="1"/>
    </xf>
    <xf numFmtId="42" fontId="13" fillId="7" borderId="63" xfId="56" applyNumberFormat="1" applyFont="1" applyFill="1" applyBorder="1" applyAlignment="1" applyProtection="1">
      <alignment horizontal="right" vertical="center" wrapText="1"/>
      <protection locked="0"/>
    </xf>
    <xf numFmtId="42" fontId="13" fillId="7" borderId="65" xfId="56" applyNumberFormat="1" applyFont="1" applyFill="1" applyBorder="1" applyAlignment="1" applyProtection="1">
      <alignment horizontal="right" vertical="center" wrapText="1"/>
      <protection locked="0"/>
    </xf>
    <xf numFmtId="0" fontId="141" fillId="0" borderId="0" xfId="56" applyFont="1" applyAlignment="1">
      <alignment horizontal="left" vertical="center" wrapText="1"/>
    </xf>
    <xf numFmtId="0" fontId="127" fillId="0" borderId="0" xfId="56" applyFont="1" applyAlignment="1">
      <alignment horizontal="left" vertical="center" wrapText="1"/>
    </xf>
    <xf numFmtId="42" fontId="127" fillId="0" borderId="0" xfId="56" applyNumberFormat="1" applyFont="1" applyAlignment="1">
      <alignment horizontal="left" vertical="center" wrapText="1"/>
    </xf>
    <xf numFmtId="0" fontId="13" fillId="8" borderId="87" xfId="56" applyFont="1" applyFill="1" applyBorder="1" applyAlignment="1">
      <alignment horizontal="center" vertical="center" wrapText="1"/>
    </xf>
    <xf numFmtId="0" fontId="13" fillId="8" borderId="87" xfId="56" applyFont="1" applyFill="1" applyBorder="1" applyAlignment="1">
      <alignment vertical="center" wrapText="1"/>
    </xf>
    <xf numFmtId="42" fontId="13" fillId="8" borderId="87" xfId="56" applyNumberFormat="1" applyFont="1" applyFill="1" applyBorder="1" applyAlignment="1">
      <alignment horizontal="center" vertical="center" wrapText="1"/>
    </xf>
    <xf numFmtId="0" fontId="13" fillId="8" borderId="87" xfId="56" applyFont="1" applyFill="1" applyBorder="1" applyAlignment="1">
      <alignment vertical="center"/>
    </xf>
    <xf numFmtId="0" fontId="13" fillId="8" borderId="87" xfId="56" applyFont="1" applyFill="1" applyBorder="1"/>
    <xf numFmtId="42" fontId="13" fillId="8" borderId="89" xfId="56" applyNumberFormat="1" applyFont="1" applyFill="1" applyBorder="1" applyAlignment="1">
      <alignment horizontal="center" vertical="center" wrapText="1"/>
    </xf>
    <xf numFmtId="0" fontId="85" fillId="20" borderId="33" xfId="56" applyFont="1" applyFill="1" applyBorder="1" applyAlignment="1">
      <alignment vertical="center"/>
    </xf>
    <xf numFmtId="0" fontId="33" fillId="8" borderId="0" xfId="56" applyFont="1" applyFill="1"/>
    <xf numFmtId="0" fontId="11" fillId="0" borderId="0" xfId="56" applyFont="1" applyAlignment="1">
      <alignment horizontal="center" vertical="center"/>
    </xf>
    <xf numFmtId="0" fontId="53" fillId="8" borderId="0" xfId="56" applyFont="1" applyFill="1"/>
    <xf numFmtId="0" fontId="33" fillId="8" borderId="0" xfId="56" applyFont="1" applyFill="1" applyAlignment="1">
      <alignment vertical="center" wrapText="1"/>
    </xf>
    <xf numFmtId="42" fontId="33" fillId="8" borderId="0" xfId="56" applyNumberFormat="1" applyFont="1" applyFill="1"/>
    <xf numFmtId="0" fontId="33" fillId="8" borderId="24" xfId="56" applyFont="1" applyFill="1" applyBorder="1" applyAlignment="1">
      <alignment vertical="center"/>
    </xf>
    <xf numFmtId="0" fontId="109" fillId="8" borderId="0" xfId="56" applyFont="1" applyFill="1" applyAlignment="1">
      <alignment vertical="center" wrapText="1"/>
    </xf>
    <xf numFmtId="0" fontId="12" fillId="8" borderId="91" xfId="56" applyFont="1" applyFill="1" applyBorder="1" applyAlignment="1">
      <alignment vertical="center"/>
    </xf>
    <xf numFmtId="0" fontId="53" fillId="8" borderId="42" xfId="56" applyFont="1" applyFill="1" applyBorder="1"/>
    <xf numFmtId="167" fontId="33" fillId="8" borderId="0" xfId="56" applyNumberFormat="1" applyFont="1" applyFill="1"/>
    <xf numFmtId="0" fontId="12" fillId="8" borderId="92" xfId="56" applyFont="1" applyFill="1" applyBorder="1" applyAlignment="1">
      <alignment vertical="center" wrapText="1"/>
    </xf>
    <xf numFmtId="0" fontId="33" fillId="8" borderId="0" xfId="56" applyFont="1" applyFill="1" applyAlignment="1">
      <alignment vertical="center"/>
    </xf>
    <xf numFmtId="0" fontId="84" fillId="8" borderId="42" xfId="56" applyFont="1" applyFill="1" applyBorder="1"/>
    <xf numFmtId="0" fontId="13" fillId="8" borderId="43" xfId="56" applyFont="1" applyFill="1" applyBorder="1" applyAlignment="1">
      <alignment horizontal="center" vertical="center"/>
    </xf>
    <xf numFmtId="0" fontId="13" fillId="8" borderId="19" xfId="56" applyFont="1" applyFill="1" applyBorder="1" applyAlignment="1">
      <alignment horizontal="center" vertical="center"/>
    </xf>
    <xf numFmtId="0" fontId="13" fillId="8" borderId="19" xfId="56" applyFont="1" applyFill="1" applyBorder="1" applyAlignment="1">
      <alignment horizontal="center" vertical="center" wrapText="1"/>
    </xf>
    <xf numFmtId="0" fontId="11" fillId="8" borderId="44" xfId="56" applyFont="1" applyFill="1" applyBorder="1" applyAlignment="1">
      <alignment horizontal="center" vertical="center"/>
    </xf>
    <xf numFmtId="0" fontId="11" fillId="8" borderId="19" xfId="56" applyFont="1" applyFill="1" applyBorder="1"/>
    <xf numFmtId="0" fontId="85" fillId="20" borderId="90" xfId="56" applyFont="1" applyFill="1" applyBorder="1" applyAlignment="1">
      <alignment horizontal="left" vertical="center" wrapText="1"/>
    </xf>
    <xf numFmtId="0" fontId="16" fillId="20" borderId="36" xfId="56" applyFont="1" applyFill="1" applyBorder="1" applyAlignment="1">
      <alignment horizontal="center" vertical="center"/>
    </xf>
    <xf numFmtId="0" fontId="63" fillId="16" borderId="33" xfId="56" applyFont="1" applyFill="1" applyBorder="1" applyAlignment="1">
      <alignment horizontal="left" vertical="center"/>
    </xf>
    <xf numFmtId="0" fontId="85" fillId="20" borderId="33" xfId="56" applyFont="1" applyFill="1" applyBorder="1" applyAlignment="1">
      <alignment vertical="center" wrapText="1"/>
    </xf>
    <xf numFmtId="0" fontId="63" fillId="16" borderId="36" xfId="56" applyFont="1" applyFill="1" applyBorder="1" applyAlignment="1">
      <alignment horizontal="left" vertical="center"/>
    </xf>
    <xf numFmtId="0" fontId="12" fillId="0" borderId="0" xfId="6" applyAlignment="1" applyProtection="1">
      <alignment horizontal="left"/>
      <protection locked="0"/>
    </xf>
    <xf numFmtId="0" fontId="12" fillId="0" borderId="0" xfId="6" applyAlignment="1" applyProtection="1">
      <alignment horizontal="left" wrapText="1"/>
      <protection locked="0"/>
    </xf>
    <xf numFmtId="0" fontId="13" fillId="9" borderId="6" xfId="20" applyFont="1" applyFill="1" applyBorder="1" applyProtection="1">
      <alignment horizontal="center" vertical="center"/>
      <protection locked="0"/>
    </xf>
    <xf numFmtId="167" fontId="12" fillId="0" borderId="37" xfId="56" applyNumberFormat="1" applyFont="1" applyBorder="1" applyAlignment="1">
      <alignment vertical="center"/>
    </xf>
    <xf numFmtId="0" fontId="66" fillId="0" borderId="40" xfId="56" applyFont="1" applyBorder="1" applyAlignment="1">
      <alignment horizontal="right" vertical="center" wrapText="1"/>
    </xf>
    <xf numFmtId="0" fontId="21" fillId="0" borderId="30" xfId="56" applyFont="1" applyBorder="1" applyAlignment="1">
      <alignment horizontal="right" vertical="center" wrapText="1"/>
    </xf>
    <xf numFmtId="42" fontId="21" fillId="0" borderId="30" xfId="56" applyNumberFormat="1" applyFont="1" applyBorder="1" applyAlignment="1">
      <alignment horizontal="right" vertical="center" wrapText="1"/>
    </xf>
    <xf numFmtId="167" fontId="21" fillId="0" borderId="30" xfId="56" applyNumberFormat="1" applyFont="1" applyBorder="1" applyAlignment="1">
      <alignment horizontal="right" vertical="center" wrapText="1"/>
    </xf>
    <xf numFmtId="167" fontId="21" fillId="0" borderId="86" xfId="56" applyNumberFormat="1" applyFont="1" applyBorder="1" applyAlignment="1">
      <alignment horizontal="right" vertical="center" wrapText="1"/>
    </xf>
    <xf numFmtId="0" fontId="63" fillId="16" borderId="33" xfId="56" applyFont="1" applyFill="1" applyBorder="1" applyAlignment="1">
      <alignment horizontal="center" vertical="top"/>
    </xf>
    <xf numFmtId="0" fontId="13" fillId="0" borderId="30" xfId="56" applyFont="1" applyBorder="1" applyAlignment="1">
      <alignment horizontal="right" wrapText="1" indent="1"/>
    </xf>
    <xf numFmtId="0" fontId="33" fillId="15" borderId="94" xfId="56" applyFont="1" applyFill="1" applyBorder="1" applyAlignment="1">
      <alignment horizontal="center" vertical="center"/>
    </xf>
    <xf numFmtId="0" fontId="33" fillId="15" borderId="23" xfId="56" applyFont="1" applyFill="1" applyBorder="1"/>
    <xf numFmtId="0" fontId="13" fillId="8" borderId="85" xfId="56" applyFont="1" applyFill="1" applyBorder="1" applyAlignment="1">
      <alignment horizontal="center" vertical="center" wrapText="1"/>
    </xf>
    <xf numFmtId="167" fontId="109" fillId="16" borderId="47" xfId="56" applyNumberFormat="1" applyFont="1" applyFill="1" applyBorder="1" applyAlignment="1">
      <alignment vertical="center" wrapText="1"/>
    </xf>
    <xf numFmtId="0" fontId="97" fillId="0" borderId="96" xfId="27" applyFont="1" applyBorder="1" applyAlignment="1">
      <alignment horizontal="right" wrapText="1"/>
    </xf>
    <xf numFmtId="0" fontId="95" fillId="0" borderId="93" xfId="56" applyFont="1" applyBorder="1"/>
    <xf numFmtId="0" fontId="20" fillId="0" borderId="40" xfId="56" applyFont="1" applyBorder="1"/>
    <xf numFmtId="0" fontId="20" fillId="0" borderId="30" xfId="56" applyFont="1" applyBorder="1" applyAlignment="1">
      <alignment vertical="center" wrapText="1"/>
    </xf>
    <xf numFmtId="42" fontId="20" fillId="0" borderId="30" xfId="56" applyNumberFormat="1" applyFont="1" applyBorder="1" applyAlignment="1">
      <alignment vertical="center" wrapText="1"/>
    </xf>
    <xf numFmtId="0" fontId="20" fillId="0" borderId="30" xfId="56" applyFont="1" applyBorder="1" applyAlignment="1">
      <alignment vertical="center"/>
    </xf>
    <xf numFmtId="167" fontId="20" fillId="0" borderId="30" xfId="56" applyNumberFormat="1" applyFont="1" applyBorder="1" applyAlignment="1">
      <alignment vertical="center" wrapText="1"/>
    </xf>
    <xf numFmtId="167" fontId="20" fillId="0" borderId="41" xfId="56" applyNumberFormat="1" applyFont="1" applyBorder="1" applyAlignment="1">
      <alignment vertical="center"/>
    </xf>
    <xf numFmtId="0" fontId="147" fillId="0" borderId="0" xfId="20" applyFont="1" applyAlignment="1">
      <alignment horizontal="left" vertical="center"/>
    </xf>
    <xf numFmtId="0" fontId="54" fillId="0" borderId="0" xfId="20" applyFont="1">
      <alignment horizontal="center" vertical="center"/>
    </xf>
    <xf numFmtId="0" fontId="147" fillId="0" borderId="0" xfId="20" applyFont="1">
      <alignment horizontal="center" vertical="center"/>
    </xf>
    <xf numFmtId="0" fontId="54" fillId="0" borderId="0" xfId="0" applyFont="1" applyAlignment="1">
      <alignment horizontal="left" vertical="center"/>
    </xf>
    <xf numFmtId="0" fontId="58" fillId="0" borderId="0" xfId="58" applyAlignment="1">
      <alignment horizontal="left" vertical="center"/>
    </xf>
    <xf numFmtId="0" fontId="11" fillId="7" borderId="0" xfId="0" applyFont="1" applyFill="1" applyAlignment="1" applyProtection="1">
      <protection hidden="1"/>
    </xf>
    <xf numFmtId="0" fontId="34" fillId="8" borderId="0" xfId="8" applyFont="1" applyFill="1" applyProtection="1">
      <protection locked="0"/>
    </xf>
    <xf numFmtId="0" fontId="13" fillId="8" borderId="6" xfId="8" applyFont="1" applyFill="1" applyBorder="1" applyProtection="1">
      <protection locked="0"/>
    </xf>
    <xf numFmtId="0" fontId="12" fillId="0" borderId="0" xfId="11" applyNumberFormat="1" applyAlignment="1" applyProtection="1">
      <alignment horizontal="left" indent="1"/>
      <protection locked="0"/>
    </xf>
    <xf numFmtId="0" fontId="12" fillId="0" borderId="0" xfId="11" applyNumberFormat="1" applyAlignment="1" applyProtection="1">
      <alignment horizontal="left" wrapText="1" indent="1"/>
      <protection locked="0"/>
    </xf>
    <xf numFmtId="0" fontId="12" fillId="0" borderId="0" xfId="6" applyAlignment="1" applyProtection="1">
      <alignment horizontal="left" indent="1"/>
      <protection locked="0"/>
    </xf>
    <xf numFmtId="0" fontId="12" fillId="0" borderId="0" xfId="6" applyAlignment="1" applyProtection="1">
      <alignment horizontal="left" wrapText="1" indent="1"/>
      <protection locked="0"/>
    </xf>
    <xf numFmtId="0" fontId="12" fillId="0" borderId="1" xfId="6" applyBorder="1" applyAlignment="1" applyProtection="1">
      <alignment horizontal="left" indent="1"/>
      <protection locked="0"/>
    </xf>
    <xf numFmtId="0" fontId="12" fillId="0" borderId="1" xfId="6" applyBorder="1" applyAlignment="1" applyProtection="1">
      <alignment horizontal="left" wrapText="1" indent="1"/>
      <protection locked="0"/>
    </xf>
    <xf numFmtId="49" fontId="12" fillId="0" borderId="0" xfId="13" applyAlignment="1" applyProtection="1">
      <alignment horizontal="left"/>
      <protection locked="0"/>
    </xf>
    <xf numFmtId="0" fontId="63" fillId="10" borderId="0" xfId="138" applyFont="1" applyFill="1" applyAlignment="1" applyProtection="1">
      <alignment vertical="center"/>
      <protection hidden="1"/>
    </xf>
    <xf numFmtId="0" fontId="17" fillId="0" borderId="7" xfId="27" applyFont="1" applyBorder="1" applyAlignment="1" applyProtection="1">
      <alignment horizontal="center" vertical="center" wrapText="1"/>
      <protection locked="0"/>
    </xf>
    <xf numFmtId="166" fontId="17" fillId="0" borderId="0" xfId="20" applyNumberFormat="1" applyFont="1" applyProtection="1">
      <alignment horizontal="center" vertical="center"/>
      <protection locked="0"/>
    </xf>
    <xf numFmtId="0" fontId="58" fillId="0" borderId="0" xfId="58" applyAlignment="1">
      <alignment horizontal="left"/>
    </xf>
    <xf numFmtId="0" fontId="33" fillId="0" borderId="0" xfId="20" applyFont="1" applyAlignment="1"/>
    <xf numFmtId="0" fontId="148" fillId="0" borderId="0" xfId="20" applyFont="1" applyAlignment="1">
      <alignment horizontal="left" vertical="center" indent="1"/>
    </xf>
    <xf numFmtId="5" fontId="148" fillId="0" borderId="0" xfId="20" applyNumberFormat="1" applyFont="1" applyAlignment="1">
      <alignment horizontal="right" vertical="center" indent="1"/>
    </xf>
    <xf numFmtId="5" fontId="34" fillId="0" borderId="0" xfId="20" applyNumberFormat="1" applyFont="1" applyAlignment="1">
      <alignment horizontal="right" vertical="center"/>
    </xf>
    <xf numFmtId="5" fontId="34" fillId="14" borderId="19" xfId="20" applyNumberFormat="1" applyFont="1" applyFill="1" applyBorder="1" applyAlignment="1">
      <alignment horizontal="right" vertical="center"/>
    </xf>
    <xf numFmtId="0" fontId="9" fillId="0" borderId="41" xfId="56" applyBorder="1"/>
    <xf numFmtId="0" fontId="94" fillId="0" borderId="23" xfId="56" applyFont="1" applyBorder="1" applyAlignment="1">
      <alignment wrapText="1"/>
    </xf>
    <xf numFmtId="0" fontId="17" fillId="0" borderId="7" xfId="138" applyFont="1" applyBorder="1" applyAlignment="1" applyProtection="1">
      <alignment horizontal="center" vertical="center" wrapText="1"/>
      <protection locked="0"/>
    </xf>
    <xf numFmtId="0" fontId="17" fillId="0" borderId="7" xfId="138" applyFont="1" applyBorder="1" applyAlignment="1" applyProtection="1">
      <alignment horizontal="left" vertical="center" wrapText="1"/>
      <protection locked="0"/>
    </xf>
    <xf numFmtId="0" fontId="13" fillId="9" borderId="6" xfId="8" applyFont="1" applyFill="1" applyBorder="1" applyAlignment="1" applyProtection="1">
      <alignment horizontal="center" vertical="center"/>
      <protection locked="0" hidden="1"/>
    </xf>
    <xf numFmtId="0" fontId="12" fillId="0" borderId="7" xfId="138" applyFont="1" applyBorder="1" applyAlignment="1" applyProtection="1">
      <alignment horizontal="left" vertical="center" wrapText="1"/>
      <protection locked="0"/>
    </xf>
    <xf numFmtId="14" fontId="12" fillId="0" borderId="7" xfId="138" applyNumberFormat="1" applyFont="1" applyBorder="1" applyAlignment="1" applyProtection="1">
      <alignment horizontal="center" vertical="center" wrapText="1"/>
      <protection locked="0"/>
    </xf>
    <xf numFmtId="0" fontId="12" fillId="0" borderId="7" xfId="138" applyFont="1" applyBorder="1" applyAlignment="1" applyProtection="1">
      <alignment horizontal="left" vertical="center"/>
      <protection locked="0"/>
    </xf>
    <xf numFmtId="0" fontId="12" fillId="0" borderId="7" xfId="138" applyFont="1" applyBorder="1" applyAlignment="1" applyProtection="1">
      <alignment horizontal="center" vertical="center"/>
      <protection locked="0"/>
    </xf>
    <xf numFmtId="0" fontId="149" fillId="0" borderId="7" xfId="138" applyFont="1" applyBorder="1" applyAlignment="1" applyProtection="1">
      <alignment horizontal="center" vertical="center"/>
      <protection locked="0"/>
    </xf>
    <xf numFmtId="14" fontId="12" fillId="0" borderId="7" xfId="138" applyNumberFormat="1" applyFont="1" applyBorder="1" applyAlignment="1" applyProtection="1">
      <alignment horizontal="left" vertical="center" wrapText="1"/>
      <protection locked="0"/>
    </xf>
    <xf numFmtId="0" fontId="63" fillId="10" borderId="0" xfId="138" applyFont="1" applyFill="1" applyAlignment="1" applyProtection="1">
      <alignment horizontal="left" vertical="center"/>
      <protection hidden="1"/>
    </xf>
    <xf numFmtId="0" fontId="12" fillId="0" borderId="7" xfId="0" applyFont="1" applyBorder="1" applyAlignment="1">
      <alignment horizontal="center" vertical="center" wrapText="1"/>
    </xf>
    <xf numFmtId="0" fontId="17" fillId="0" borderId="14" xfId="0" applyFont="1" applyBorder="1" applyAlignment="1" applyProtection="1">
      <alignment vertical="center"/>
      <protection hidden="1"/>
    </xf>
    <xf numFmtId="0" fontId="20" fillId="11" borderId="14" xfId="0" applyFont="1" applyFill="1" applyBorder="1" applyAlignment="1" applyProtection="1">
      <alignment vertical="center"/>
      <protection hidden="1"/>
    </xf>
    <xf numFmtId="0" fontId="20" fillId="11" borderId="0" xfId="0" applyFont="1" applyFill="1" applyAlignment="1" applyProtection="1">
      <alignment vertical="center"/>
      <protection hidden="1"/>
    </xf>
    <xf numFmtId="0" fontId="21" fillId="8" borderId="6" xfId="0" applyFont="1" applyFill="1" applyBorder="1" applyAlignment="1" applyProtection="1">
      <alignment horizontal="right" vertical="center"/>
      <protection hidden="1"/>
    </xf>
    <xf numFmtId="0" fontId="20" fillId="11" borderId="14" xfId="0" applyFont="1" applyFill="1" applyBorder="1" applyAlignment="1" applyProtection="1">
      <alignment horizontal="left" vertical="center" indent="1"/>
      <protection hidden="1"/>
    </xf>
    <xf numFmtId="0" fontId="21" fillId="8" borderId="11" xfId="0" applyFont="1" applyFill="1" applyBorder="1" applyAlignment="1" applyProtection="1">
      <alignment horizontal="left" vertical="center" indent="1"/>
      <protection hidden="1"/>
    </xf>
    <xf numFmtId="3" fontId="20" fillId="11" borderId="20" xfId="0" applyNumberFormat="1" applyFont="1" applyFill="1" applyBorder="1" applyAlignment="1" applyProtection="1">
      <alignment horizontal="center" vertical="center" wrapText="1"/>
      <protection hidden="1"/>
    </xf>
    <xf numFmtId="3" fontId="20" fillId="11" borderId="16" xfId="0" applyNumberFormat="1" applyFont="1" applyFill="1" applyBorder="1" applyAlignment="1" applyProtection="1">
      <alignment horizontal="center" vertical="center" wrapText="1"/>
      <protection hidden="1"/>
    </xf>
    <xf numFmtId="3" fontId="21" fillId="11" borderId="18" xfId="0" applyNumberFormat="1" applyFont="1" applyFill="1" applyBorder="1" applyAlignment="1" applyProtection="1">
      <alignment horizontal="center" vertical="center" wrapText="1"/>
      <protection hidden="1"/>
    </xf>
    <xf numFmtId="3" fontId="20" fillId="5" borderId="11" xfId="0" applyNumberFormat="1" applyFont="1" applyFill="1" applyBorder="1" applyProtection="1">
      <alignment horizontal="center" vertical="center"/>
      <protection hidden="1"/>
    </xf>
    <xf numFmtId="3" fontId="20" fillId="5" borderId="12" xfId="0" applyNumberFormat="1" applyFont="1" applyFill="1" applyBorder="1" applyProtection="1">
      <alignment horizontal="center" vertical="center"/>
      <protection hidden="1"/>
    </xf>
    <xf numFmtId="3" fontId="21" fillId="8" borderId="11" xfId="0" applyNumberFormat="1" applyFont="1" applyFill="1" applyBorder="1" applyProtection="1">
      <alignment horizontal="center" vertical="center"/>
      <protection hidden="1"/>
    </xf>
    <xf numFmtId="3" fontId="21" fillId="8" borderId="6" xfId="0" applyNumberFormat="1" applyFont="1" applyFill="1" applyBorder="1" applyProtection="1">
      <alignment horizontal="center" vertical="center"/>
      <protection hidden="1"/>
    </xf>
    <xf numFmtId="166" fontId="21" fillId="8" borderId="6" xfId="3" applyNumberFormat="1" applyFont="1" applyFill="1" applyBorder="1" applyAlignment="1" applyProtection="1">
      <alignment horizontal="center" vertical="center"/>
      <protection hidden="1"/>
    </xf>
    <xf numFmtId="1" fontId="21" fillId="8" borderId="6" xfId="0" applyNumberFormat="1" applyFont="1" applyFill="1" applyBorder="1" applyProtection="1">
      <alignment horizontal="center" vertical="center"/>
      <protection hidden="1"/>
    </xf>
    <xf numFmtId="166" fontId="21" fillId="8" borderId="15" xfId="3" applyNumberFormat="1" applyFont="1" applyFill="1" applyBorder="1" applyAlignment="1" applyProtection="1">
      <alignment horizontal="center" vertical="center"/>
      <protection hidden="1"/>
    </xf>
    <xf numFmtId="44" fontId="77" fillId="10" borderId="7" xfId="3" applyFont="1" applyFill="1" applyBorder="1" applyAlignment="1" applyProtection="1">
      <alignment horizontal="center" vertical="center"/>
      <protection hidden="1"/>
    </xf>
    <xf numFmtId="3" fontId="31" fillId="8" borderId="11" xfId="1" applyNumberFormat="1" applyFont="1" applyFill="1" applyBorder="1" applyAlignment="1" applyProtection="1">
      <alignment horizontal="center" vertical="center"/>
      <protection hidden="1"/>
    </xf>
    <xf numFmtId="3" fontId="31" fillId="8" borderId="6" xfId="1" applyNumberFormat="1" applyFont="1" applyFill="1" applyBorder="1" applyAlignment="1" applyProtection="1">
      <alignment horizontal="center" vertical="center"/>
      <protection hidden="1"/>
    </xf>
    <xf numFmtId="3" fontId="31" fillId="8" borderId="10" xfId="1" applyNumberFormat="1" applyFont="1" applyFill="1" applyBorder="1" applyAlignment="1" applyProtection="1">
      <alignment horizontal="center" vertical="center"/>
      <protection hidden="1"/>
    </xf>
    <xf numFmtId="166" fontId="21" fillId="0" borderId="7" xfId="3" applyNumberFormat="1" applyFont="1" applyBorder="1" applyAlignment="1" applyProtection="1">
      <alignment horizontal="center" vertical="center"/>
      <protection locked="0"/>
    </xf>
    <xf numFmtId="0" fontId="0" fillId="0" borderId="0" xfId="0" applyAlignment="1" applyProtection="1">
      <protection hidden="1"/>
    </xf>
    <xf numFmtId="0" fontId="0" fillId="0" borderId="0" xfId="20" applyFont="1">
      <alignment horizontal="center" vertical="center"/>
    </xf>
    <xf numFmtId="44" fontId="121" fillId="0" borderId="0" xfId="3" applyFont="1" applyAlignment="1" applyProtection="1">
      <alignment horizontal="right"/>
      <protection hidden="1"/>
    </xf>
    <xf numFmtId="3" fontId="0" fillId="0" borderId="0" xfId="0" applyNumberFormat="1" applyAlignment="1" applyProtection="1">
      <protection hidden="1"/>
    </xf>
    <xf numFmtId="44" fontId="24" fillId="0" borderId="0" xfId="3" applyFont="1" applyAlignment="1" applyProtection="1">
      <alignment horizontal="right"/>
      <protection hidden="1"/>
    </xf>
    <xf numFmtId="3" fontId="0" fillId="0" borderId="0" xfId="0" applyNumberFormat="1" applyAlignment="1" applyProtection="1">
      <alignment horizontal="center"/>
      <protection hidden="1"/>
    </xf>
    <xf numFmtId="44" fontId="77" fillId="0" borderId="0" xfId="3" applyFont="1" applyAlignment="1" applyProtection="1">
      <alignment horizontal="center" vertical="center"/>
      <protection hidden="1"/>
    </xf>
    <xf numFmtId="0" fontId="71" fillId="0" borderId="0" xfId="58" applyFont="1" applyAlignment="1">
      <alignment vertical="top"/>
    </xf>
    <xf numFmtId="0" fontId="58" fillId="0" borderId="0" xfId="58" applyAlignment="1">
      <alignment horizontal="left" vertical="top"/>
    </xf>
    <xf numFmtId="0" fontId="0" fillId="0" borderId="0" xfId="138" applyFont="1"/>
    <xf numFmtId="0" fontId="0" fillId="0" borderId="6" xfId="138" applyFont="1" applyBorder="1"/>
    <xf numFmtId="0" fontId="1" fillId="0" borderId="0" xfId="138" applyFont="1" applyAlignment="1">
      <alignment horizontal="center" vertical="center"/>
    </xf>
    <xf numFmtId="0" fontId="0" fillId="0" borderId="0" xfId="27" applyFont="1" applyProtection="1">
      <alignment horizontal="center" vertical="center"/>
      <protection hidden="1"/>
    </xf>
    <xf numFmtId="0" fontId="1" fillId="0" borderId="0" xfId="138" applyFont="1" applyAlignment="1" applyProtection="1">
      <alignment horizontal="center" vertical="center"/>
      <protection hidden="1"/>
    </xf>
    <xf numFmtId="0" fontId="1" fillId="0" borderId="0" xfId="138" applyFont="1"/>
    <xf numFmtId="0" fontId="0" fillId="0" borderId="0" xfId="138" applyFont="1" applyProtection="1">
      <protection hidden="1"/>
    </xf>
    <xf numFmtId="0" fontId="0" fillId="0" borderId="0" xfId="27" applyFont="1" applyAlignment="1" applyProtection="1">
      <protection hidden="1"/>
    </xf>
    <xf numFmtId="0" fontId="0" fillId="0" borderId="0" xfId="27" applyFont="1" applyAlignment="1" applyProtection="1">
      <alignment horizontal="center" textRotation="90"/>
      <protection hidden="1"/>
    </xf>
    <xf numFmtId="44" fontId="24" fillId="0" borderId="0" xfId="139" applyFont="1" applyAlignment="1" applyProtection="1">
      <alignment horizontal="right"/>
      <protection hidden="1"/>
    </xf>
    <xf numFmtId="0" fontId="0" fillId="0" borderId="0" xfId="27" applyFont="1">
      <alignment horizontal="center" vertical="center"/>
    </xf>
    <xf numFmtId="3" fontId="0" fillId="0" borderId="0" xfId="138" applyNumberFormat="1" applyFont="1" applyProtection="1">
      <protection hidden="1"/>
    </xf>
    <xf numFmtId="0" fontId="17" fillId="0" borderId="7" xfId="0" applyFont="1" applyBorder="1" applyProtection="1">
      <alignment horizontal="center" vertical="center"/>
      <protection locked="0"/>
    </xf>
    <xf numFmtId="0" fontId="9" fillId="0" borderId="0" xfId="0" applyFont="1" applyAlignment="1" applyProtection="1">
      <alignment horizontal="left" wrapText="1"/>
      <protection hidden="1"/>
    </xf>
    <xf numFmtId="0" fontId="17" fillId="2" borderId="7" xfId="0" applyFont="1" applyFill="1" applyBorder="1" applyAlignment="1" applyProtection="1">
      <alignment horizontal="center" vertical="center" wrapText="1"/>
      <protection locked="0"/>
    </xf>
    <xf numFmtId="3" fontId="17" fillId="0" borderId="7" xfId="0" applyNumberFormat="1" applyFont="1" applyBorder="1" applyAlignment="1" applyProtection="1">
      <alignment horizontal="center" vertical="center" wrapText="1"/>
      <protection locked="0"/>
    </xf>
    <xf numFmtId="3" fontId="17" fillId="2" borderId="7" xfId="0" applyNumberFormat="1" applyFont="1" applyFill="1" applyBorder="1" applyAlignment="1" applyProtection="1">
      <alignment horizontal="center" vertical="center" wrapText="1"/>
      <protection locked="0"/>
    </xf>
    <xf numFmtId="14" fontId="12" fillId="0" borderId="0" xfId="0" applyNumberFormat="1" applyFont="1" applyAlignment="1">
      <alignment horizontal="left" vertical="center"/>
    </xf>
    <xf numFmtId="14" fontId="20" fillId="0" borderId="7" xfId="0" applyNumberFormat="1" applyFont="1" applyBorder="1" applyAlignment="1" applyProtection="1">
      <alignment vertical="center" wrapText="1"/>
      <protection locked="0"/>
    </xf>
    <xf numFmtId="0" fontId="20" fillId="0" borderId="7" xfId="0" applyFont="1" applyBorder="1" applyAlignment="1" applyProtection="1">
      <alignment vertical="center" wrapText="1"/>
      <protection locked="0"/>
    </xf>
    <xf numFmtId="14" fontId="12" fillId="0" borderId="0" xfId="0" applyNumberFormat="1" applyFont="1">
      <alignment horizontal="center" vertical="center"/>
    </xf>
    <xf numFmtId="49" fontId="12" fillId="0" borderId="0" xfId="21" applyFont="1" applyAlignment="1">
      <alignment horizontal="left" wrapText="1"/>
    </xf>
    <xf numFmtId="1" fontId="12" fillId="0" borderId="0" xfId="0" applyNumberFormat="1" applyFont="1">
      <alignment horizontal="center" vertical="center"/>
    </xf>
    <xf numFmtId="0" fontId="17" fillId="19" borderId="7" xfId="0" applyFont="1" applyFill="1" applyBorder="1" applyAlignment="1" applyProtection="1">
      <alignment horizontal="center" vertical="center" wrapText="1"/>
      <protection locked="0"/>
    </xf>
    <xf numFmtId="0" fontId="12" fillId="19" borderId="0" xfId="0" applyFont="1" applyFill="1">
      <alignment horizontal="center" vertical="center"/>
    </xf>
    <xf numFmtId="14" fontId="0" fillId="0" borderId="0" xfId="0" applyNumberFormat="1">
      <alignment horizontal="center" vertical="center"/>
    </xf>
    <xf numFmtId="0" fontId="33" fillId="0" borderId="0" xfId="0" applyFont="1" applyAlignment="1">
      <alignment horizontal="left" vertical="center"/>
    </xf>
    <xf numFmtId="0" fontId="42" fillId="0" borderId="0" xfId="0" applyFont="1" applyAlignment="1">
      <alignment horizontal="left" vertical="center"/>
    </xf>
    <xf numFmtId="0" fontId="17" fillId="0" borderId="4" xfId="20" applyFont="1" applyBorder="1">
      <alignment horizontal="center" vertical="center"/>
    </xf>
    <xf numFmtId="7" fontId="12" fillId="0" borderId="0" xfId="0" applyNumberFormat="1" applyFont="1">
      <alignment horizontal="center" vertical="center"/>
    </xf>
    <xf numFmtId="7" fontId="12" fillId="19" borderId="0" xfId="3" applyNumberFormat="1" applyFont="1" applyFill="1" applyAlignment="1">
      <alignment horizontal="center" vertical="center"/>
    </xf>
    <xf numFmtId="7" fontId="12" fillId="0" borderId="0" xfId="3" applyNumberFormat="1" applyFont="1" applyAlignment="1">
      <alignment horizontal="center" vertical="center"/>
    </xf>
    <xf numFmtId="0" fontId="17" fillId="0" borderId="7" xfId="20" applyFont="1" applyBorder="1" applyAlignment="1" applyProtection="1">
      <alignment horizontal="center" vertical="center" wrapText="1"/>
      <protection locked="0"/>
    </xf>
    <xf numFmtId="0" fontId="21" fillId="0" borderId="0" xfId="20" applyFont="1" applyAlignment="1" applyProtection="1">
      <alignment horizontal="center" vertical="center" wrapText="1"/>
      <protection locked="0"/>
    </xf>
    <xf numFmtId="0" fontId="20" fillId="0" borderId="0" xfId="20" applyFont="1" applyAlignment="1" applyProtection="1">
      <alignment wrapText="1"/>
      <protection locked="0"/>
    </xf>
    <xf numFmtId="0" fontId="34" fillId="0" borderId="0" xfId="20" applyFont="1" applyAlignment="1">
      <alignment horizontal="left"/>
    </xf>
    <xf numFmtId="0" fontId="11" fillId="8" borderId="98" xfId="20" applyFill="1" applyBorder="1" applyAlignment="1">
      <alignment horizontal="center"/>
    </xf>
    <xf numFmtId="0" fontId="11" fillId="8" borderId="98" xfId="20" applyFill="1" applyBorder="1" applyAlignment="1">
      <alignment horizontal="right" vertical="center"/>
    </xf>
    <xf numFmtId="166" fontId="17" fillId="8" borderId="99" xfId="20" applyNumberFormat="1" applyFont="1" applyFill="1" applyBorder="1" applyAlignment="1">
      <alignment horizontal="left" vertical="center"/>
    </xf>
    <xf numFmtId="0" fontId="11" fillId="8" borderId="100" xfId="20" applyFill="1" applyBorder="1">
      <alignment horizontal="center" vertical="center"/>
    </xf>
    <xf numFmtId="0" fontId="11" fillId="8" borderId="100" xfId="20" applyFill="1" applyBorder="1" applyAlignment="1">
      <alignment horizontal="right" vertical="center"/>
    </xf>
    <xf numFmtId="166" fontId="17" fillId="8" borderId="101" xfId="20" applyNumberFormat="1" applyFont="1" applyFill="1" applyBorder="1" applyAlignment="1">
      <alignment horizontal="left" vertical="center"/>
    </xf>
    <xf numFmtId="0" fontId="12" fillId="8" borderId="102" xfId="20" applyFont="1" applyFill="1" applyBorder="1">
      <alignment horizontal="center" vertical="center"/>
    </xf>
    <xf numFmtId="0" fontId="12" fillId="8" borderId="102" xfId="20" applyFont="1" applyFill="1" applyBorder="1" applyAlignment="1">
      <alignment horizontal="right" vertical="center"/>
    </xf>
    <xf numFmtId="0" fontId="12" fillId="8" borderId="103" xfId="20" applyFont="1" applyFill="1" applyBorder="1">
      <alignment horizontal="center" vertical="center"/>
    </xf>
    <xf numFmtId="0" fontId="12" fillId="8" borderId="98" xfId="20" applyFont="1" applyFill="1" applyBorder="1" applyAlignment="1">
      <alignment horizontal="right" vertical="center"/>
    </xf>
    <xf numFmtId="0" fontId="13" fillId="8" borderId="98" xfId="20" applyFont="1" applyFill="1" applyBorder="1" applyAlignment="1">
      <alignment horizontal="right" vertical="center" indent="1"/>
    </xf>
    <xf numFmtId="0" fontId="12" fillId="8" borderId="104" xfId="20" applyFont="1" applyFill="1" applyBorder="1">
      <alignment horizontal="center" vertical="center"/>
    </xf>
    <xf numFmtId="0" fontId="12" fillId="8" borderId="100" xfId="20" applyFont="1" applyFill="1" applyBorder="1" applyAlignment="1">
      <alignment horizontal="right" vertical="center"/>
    </xf>
    <xf numFmtId="0" fontId="13" fillId="8" borderId="100" xfId="20" applyFont="1" applyFill="1" applyBorder="1" applyAlignment="1">
      <alignment horizontal="right" vertical="center" indent="1"/>
    </xf>
    <xf numFmtId="0" fontId="12" fillId="8" borderId="105" xfId="20" applyFont="1" applyFill="1" applyBorder="1">
      <alignment horizontal="center" vertical="center"/>
    </xf>
    <xf numFmtId="0" fontId="13" fillId="8" borderId="102" xfId="20" applyFont="1" applyFill="1" applyBorder="1" applyAlignment="1">
      <alignment horizontal="right" vertical="center" indent="1"/>
    </xf>
    <xf numFmtId="0" fontId="12" fillId="7" borderId="97" xfId="20" applyFont="1" applyFill="1" applyBorder="1">
      <alignment horizontal="center" vertical="center"/>
    </xf>
    <xf numFmtId="0" fontId="12" fillId="7" borderId="108" xfId="20" applyFont="1" applyFill="1" applyBorder="1">
      <alignment horizontal="center" vertical="center"/>
    </xf>
    <xf numFmtId="0" fontId="14" fillId="0" borderId="0" xfId="20" applyFont="1" applyAlignment="1"/>
    <xf numFmtId="0" fontId="49" fillId="0" borderId="0" xfId="138" applyFont="1" applyAlignment="1" applyProtection="1">
      <alignment horizontal="left"/>
      <protection hidden="1"/>
    </xf>
    <xf numFmtId="9" fontId="12" fillId="0" borderId="0" xfId="0" applyNumberFormat="1" applyFont="1">
      <alignment horizontal="center" vertical="center"/>
    </xf>
    <xf numFmtId="7" fontId="12" fillId="19" borderId="0" xfId="0" applyNumberFormat="1" applyFont="1" applyFill="1">
      <alignment horizontal="center" vertical="center"/>
    </xf>
    <xf numFmtId="0" fontId="82" fillId="7" borderId="0" xfId="0" applyFont="1" applyFill="1">
      <alignment horizontal="center" vertical="center"/>
    </xf>
    <xf numFmtId="0" fontId="82" fillId="7" borderId="0" xfId="0" applyFont="1" applyFill="1" applyAlignment="1" applyProtection="1">
      <protection hidden="1"/>
    </xf>
    <xf numFmtId="0" fontId="82" fillId="7" borderId="0" xfId="0" applyFont="1" applyFill="1" applyAlignment="1">
      <alignment horizontal="left" vertical="center"/>
    </xf>
    <xf numFmtId="0" fontId="45" fillId="7" borderId="0" xfId="0" applyFont="1" applyFill="1" applyAlignment="1">
      <alignment horizontal="left" vertical="center"/>
    </xf>
    <xf numFmtId="0" fontId="45" fillId="19" borderId="0" xfId="0" applyFont="1" applyFill="1" applyAlignment="1">
      <alignment horizontal="left" vertical="center"/>
    </xf>
    <xf numFmtId="0" fontId="45" fillId="7" borderId="0" xfId="0" applyFont="1" applyFill="1">
      <alignment horizontal="center" vertical="center"/>
    </xf>
    <xf numFmtId="0" fontId="82" fillId="7" borderId="0" xfId="0" applyFont="1" applyFill="1" applyAlignment="1">
      <alignment horizontal="right" vertical="top"/>
    </xf>
    <xf numFmtId="0" fontId="82" fillId="7" borderId="0" xfId="0" applyFont="1" applyFill="1" applyAlignment="1">
      <alignment horizontal="left" vertical="top"/>
    </xf>
    <xf numFmtId="37" fontId="82" fillId="7" borderId="0" xfId="0" applyNumberFormat="1" applyFont="1" applyFill="1">
      <alignment horizontal="center" vertical="center"/>
    </xf>
    <xf numFmtId="0" fontId="151" fillId="7" borderId="0" xfId="0" applyFont="1" applyFill="1" applyAlignment="1">
      <alignment horizontal="left" vertical="center"/>
    </xf>
    <xf numFmtId="0" fontId="82" fillId="19" borderId="0" xfId="0" applyFont="1" applyFill="1" applyAlignment="1">
      <alignment horizontal="left" vertical="center"/>
    </xf>
    <xf numFmtId="0" fontId="82" fillId="7" borderId="0" xfId="61" applyFont="1" applyFill="1" applyAlignment="1">
      <alignment horizontal="left" vertical="top"/>
    </xf>
    <xf numFmtId="0" fontId="152" fillId="7" borderId="0" xfId="0" applyFont="1" applyFill="1" applyAlignment="1">
      <alignment horizontal="left" vertical="center"/>
    </xf>
    <xf numFmtId="0" fontId="151" fillId="19" borderId="0" xfId="0" applyFont="1" applyFill="1" applyAlignment="1">
      <alignment vertical="center"/>
    </xf>
    <xf numFmtId="0" fontId="82" fillId="7" borderId="0" xfId="0" applyFont="1" applyFill="1" applyAlignment="1"/>
    <xf numFmtId="0" fontId="82" fillId="19" borderId="0" xfId="0" applyFont="1" applyFill="1" applyAlignment="1">
      <alignment vertical="center"/>
    </xf>
    <xf numFmtId="0" fontId="151" fillId="0" borderId="0" xfId="0" applyFont="1" applyAlignment="1">
      <alignment horizontal="left" vertical="center"/>
    </xf>
    <xf numFmtId="0" fontId="82" fillId="0" borderId="0" xfId="0" applyFont="1" applyAlignment="1">
      <alignment horizontal="left" vertical="center"/>
    </xf>
    <xf numFmtId="43" fontId="82" fillId="7" borderId="0" xfId="60" applyFont="1" applyFill="1" applyAlignment="1">
      <alignment horizontal="center" vertical="center"/>
    </xf>
    <xf numFmtId="0" fontId="151" fillId="19" borderId="0" xfId="0" applyFont="1" applyFill="1" applyAlignment="1">
      <alignment horizontal="left" vertical="center"/>
    </xf>
    <xf numFmtId="0" fontId="82" fillId="19" borderId="0" xfId="0" applyFont="1" applyFill="1">
      <alignment horizontal="center" vertical="center"/>
    </xf>
    <xf numFmtId="16" fontId="82" fillId="7" borderId="0" xfId="0" applyNumberFormat="1" applyFont="1" applyFill="1">
      <alignment horizontal="center" vertical="center"/>
    </xf>
    <xf numFmtId="0" fontId="45" fillId="7" borderId="0" xfId="0" applyFont="1" applyFill="1" applyAlignment="1" applyProtection="1">
      <protection hidden="1"/>
    </xf>
    <xf numFmtId="0" fontId="82" fillId="7" borderId="0" xfId="0" applyFont="1" applyFill="1" applyAlignment="1">
      <alignment horizontal="right" vertical="center"/>
    </xf>
    <xf numFmtId="0" fontId="83" fillId="7" borderId="0" xfId="0" applyFont="1" applyFill="1" applyAlignment="1">
      <alignment horizontal="right" vertical="center"/>
    </xf>
    <xf numFmtId="0" fontId="45" fillId="19" borderId="0" xfId="0" applyFont="1" applyFill="1">
      <alignment horizontal="center" vertical="center"/>
    </xf>
    <xf numFmtId="0" fontId="153" fillId="0" borderId="0" xfId="0" applyFont="1" applyAlignment="1">
      <alignment horizontal="left" vertical="center"/>
    </xf>
    <xf numFmtId="0" fontId="82" fillId="7" borderId="0" xfId="0" applyFont="1" applyFill="1" applyAlignment="1">
      <alignment horizontal="center"/>
    </xf>
    <xf numFmtId="0" fontId="82" fillId="7" borderId="0" xfId="0" applyFont="1" applyFill="1" applyAlignment="1" applyProtection="1">
      <alignment horizontal="left"/>
      <protection hidden="1"/>
    </xf>
    <xf numFmtId="49" fontId="150" fillId="0" borderId="0" xfId="80" applyNumberFormat="1" applyFont="1"/>
    <xf numFmtId="0" fontId="150" fillId="0" borderId="0" xfId="80" applyFont="1"/>
    <xf numFmtId="0" fontId="14" fillId="7" borderId="0" xfId="29" applyFont="1" applyFill="1" applyAlignment="1">
      <alignment vertical="center"/>
    </xf>
    <xf numFmtId="0" fontId="45" fillId="20" borderId="23" xfId="56" applyFont="1" applyFill="1" applyBorder="1" applyAlignment="1">
      <alignment vertical="center"/>
    </xf>
    <xf numFmtId="0" fontId="34" fillId="0" borderId="0" xfId="56" applyFont="1"/>
    <xf numFmtId="42" fontId="11" fillId="0" borderId="0" xfId="56" applyNumberFormat="1" applyFont="1" applyAlignment="1">
      <alignment vertical="center" wrapText="1"/>
    </xf>
    <xf numFmtId="167" fontId="11" fillId="0" borderId="0" xfId="56" applyNumberFormat="1" applyFont="1" applyAlignment="1">
      <alignment vertical="center" wrapText="1"/>
    </xf>
    <xf numFmtId="167" fontId="11" fillId="0" borderId="37" xfId="56" applyNumberFormat="1" applyFont="1" applyBorder="1" applyAlignment="1">
      <alignment vertical="center" wrapText="1"/>
    </xf>
    <xf numFmtId="0" fontId="11" fillId="0" borderId="16" xfId="56" applyFont="1" applyBorder="1" applyAlignment="1">
      <alignment horizontal="right" vertical="center" wrapText="1"/>
    </xf>
    <xf numFmtId="167" fontId="11" fillId="0" borderId="37" xfId="56" applyNumberFormat="1" applyFont="1" applyBorder="1" applyAlignment="1">
      <alignment horizontal="center" vertical="center"/>
    </xf>
    <xf numFmtId="0" fontId="11" fillId="0" borderId="6" xfId="56" applyFont="1" applyBorder="1" applyAlignment="1">
      <alignment vertical="center" wrapText="1"/>
    </xf>
    <xf numFmtId="167" fontId="11" fillId="0" borderId="6" xfId="56" applyNumberFormat="1" applyFont="1" applyBorder="1" applyAlignment="1">
      <alignment vertical="center" wrapText="1"/>
    </xf>
    <xf numFmtId="167" fontId="11" fillId="0" borderId="48" xfId="56" applyNumberFormat="1" applyFont="1" applyBorder="1" applyAlignment="1">
      <alignment vertical="center"/>
    </xf>
    <xf numFmtId="0" fontId="12" fillId="8" borderId="23" xfId="56" applyFont="1" applyFill="1" applyBorder="1" applyAlignment="1">
      <alignment vertical="center" wrapText="1"/>
    </xf>
    <xf numFmtId="42" fontId="20" fillId="8" borderId="23" xfId="56" applyNumberFormat="1" applyFont="1" applyFill="1" applyBorder="1" applyAlignment="1">
      <alignment vertical="center" wrapText="1"/>
    </xf>
    <xf numFmtId="0" fontId="12" fillId="8" borderId="23" xfId="56" applyFont="1" applyFill="1" applyBorder="1" applyAlignment="1">
      <alignment vertical="center"/>
    </xf>
    <xf numFmtId="167" fontId="20" fillId="8" borderId="23" xfId="56" applyNumberFormat="1" applyFont="1" applyFill="1" applyBorder="1" applyAlignment="1">
      <alignment vertical="center" wrapText="1"/>
    </xf>
    <xf numFmtId="0" fontId="12" fillId="8" borderId="23" xfId="56" applyFont="1" applyFill="1" applyBorder="1"/>
    <xf numFmtId="167" fontId="20" fillId="8" borderId="35" xfId="56" applyNumberFormat="1" applyFont="1" applyFill="1" applyBorder="1" applyAlignment="1">
      <alignment vertical="center" wrapText="1"/>
    </xf>
    <xf numFmtId="0" fontId="12" fillId="0" borderId="16" xfId="56" applyFont="1" applyBorder="1" applyAlignment="1">
      <alignment horizontal="center" wrapText="1"/>
    </xf>
    <xf numFmtId="42" fontId="12" fillId="0" borderId="16" xfId="56" applyNumberFormat="1" applyFont="1" applyBorder="1" applyAlignment="1">
      <alignment horizontal="center" wrapText="1"/>
    </xf>
    <xf numFmtId="0" fontId="12" fillId="0" borderId="4" xfId="56" applyFont="1" applyBorder="1" applyAlignment="1">
      <alignment horizontal="center" wrapText="1"/>
    </xf>
    <xf numFmtId="167" fontId="12" fillId="0" borderId="4" xfId="56" applyNumberFormat="1" applyFont="1" applyBorder="1" applyAlignment="1">
      <alignment horizontal="center" wrapText="1"/>
    </xf>
    <xf numFmtId="0" fontId="9" fillId="0" borderId="36" xfId="56" applyBorder="1"/>
    <xf numFmtId="0" fontId="9" fillId="0" borderId="40" xfId="56" applyBorder="1"/>
    <xf numFmtId="0" fontId="63" fillId="16" borderId="32" xfId="56" applyFont="1" applyFill="1" applyBorder="1" applyAlignment="1">
      <alignment horizontal="left" vertical="center"/>
    </xf>
    <xf numFmtId="0" fontId="14" fillId="16" borderId="22" xfId="56" applyFont="1" applyFill="1" applyBorder="1" applyAlignment="1">
      <alignment vertical="center" wrapText="1"/>
    </xf>
    <xf numFmtId="0" fontId="14" fillId="16" borderId="25" xfId="56" applyFont="1" applyFill="1" applyBorder="1" applyAlignment="1">
      <alignment vertical="center" wrapText="1"/>
    </xf>
    <xf numFmtId="0" fontId="17" fillId="0" borderId="42" xfId="56" applyFont="1" applyBorder="1" applyAlignment="1">
      <alignment vertical="center" wrapText="1"/>
    </xf>
    <xf numFmtId="0" fontId="17" fillId="0" borderId="24" xfId="56" applyFont="1" applyBorder="1" applyAlignment="1">
      <alignment vertical="center" wrapText="1"/>
    </xf>
    <xf numFmtId="0" fontId="11" fillId="0" borderId="42" xfId="56" applyFont="1" applyBorder="1" applyAlignment="1">
      <alignment horizontal="right" vertical="center" wrapText="1" indent="1"/>
    </xf>
    <xf numFmtId="0" fontId="17" fillId="0" borderId="24" xfId="56" applyFont="1" applyBorder="1" applyAlignment="1">
      <alignment vertical="center"/>
    </xf>
    <xf numFmtId="0" fontId="17" fillId="0" borderId="24" xfId="56" applyFont="1" applyBorder="1" applyAlignment="1">
      <alignment horizontal="center" vertical="center"/>
    </xf>
    <xf numFmtId="0" fontId="12" fillId="0" borderId="43" xfId="56" applyFont="1" applyBorder="1" applyAlignment="1">
      <alignment vertical="center" wrapText="1"/>
    </xf>
    <xf numFmtId="0" fontId="17" fillId="0" borderId="44" xfId="56" applyFont="1" applyBorder="1" applyAlignment="1">
      <alignment horizontal="center" vertical="center"/>
    </xf>
    <xf numFmtId="0" fontId="96" fillId="0" borderId="0" xfId="56" applyFont="1"/>
    <xf numFmtId="0" fontId="96" fillId="0" borderId="0" xfId="56" applyFont="1" applyAlignment="1">
      <alignment horizontal="right"/>
    </xf>
    <xf numFmtId="167" fontId="95" fillId="0" borderId="0" xfId="56" applyNumberFormat="1" applyFont="1"/>
    <xf numFmtId="0" fontId="96" fillId="0" borderId="0" xfId="56" applyFont="1" applyAlignment="1">
      <alignment wrapText="1"/>
    </xf>
    <xf numFmtId="0" fontId="95" fillId="0" borderId="0" xfId="56" applyFont="1" applyAlignment="1">
      <alignment horizontal="center" vertical="center"/>
    </xf>
    <xf numFmtId="0" fontId="95" fillId="0" borderId="0" xfId="56" applyFont="1" applyAlignment="1">
      <alignment horizontal="left" vertical="center"/>
    </xf>
    <xf numFmtId="0" fontId="50" fillId="0" borderId="0" xfId="56" applyFont="1" applyAlignment="1">
      <alignment vertical="center"/>
    </xf>
    <xf numFmtId="0" fontId="95" fillId="0" borderId="0" xfId="56" applyFont="1" applyAlignment="1">
      <alignment horizontal="left" indent="2"/>
    </xf>
    <xf numFmtId="0" fontId="9" fillId="0" borderId="0" xfId="56" applyAlignment="1">
      <alignment horizontal="left" indent="1"/>
    </xf>
    <xf numFmtId="0" fontId="95" fillId="0" borderId="0" xfId="56" applyFont="1" applyAlignment="1">
      <alignment horizontal="left" indent="1"/>
    </xf>
    <xf numFmtId="0" fontId="99" fillId="0" borderId="0" xfId="56" applyFont="1"/>
    <xf numFmtId="0" fontId="96" fillId="0" borderId="0" xfId="56" applyFont="1" applyAlignment="1">
      <alignment horizontal="left"/>
    </xf>
    <xf numFmtId="0" fontId="146" fillId="0" borderId="0" xfId="56" applyFont="1"/>
    <xf numFmtId="1" fontId="20" fillId="5" borderId="7" xfId="30" applyNumberFormat="1" applyFont="1" applyFill="1" applyBorder="1" applyAlignment="1" applyProtection="1">
      <alignment horizontal="center"/>
    </xf>
    <xf numFmtId="169" fontId="20" fillId="5" borderId="7" xfId="30" applyNumberFormat="1" applyFont="1" applyFill="1" applyBorder="1" applyAlignment="1" applyProtection="1">
      <alignment horizontal="center"/>
    </xf>
    <xf numFmtId="166" fontId="17" fillId="0" borderId="7" xfId="20" applyNumberFormat="1" applyFont="1" applyBorder="1">
      <alignment horizontal="center" vertical="center"/>
    </xf>
    <xf numFmtId="0" fontId="20" fillId="0" borderId="6" xfId="20" applyFont="1" applyBorder="1" applyAlignment="1" applyProtection="1">
      <alignment horizontal="left" vertical="center" wrapText="1"/>
      <protection locked="0"/>
    </xf>
    <xf numFmtId="0" fontId="17" fillId="0" borderId="7" xfId="20" applyFont="1" applyBorder="1" applyProtection="1">
      <alignment horizontal="center" vertical="center"/>
      <protection locked="0"/>
    </xf>
    <xf numFmtId="166" fontId="17" fillId="8" borderId="109" xfId="20" applyNumberFormat="1" applyFont="1" applyFill="1" applyBorder="1" applyAlignment="1">
      <alignment horizontal="left" vertical="center"/>
    </xf>
    <xf numFmtId="0" fontId="154" fillId="0" borderId="0" xfId="0" applyFont="1" applyAlignment="1" applyProtection="1">
      <protection hidden="1"/>
    </xf>
    <xf numFmtId="0" fontId="149" fillId="0" borderId="0" xfId="138" applyFont="1" applyAlignment="1" applyProtection="1">
      <alignment horizontal="center" vertical="center"/>
      <protection locked="0"/>
    </xf>
    <xf numFmtId="37" fontId="12" fillId="0" borderId="5" xfId="20" applyNumberFormat="1" applyFont="1" applyBorder="1" applyAlignment="1"/>
    <xf numFmtId="9" fontId="25" fillId="0" borderId="5" xfId="14" applyFont="1" applyBorder="1" applyAlignment="1" applyProtection="1"/>
    <xf numFmtId="0" fontId="82" fillId="21" borderId="0" xfId="0" applyFont="1" applyFill="1">
      <alignment horizontal="center" vertical="center"/>
    </xf>
    <xf numFmtId="0" fontId="12" fillId="0" borderId="0" xfId="0" applyFont="1" applyAlignment="1">
      <alignment horizontal="left" vertical="top"/>
    </xf>
    <xf numFmtId="49" fontId="155" fillId="0" borderId="0" xfId="1" applyFont="1" applyAlignment="1">
      <alignment horizontal="left" vertical="center"/>
    </xf>
    <xf numFmtId="49" fontId="43" fillId="0" borderId="0" xfId="1" applyFont="1" applyAlignment="1">
      <alignment horizontal="left" vertical="center"/>
    </xf>
    <xf numFmtId="0" fontId="14" fillId="0" borderId="0" xfId="20" applyFont="1" applyAlignment="1">
      <alignment horizontal="right" vertical="center"/>
    </xf>
    <xf numFmtId="0" fontId="108" fillId="8" borderId="0" xfId="58" applyFont="1" applyFill="1" applyBorder="1" applyAlignment="1" applyProtection="1">
      <alignment horizontal="left" vertical="center"/>
      <protection locked="0"/>
    </xf>
    <xf numFmtId="0" fontId="11" fillId="8" borderId="0" xfId="8" applyFill="1" applyAlignment="1" applyProtection="1">
      <alignment horizontal="left" indent="2"/>
      <protection locked="0"/>
    </xf>
    <xf numFmtId="0" fontId="33" fillId="8" borderId="0" xfId="8" applyFont="1" applyFill="1" applyProtection="1">
      <protection locked="0"/>
    </xf>
    <xf numFmtId="0" fontId="33" fillId="8" borderId="0" xfId="8" applyFont="1" applyFill="1"/>
    <xf numFmtId="0" fontId="11" fillId="8" borderId="0" xfId="8" applyFill="1" applyAlignment="1">
      <alignment horizontal="left" indent="2"/>
    </xf>
    <xf numFmtId="7" fontId="12" fillId="7" borderId="0" xfId="3" applyNumberFormat="1" applyFont="1" applyFill="1" applyAlignment="1">
      <alignment horizontal="center" vertical="center"/>
    </xf>
    <xf numFmtId="3" fontId="109" fillId="16" borderId="71" xfId="56" applyNumberFormat="1" applyFont="1" applyFill="1" applyBorder="1" applyAlignment="1">
      <alignment vertical="center" wrapText="1"/>
    </xf>
    <xf numFmtId="0" fontId="11" fillId="13" borderId="6" xfId="27" applyFill="1" applyBorder="1" applyAlignment="1" applyProtection="1">
      <alignment horizontal="center"/>
      <protection locked="0"/>
    </xf>
    <xf numFmtId="0" fontId="13" fillId="14" borderId="0" xfId="29" applyFont="1" applyFill="1" applyAlignment="1">
      <alignment horizontal="left" vertical="center" wrapText="1"/>
    </xf>
    <xf numFmtId="0" fontId="20" fillId="0" borderId="0" xfId="29" applyFont="1" applyAlignment="1">
      <alignment horizontal="left" vertical="center" wrapText="1" indent="2"/>
    </xf>
    <xf numFmtId="0" fontId="34" fillId="0" borderId="0" xfId="29" applyFont="1" applyAlignment="1">
      <alignment horizontal="left" wrapText="1"/>
    </xf>
    <xf numFmtId="0" fontId="41" fillId="0" borderId="0" xfId="27" applyFont="1" applyAlignment="1">
      <alignment horizontal="left" vertical="center" wrapText="1"/>
    </xf>
    <xf numFmtId="0" fontId="41" fillId="0" borderId="0" xfId="27" applyFont="1" applyAlignment="1">
      <alignment horizontal="left" vertical="center"/>
    </xf>
    <xf numFmtId="0" fontId="11" fillId="13" borderId="6" xfId="27" applyFill="1" applyBorder="1" applyAlignment="1" applyProtection="1">
      <alignment horizontal="center" vertical="center" wrapText="1"/>
      <protection locked="0"/>
    </xf>
    <xf numFmtId="0" fontId="11" fillId="0" borderId="0" xfId="58" applyFont="1" applyAlignment="1">
      <alignment horizontal="left" vertical="top" wrapText="1"/>
    </xf>
    <xf numFmtId="0" fontId="34" fillId="0" borderId="0" xfId="8" applyFont="1" applyAlignment="1">
      <alignment horizontal="left" wrapText="1"/>
    </xf>
    <xf numFmtId="0" fontId="106" fillId="16" borderId="0" xfId="27" applyFont="1" applyFill="1" applyAlignment="1">
      <alignment horizontal="left" vertical="top" wrapText="1"/>
    </xf>
    <xf numFmtId="0" fontId="33" fillId="8" borderId="80" xfId="8" applyFont="1" applyFill="1" applyBorder="1" applyAlignment="1" applyProtection="1">
      <alignment horizontal="center" vertical="center" wrapText="1"/>
      <protection hidden="1"/>
    </xf>
    <xf numFmtId="0" fontId="33" fillId="8" borderId="81" xfId="8" applyFont="1" applyFill="1" applyBorder="1" applyAlignment="1" applyProtection="1">
      <alignment horizontal="center" vertical="center" wrapText="1"/>
      <protection hidden="1"/>
    </xf>
    <xf numFmtId="0" fontId="33" fillId="8" borderId="82" xfId="8" applyFont="1" applyFill="1" applyBorder="1" applyAlignment="1" applyProtection="1">
      <alignment horizontal="center" vertical="center" wrapText="1"/>
      <protection hidden="1"/>
    </xf>
    <xf numFmtId="0" fontId="13" fillId="0" borderId="0" xfId="29" applyFont="1" applyAlignment="1">
      <alignment horizontal="left" vertical="center" wrapText="1"/>
    </xf>
    <xf numFmtId="0" fontId="13" fillId="0" borderId="0" xfId="29" applyFont="1" applyAlignment="1">
      <alignment horizontal="center" wrapText="1"/>
    </xf>
    <xf numFmtId="0" fontId="137" fillId="8" borderId="77" xfId="58" applyFont="1" applyFill="1" applyBorder="1" applyAlignment="1" applyProtection="1">
      <alignment horizontal="center" vertical="center" wrapText="1"/>
      <protection hidden="1"/>
    </xf>
    <xf numFmtId="0" fontId="137" fillId="8" borderId="78" xfId="58" applyFont="1" applyFill="1" applyBorder="1" applyAlignment="1" applyProtection="1">
      <alignment horizontal="center" vertical="center" wrapText="1"/>
      <protection hidden="1"/>
    </xf>
    <xf numFmtId="0" fontId="137" fillId="8" borderId="79" xfId="58" applyFont="1" applyFill="1" applyBorder="1" applyAlignment="1" applyProtection="1">
      <alignment horizontal="center" vertical="center" wrapText="1"/>
      <protection hidden="1"/>
    </xf>
    <xf numFmtId="0" fontId="13" fillId="0" borderId="0" xfId="29" applyFont="1" applyAlignment="1">
      <alignment horizontal="left" wrapText="1"/>
    </xf>
    <xf numFmtId="0" fontId="47" fillId="5" borderId="77" xfId="8" applyFont="1" applyFill="1" applyBorder="1" applyAlignment="1">
      <alignment horizontal="center" vertical="center" wrapText="1"/>
    </xf>
    <xf numFmtId="0" fontId="47" fillId="5" borderId="78" xfId="8" applyFont="1" applyFill="1" applyBorder="1" applyAlignment="1">
      <alignment horizontal="center" vertical="center" wrapText="1"/>
    </xf>
    <xf numFmtId="0" fontId="47" fillId="5" borderId="78" xfId="8" applyFont="1" applyFill="1" applyBorder="1" applyAlignment="1">
      <alignment horizontal="center" vertical="center"/>
    </xf>
    <xf numFmtId="0" fontId="47" fillId="5" borderId="79" xfId="8" applyFont="1" applyFill="1" applyBorder="1" applyAlignment="1">
      <alignment horizontal="center" vertical="center"/>
    </xf>
    <xf numFmtId="0" fontId="54" fillId="7" borderId="0" xfId="8" applyFont="1" applyFill="1" applyAlignment="1">
      <alignment horizontal="left" vertical="top" wrapText="1"/>
    </xf>
    <xf numFmtId="0" fontId="63" fillId="10" borderId="12" xfId="27" applyFont="1" applyFill="1" applyBorder="1">
      <alignment horizontal="center" vertical="center"/>
    </xf>
    <xf numFmtId="0" fontId="63" fillId="10" borderId="4" xfId="27" applyFont="1" applyFill="1" applyBorder="1">
      <alignment horizontal="center" vertical="center"/>
    </xf>
    <xf numFmtId="0" fontId="63" fillId="10" borderId="8" xfId="27" applyFont="1" applyFill="1" applyBorder="1">
      <alignment horizontal="center" vertical="center"/>
    </xf>
    <xf numFmtId="0" fontId="118" fillId="8" borderId="67" xfId="27" applyFont="1" applyFill="1" applyBorder="1">
      <alignment horizontal="center" vertical="center"/>
    </xf>
    <xf numFmtId="0" fontId="118" fillId="8" borderId="68" xfId="27" applyFont="1" applyFill="1" applyBorder="1">
      <alignment horizontal="center" vertical="center"/>
    </xf>
    <xf numFmtId="0" fontId="118" fillId="8" borderId="69" xfId="27" applyFont="1" applyFill="1" applyBorder="1">
      <alignment horizontal="center" vertical="center"/>
    </xf>
    <xf numFmtId="14" fontId="11" fillId="9" borderId="6" xfId="27" applyNumberFormat="1" applyFill="1" applyBorder="1" applyProtection="1">
      <alignment horizontal="center" vertical="center"/>
      <protection locked="0"/>
    </xf>
    <xf numFmtId="0" fontId="11" fillId="0" borderId="0" xfId="27" applyAlignment="1">
      <alignment horizontal="left" vertical="center"/>
    </xf>
    <xf numFmtId="0" fontId="11" fillId="0" borderId="20" xfId="27" applyBorder="1" applyAlignment="1" applyProtection="1">
      <alignment horizontal="left" vertical="top" wrapText="1"/>
      <protection locked="0"/>
    </xf>
    <xf numFmtId="0" fontId="11" fillId="0" borderId="16" xfId="27" applyBorder="1" applyAlignment="1" applyProtection="1">
      <alignment horizontal="left" vertical="top" wrapText="1"/>
      <protection locked="0"/>
    </xf>
    <xf numFmtId="0" fontId="11" fillId="0" borderId="18" xfId="27" applyBorder="1" applyAlignment="1" applyProtection="1">
      <alignment horizontal="left" vertical="top" wrapText="1"/>
      <protection locked="0"/>
    </xf>
    <xf numFmtId="0" fontId="11" fillId="0" borderId="11" xfId="27" applyBorder="1" applyAlignment="1" applyProtection="1">
      <alignment horizontal="left" vertical="top" wrapText="1"/>
      <protection locked="0"/>
    </xf>
    <xf numFmtId="0" fontId="11" fillId="0" borderId="6" xfId="27" applyBorder="1" applyAlignment="1" applyProtection="1">
      <alignment horizontal="left" vertical="top" wrapText="1"/>
      <protection locked="0"/>
    </xf>
    <xf numFmtId="0" fontId="11" fillId="0" borderId="10" xfId="27" applyBorder="1" applyAlignment="1" applyProtection="1">
      <alignment horizontal="left" vertical="top" wrapText="1"/>
      <protection locked="0"/>
    </xf>
    <xf numFmtId="0" fontId="13" fillId="11" borderId="0" xfId="20" applyFont="1" applyFill="1" applyAlignment="1">
      <alignment horizontal="right" vertical="center"/>
    </xf>
    <xf numFmtId="49" fontId="13" fillId="0" borderId="0" xfId="1" applyFont="1" applyAlignment="1">
      <alignment horizontal="left" vertical="center" wrapText="1"/>
    </xf>
    <xf numFmtId="0" fontId="12" fillId="0" borderId="0" xfId="20" applyFont="1" applyAlignment="1">
      <alignment horizontal="left" vertical="center" wrapText="1" indent="4"/>
    </xf>
    <xf numFmtId="0" fontId="12" fillId="0" borderId="0" xfId="84" applyFont="1" applyAlignment="1">
      <alignment horizontal="left" vertical="center" wrapText="1" indent="4"/>
    </xf>
    <xf numFmtId="0" fontId="11" fillId="9" borderId="4" xfId="8" applyFill="1" applyBorder="1" applyAlignment="1" applyProtection="1">
      <alignment horizontal="center" vertical="center"/>
      <protection locked="0"/>
    </xf>
    <xf numFmtId="0" fontId="34" fillId="0" borderId="0" xfId="20" applyFont="1" applyAlignment="1">
      <alignment horizontal="left" vertical="center"/>
    </xf>
    <xf numFmtId="0" fontId="12" fillId="0" borderId="0" xfId="20" applyFont="1" applyAlignment="1" applyProtection="1">
      <alignment horizontal="left" wrapText="1"/>
      <protection locked="0"/>
    </xf>
    <xf numFmtId="0" fontId="12" fillId="0" borderId="24" xfId="20" applyFont="1" applyBorder="1" applyAlignment="1" applyProtection="1">
      <alignment horizontal="left" wrapText="1"/>
      <protection locked="0"/>
    </xf>
    <xf numFmtId="0" fontId="34" fillId="0" borderId="0" xfId="20" applyFont="1" applyAlignment="1">
      <alignment horizontal="left" vertical="center" wrapText="1"/>
    </xf>
    <xf numFmtId="0" fontId="12" fillId="0" borderId="28" xfId="20" applyFont="1" applyBorder="1" applyAlignment="1" applyProtection="1">
      <alignment horizontal="left" vertical="top" wrapText="1"/>
      <protection locked="0"/>
    </xf>
    <xf numFmtId="0" fontId="12" fillId="0" borderId="21" xfId="20" applyFont="1" applyBorder="1" applyAlignment="1" applyProtection="1">
      <alignment horizontal="left" vertical="top" wrapText="1"/>
      <protection locked="0"/>
    </xf>
    <xf numFmtId="0" fontId="12" fillId="0" borderId="29" xfId="20" applyFont="1" applyBorder="1" applyAlignment="1" applyProtection="1">
      <alignment horizontal="left" vertical="top" wrapText="1"/>
      <protection locked="0"/>
    </xf>
    <xf numFmtId="0" fontId="34" fillId="0" borderId="0" xfId="27" applyFont="1" applyAlignment="1">
      <alignment horizontal="left" vertical="center" wrapText="1" indent="2"/>
    </xf>
    <xf numFmtId="0" fontId="13" fillId="0" borderId="0" xfId="20" applyFont="1" applyAlignment="1">
      <alignment horizontal="left" vertical="center" wrapText="1" indent="2"/>
    </xf>
    <xf numFmtId="0" fontId="11" fillId="0" borderId="0" xfId="83" applyAlignment="1">
      <alignment horizontal="left" vertical="center" wrapText="1" indent="2"/>
    </xf>
    <xf numFmtId="0" fontId="70" fillId="0" borderId="26" xfId="27" applyFont="1" applyBorder="1" applyAlignment="1" applyProtection="1">
      <alignment horizontal="left" vertical="center" wrapText="1"/>
      <protection locked="0"/>
    </xf>
    <xf numFmtId="0" fontId="70" fillId="0" borderId="74" xfId="27" applyFont="1" applyBorder="1" applyAlignment="1" applyProtection="1">
      <alignment horizontal="left" vertical="center" wrapText="1"/>
      <protection locked="0"/>
    </xf>
    <xf numFmtId="0" fontId="70" fillId="0" borderId="27" xfId="27" applyFont="1" applyBorder="1" applyAlignment="1" applyProtection="1">
      <alignment horizontal="left" vertical="center" wrapText="1"/>
      <protection locked="0"/>
    </xf>
    <xf numFmtId="49" fontId="12" fillId="0" borderId="0" xfId="20" applyNumberFormat="1" applyFont="1" applyAlignment="1">
      <alignment vertical="top" wrapText="1"/>
    </xf>
    <xf numFmtId="49" fontId="12" fillId="0" borderId="0" xfId="27" applyNumberFormat="1" applyFont="1" applyAlignment="1">
      <alignment vertical="top"/>
    </xf>
    <xf numFmtId="0" fontId="11" fillId="0" borderId="0" xfId="20" applyAlignment="1">
      <alignment horizontal="left" vertical="top" wrapText="1"/>
    </xf>
    <xf numFmtId="0" fontId="11" fillId="0" borderId="28" xfId="20" applyBorder="1" applyAlignment="1" applyProtection="1">
      <alignment horizontal="left" vertical="top" wrapText="1"/>
      <protection locked="0"/>
    </xf>
    <xf numFmtId="0" fontId="11" fillId="0" borderId="21" xfId="20" applyBorder="1" applyAlignment="1" applyProtection="1">
      <alignment horizontal="left" vertical="top" wrapText="1"/>
      <protection locked="0"/>
    </xf>
    <xf numFmtId="0" fontId="11" fillId="0" borderId="29" xfId="20" applyBorder="1" applyAlignment="1" applyProtection="1">
      <alignment horizontal="left" vertical="top" wrapText="1"/>
      <protection locked="0"/>
    </xf>
    <xf numFmtId="0" fontId="14" fillId="7" borderId="33" xfId="56" applyFont="1" applyFill="1" applyBorder="1" applyAlignment="1">
      <alignment horizontal="left" vertical="center" wrapText="1"/>
    </xf>
    <xf numFmtId="0" fontId="14" fillId="7" borderId="83" xfId="56" applyFont="1" applyFill="1" applyBorder="1" applyAlignment="1">
      <alignment horizontal="left" vertical="center" wrapText="1"/>
    </xf>
    <xf numFmtId="0" fontId="11" fillId="0" borderId="6" xfId="56" applyFont="1" applyBorder="1" applyAlignment="1" applyProtection="1">
      <alignment horizontal="center" wrapText="1"/>
      <protection locked="0"/>
    </xf>
    <xf numFmtId="0" fontId="11" fillId="0" borderId="4" xfId="56" applyFont="1" applyBorder="1" applyAlignment="1" applyProtection="1">
      <alignment horizontal="center" wrapText="1"/>
      <protection locked="0"/>
    </xf>
    <xf numFmtId="0" fontId="34" fillId="15" borderId="62" xfId="56" applyFont="1" applyFill="1" applyBorder="1" applyAlignment="1">
      <alignment horizontal="center" vertical="center"/>
    </xf>
    <xf numFmtId="0" fontId="34" fillId="15" borderId="63" xfId="56" applyFont="1" applyFill="1" applyBorder="1" applyAlignment="1">
      <alignment horizontal="center" vertical="center"/>
    </xf>
    <xf numFmtId="0" fontId="34" fillId="15" borderId="64" xfId="56" applyFont="1" applyFill="1" applyBorder="1" applyAlignment="1">
      <alignment horizontal="center" vertical="center"/>
    </xf>
    <xf numFmtId="0" fontId="34" fillId="15" borderId="28" xfId="56" applyFont="1" applyFill="1" applyBorder="1" applyAlignment="1">
      <alignment horizontal="center" vertical="center"/>
    </xf>
    <xf numFmtId="0" fontId="34" fillId="15" borderId="21" xfId="56" applyFont="1" applyFill="1" applyBorder="1" applyAlignment="1">
      <alignment horizontal="center" vertical="center"/>
    </xf>
    <xf numFmtId="0" fontId="34" fillId="15" borderId="29" xfId="56" applyFont="1" applyFill="1" applyBorder="1" applyAlignment="1">
      <alignment horizontal="center" vertical="center"/>
    </xf>
    <xf numFmtId="0" fontId="144" fillId="15" borderId="0" xfId="56" applyFont="1" applyFill="1" applyAlignment="1">
      <alignment horizontal="left" vertical="center" wrapText="1"/>
    </xf>
    <xf numFmtId="0" fontId="16" fillId="8" borderId="33" xfId="56" applyFont="1" applyFill="1" applyBorder="1" applyAlignment="1">
      <alignment horizontal="left" vertical="center" wrapText="1"/>
    </xf>
    <xf numFmtId="0" fontId="16" fillId="8" borderId="94" xfId="56" applyFont="1" applyFill="1" applyBorder="1" applyAlignment="1">
      <alignment horizontal="left" vertical="center" wrapText="1"/>
    </xf>
    <xf numFmtId="0" fontId="16" fillId="8" borderId="36" xfId="56" applyFont="1" applyFill="1" applyBorder="1" applyAlignment="1">
      <alignment horizontal="left" vertical="center" wrapText="1"/>
    </xf>
    <xf numFmtId="0" fontId="16" fillId="8" borderId="24" xfId="56" applyFont="1" applyFill="1" applyBorder="1" applyAlignment="1">
      <alignment horizontal="left" vertical="center" wrapText="1"/>
    </xf>
    <xf numFmtId="0" fontId="9" fillId="0" borderId="40" xfId="56" applyBorder="1" applyAlignment="1">
      <alignment horizontal="center"/>
    </xf>
    <xf numFmtId="0" fontId="9" fillId="0" borderId="30" xfId="56" applyBorder="1" applyAlignment="1">
      <alignment horizontal="center"/>
    </xf>
    <xf numFmtId="0" fontId="11" fillId="0" borderId="0" xfId="56" applyFont="1" applyAlignment="1">
      <alignment horizontal="left" vertical="top" wrapText="1"/>
    </xf>
    <xf numFmtId="0" fontId="20" fillId="0" borderId="0" xfId="56" applyFont="1" applyAlignment="1">
      <alignment horizontal="center" vertical="center"/>
    </xf>
    <xf numFmtId="0" fontId="11" fillId="0" borderId="0" xfId="56" applyFont="1" applyAlignment="1">
      <alignment horizontal="left" wrapText="1"/>
    </xf>
    <xf numFmtId="0" fontId="34" fillId="15" borderId="95" xfId="56" applyFont="1" applyFill="1" applyBorder="1" applyAlignment="1">
      <alignment horizontal="center" vertical="center"/>
    </xf>
    <xf numFmtId="0" fontId="34" fillId="15" borderId="23" xfId="56" applyFont="1" applyFill="1" applyBorder="1" applyAlignment="1">
      <alignment horizontal="center" vertical="center"/>
    </xf>
    <xf numFmtId="0" fontId="34" fillId="15" borderId="35" xfId="56" applyFont="1" applyFill="1" applyBorder="1" applyAlignment="1">
      <alignment horizontal="center" vertical="center"/>
    </xf>
    <xf numFmtId="0" fontId="34" fillId="15" borderId="21" xfId="56" applyFont="1" applyFill="1" applyBorder="1" applyAlignment="1">
      <alignment horizontal="center" vertical="center" wrapText="1"/>
    </xf>
    <xf numFmtId="0" fontId="34" fillId="15" borderId="62" xfId="56" applyFont="1" applyFill="1" applyBorder="1" applyAlignment="1">
      <alignment horizontal="center" vertical="center" wrapText="1"/>
    </xf>
    <xf numFmtId="0" fontId="34" fillId="15" borderId="63" xfId="56" applyFont="1" applyFill="1" applyBorder="1" applyAlignment="1">
      <alignment horizontal="center" vertical="center" wrapText="1"/>
    </xf>
    <xf numFmtId="0" fontId="34" fillId="15" borderId="65" xfId="56" applyFont="1" applyFill="1" applyBorder="1" applyAlignment="1">
      <alignment horizontal="center" vertical="center" wrapText="1"/>
    </xf>
    <xf numFmtId="0" fontId="17" fillId="4" borderId="0" xfId="20" applyFont="1" applyFill="1" applyAlignment="1">
      <alignment horizontal="center"/>
    </xf>
    <xf numFmtId="0" fontId="17" fillId="4" borderId="15" xfId="20" applyFont="1" applyFill="1" applyBorder="1" applyAlignment="1">
      <alignment horizontal="center"/>
    </xf>
    <xf numFmtId="0" fontId="13" fillId="8" borderId="6" xfId="29" applyFont="1" applyFill="1" applyBorder="1" applyAlignment="1">
      <alignment horizontal="left" vertical="center" wrapText="1"/>
    </xf>
    <xf numFmtId="0" fontId="13" fillId="11" borderId="32" xfId="20" applyFont="1" applyFill="1" applyBorder="1">
      <alignment horizontal="center" vertical="center"/>
    </xf>
    <xf numFmtId="0" fontId="13" fillId="11" borderId="22" xfId="20" applyFont="1" applyFill="1" applyBorder="1">
      <alignment horizontal="center" vertical="center"/>
    </xf>
    <xf numFmtId="0" fontId="13" fillId="11" borderId="25" xfId="20" applyFont="1" applyFill="1" applyBorder="1">
      <alignment horizontal="center" vertical="center"/>
    </xf>
    <xf numFmtId="0" fontId="12" fillId="8" borderId="106" xfId="20" applyFont="1" applyFill="1" applyBorder="1" applyAlignment="1">
      <alignment horizontal="right" vertical="center" wrapText="1"/>
    </xf>
    <xf numFmtId="0" fontId="12" fillId="8" borderId="107" xfId="20" applyFont="1" applyFill="1" applyBorder="1" applyAlignment="1">
      <alignment horizontal="right" vertical="center" wrapText="1"/>
    </xf>
    <xf numFmtId="0" fontId="21" fillId="8" borderId="20" xfId="0" applyFont="1" applyFill="1" applyBorder="1" applyProtection="1">
      <alignment horizontal="center" vertical="center"/>
      <protection hidden="1"/>
    </xf>
    <xf numFmtId="0" fontId="21" fillId="8" borderId="16" xfId="0" applyFont="1" applyFill="1" applyBorder="1" applyProtection="1">
      <alignment horizontal="center" vertical="center"/>
      <protection hidden="1"/>
    </xf>
    <xf numFmtId="0" fontId="21" fillId="8" borderId="18" xfId="0" applyFont="1" applyFill="1" applyBorder="1" applyProtection="1">
      <alignment horizontal="center" vertical="center"/>
      <protection hidden="1"/>
    </xf>
    <xf numFmtId="0" fontId="78" fillId="0" borderId="0" xfId="29" applyFont="1" applyAlignment="1">
      <alignment horizontal="left" vertical="center" wrapText="1"/>
    </xf>
    <xf numFmtId="0" fontId="73" fillId="7" borderId="0" xfId="20" applyFont="1" applyFill="1" applyAlignment="1" applyProtection="1">
      <alignment horizontal="right" vertical="center" wrapText="1" indent="1"/>
      <protection hidden="1"/>
    </xf>
    <xf numFmtId="0" fontId="17" fillId="8" borderId="50" xfId="0" applyFont="1" applyFill="1" applyBorder="1" applyProtection="1">
      <alignment horizontal="center" vertical="center"/>
      <protection hidden="1"/>
    </xf>
    <xf numFmtId="0" fontId="17" fillId="8" borderId="51" xfId="0" applyFont="1" applyFill="1" applyBorder="1" applyProtection="1">
      <alignment horizontal="center" vertical="center"/>
      <protection hidden="1"/>
    </xf>
    <xf numFmtId="0" fontId="78" fillId="0" borderId="0" xfId="20" applyFont="1" applyAlignment="1">
      <alignment horizontal="left" vertical="top" wrapText="1"/>
    </xf>
    <xf numFmtId="0" fontId="17" fillId="0" borderId="20" xfId="0" applyFont="1" applyBorder="1" applyAlignment="1" applyProtection="1">
      <alignment horizontal="center" vertical="center" wrapText="1"/>
      <protection hidden="1"/>
    </xf>
    <xf numFmtId="0" fontId="17" fillId="0" borderId="16" xfId="0" applyFont="1" applyBorder="1" applyAlignment="1" applyProtection="1">
      <alignment horizontal="center" vertical="center" wrapText="1"/>
      <protection hidden="1"/>
    </xf>
    <xf numFmtId="0" fontId="17" fillId="0" borderId="18" xfId="0" applyFont="1" applyBorder="1" applyAlignment="1" applyProtection="1">
      <alignment horizontal="center" vertical="center" wrapText="1"/>
      <protection hidden="1"/>
    </xf>
    <xf numFmtId="0" fontId="17" fillId="0" borderId="14" xfId="0" applyFont="1" applyBorder="1" applyAlignment="1" applyProtection="1">
      <alignment horizontal="center" vertical="center" wrapText="1"/>
      <protection hidden="1"/>
    </xf>
    <xf numFmtId="0" fontId="17" fillId="0" borderId="0" xfId="0" applyFont="1" applyAlignment="1" applyProtection="1">
      <alignment horizontal="center" vertical="center" wrapText="1"/>
      <protection hidden="1"/>
    </xf>
    <xf numFmtId="0" fontId="17" fillId="0" borderId="15" xfId="0" applyFont="1" applyBorder="1" applyAlignment="1" applyProtection="1">
      <alignment horizontal="center" vertical="center" wrapText="1"/>
      <protection hidden="1"/>
    </xf>
    <xf numFmtId="0" fontId="17" fillId="0" borderId="11" xfId="0" applyFont="1" applyBorder="1" applyAlignment="1" applyProtection="1">
      <alignment horizontal="center" vertical="center" wrapText="1"/>
      <protection hidden="1"/>
    </xf>
    <xf numFmtId="0" fontId="17" fillId="0" borderId="6" xfId="0" applyFont="1" applyBorder="1" applyAlignment="1" applyProtection="1">
      <alignment horizontal="center" vertical="center" wrapText="1"/>
      <protection hidden="1"/>
    </xf>
    <xf numFmtId="0" fontId="17" fillId="0" borderId="10" xfId="0" applyFont="1" applyBorder="1" applyAlignment="1" applyProtection="1">
      <alignment horizontal="center" vertical="center" wrapText="1"/>
      <protection hidden="1"/>
    </xf>
    <xf numFmtId="0" fontId="11" fillId="0" borderId="20" xfId="6" applyFont="1" applyBorder="1" applyAlignment="1" applyProtection="1">
      <alignment horizontal="left" vertical="top" wrapText="1"/>
      <protection locked="0"/>
    </xf>
    <xf numFmtId="0" fontId="11" fillId="0" borderId="16" xfId="6" applyFont="1" applyBorder="1" applyAlignment="1" applyProtection="1">
      <alignment horizontal="left" vertical="top" wrapText="1"/>
      <protection locked="0"/>
    </xf>
    <xf numFmtId="0" fontId="11" fillId="0" borderId="18" xfId="6" applyFont="1" applyBorder="1" applyAlignment="1" applyProtection="1">
      <alignment horizontal="left" vertical="top" wrapText="1"/>
      <protection locked="0"/>
    </xf>
    <xf numFmtId="0" fontId="11" fillId="0" borderId="11" xfId="6" applyFont="1" applyBorder="1" applyAlignment="1" applyProtection="1">
      <alignment horizontal="left" vertical="top" wrapText="1"/>
      <protection locked="0"/>
    </xf>
    <xf numFmtId="0" fontId="11" fillId="0" borderId="6" xfId="6" applyFont="1" applyBorder="1" applyAlignment="1" applyProtection="1">
      <alignment horizontal="left" vertical="top" wrapText="1"/>
      <protection locked="0"/>
    </xf>
    <xf numFmtId="0" fontId="11" fillId="0" borderId="10" xfId="6" applyFont="1" applyBorder="1" applyAlignment="1" applyProtection="1">
      <alignment horizontal="left" vertical="top" wrapText="1"/>
      <protection locked="0"/>
    </xf>
    <xf numFmtId="0" fontId="11" fillId="0" borderId="0" xfId="6" applyFont="1" applyAlignment="1">
      <alignment horizontal="left" vertical="top" wrapText="1"/>
    </xf>
    <xf numFmtId="37" fontId="107" fillId="16" borderId="0" xfId="0" applyNumberFormat="1" applyFont="1" applyFill="1" applyAlignment="1">
      <alignment horizontal="left" vertical="top"/>
    </xf>
    <xf numFmtId="0" fontId="11" fillId="0" borderId="0" xfId="6" applyFont="1" applyAlignment="1">
      <alignment horizontal="left" wrapText="1"/>
    </xf>
    <xf numFmtId="49" fontId="17" fillId="0" borderId="0" xfId="24" applyFont="1" applyAlignment="1">
      <alignment horizontal="left" wrapText="1"/>
    </xf>
    <xf numFmtId="37" fontId="20" fillId="0" borderId="0" xfId="20" applyNumberFormat="1" applyFont="1" applyAlignment="1">
      <alignment horizontal="left" vertical="top" wrapText="1"/>
    </xf>
    <xf numFmtId="0" fontId="20" fillId="0" borderId="0" xfId="20" applyFont="1" applyAlignment="1">
      <alignment horizontal="left" vertical="top" wrapText="1"/>
    </xf>
    <xf numFmtId="0" fontId="12" fillId="0" borderId="0" xfId="11" applyNumberFormat="1" applyAlignment="1">
      <alignment horizontal="left" wrapText="1"/>
    </xf>
    <xf numFmtId="0" fontId="17" fillId="0" borderId="0" xfId="11" applyNumberFormat="1" applyFont="1" applyAlignment="1">
      <alignment horizontal="left"/>
    </xf>
    <xf numFmtId="0" fontId="12" fillId="0" borderId="1" xfId="11" quotePrefix="1" applyNumberFormat="1" applyBorder="1" applyAlignment="1" applyProtection="1">
      <alignment horizontal="left"/>
      <protection locked="0"/>
    </xf>
    <xf numFmtId="0" fontId="12" fillId="0" borderId="2" xfId="11" quotePrefix="1" applyNumberFormat="1" applyBorder="1" applyAlignment="1" applyProtection="1">
      <alignment horizontal="left"/>
      <protection locked="0"/>
    </xf>
    <xf numFmtId="0" fontId="110" fillId="8" borderId="12" xfId="20" applyFont="1" applyFill="1" applyBorder="1" applyAlignment="1">
      <alignment horizontal="center" vertical="center" wrapText="1"/>
    </xf>
    <xf numFmtId="0" fontId="111" fillId="8" borderId="4" xfId="20" applyFont="1" applyFill="1" applyBorder="1" applyAlignment="1">
      <alignment horizontal="center" vertical="center" wrapText="1"/>
    </xf>
    <xf numFmtId="0" fontId="111" fillId="8" borderId="8" xfId="20" applyFont="1" applyFill="1" applyBorder="1" applyAlignment="1">
      <alignment horizontal="center" vertical="center" wrapText="1"/>
    </xf>
    <xf numFmtId="0" fontId="13" fillId="9" borderId="14" xfId="20" applyFont="1" applyFill="1" applyBorder="1">
      <alignment horizontal="center" vertical="center"/>
    </xf>
    <xf numFmtId="0" fontId="13" fillId="9" borderId="0" xfId="20" applyFont="1" applyFill="1">
      <alignment horizontal="center" vertical="center"/>
    </xf>
    <xf numFmtId="0" fontId="13" fillId="9" borderId="15" xfId="20" applyFont="1" applyFill="1" applyBorder="1">
      <alignment horizontal="center" vertical="center"/>
    </xf>
    <xf numFmtId="37" fontId="13" fillId="9" borderId="14" xfId="0" applyNumberFormat="1" applyFont="1" applyFill="1" applyBorder="1">
      <alignment horizontal="center" vertical="center"/>
    </xf>
    <xf numFmtId="37" fontId="13" fillId="9" borderId="0" xfId="0" applyNumberFormat="1" applyFont="1" applyFill="1">
      <alignment horizontal="center" vertical="center"/>
    </xf>
    <xf numFmtId="37" fontId="13" fillId="9" borderId="15" xfId="0" applyNumberFormat="1" applyFont="1" applyFill="1" applyBorder="1">
      <alignment horizontal="center" vertical="center"/>
    </xf>
    <xf numFmtId="0" fontId="131" fillId="7" borderId="42" xfId="27" applyFont="1" applyFill="1" applyBorder="1" applyAlignment="1" applyProtection="1">
      <alignment horizontal="left" vertical="center" wrapText="1"/>
      <protection locked="0"/>
    </xf>
    <xf numFmtId="0" fontId="131" fillId="7" borderId="0" xfId="27" applyFont="1" applyFill="1" applyAlignment="1" applyProtection="1">
      <alignment horizontal="left" vertical="center" wrapText="1"/>
      <protection locked="0"/>
    </xf>
    <xf numFmtId="0" fontId="131" fillId="7" borderId="24" xfId="27" applyFont="1" applyFill="1" applyBorder="1" applyAlignment="1" applyProtection="1">
      <alignment horizontal="left" vertical="center" wrapText="1"/>
      <protection locked="0"/>
    </xf>
    <xf numFmtId="0" fontId="11" fillId="7" borderId="20" xfId="27" applyFill="1" applyBorder="1" applyAlignment="1" applyProtection="1">
      <alignment horizontal="left" vertical="top" wrapText="1"/>
      <protection locked="0"/>
    </xf>
    <xf numFmtId="0" fontId="11" fillId="7" borderId="16" xfId="27" applyFill="1" applyBorder="1" applyAlignment="1" applyProtection="1">
      <alignment horizontal="left" vertical="top" wrapText="1"/>
      <protection locked="0"/>
    </xf>
    <xf numFmtId="0" fontId="11" fillId="7" borderId="18" xfId="27" applyFill="1" applyBorder="1" applyAlignment="1" applyProtection="1">
      <alignment horizontal="left" vertical="top" wrapText="1"/>
      <protection locked="0"/>
    </xf>
    <xf numFmtId="0" fontId="11" fillId="7" borderId="11" xfId="27" applyFill="1" applyBorder="1" applyAlignment="1" applyProtection="1">
      <alignment horizontal="left" vertical="top" wrapText="1"/>
      <protection locked="0"/>
    </xf>
    <xf numFmtId="0" fontId="11" fillId="7" borderId="6" xfId="27" applyFill="1" applyBorder="1" applyAlignment="1" applyProtection="1">
      <alignment horizontal="left" vertical="top" wrapText="1"/>
      <protection locked="0"/>
    </xf>
    <xf numFmtId="0" fontId="11" fillId="7" borderId="10" xfId="27" applyFill="1" applyBorder="1" applyAlignment="1" applyProtection="1">
      <alignment horizontal="left" vertical="top" wrapText="1"/>
      <protection locked="0"/>
    </xf>
    <xf numFmtId="0" fontId="14" fillId="15" borderId="0" xfId="27" applyFont="1" applyFill="1" applyAlignment="1">
      <alignment horizontal="left" vertical="center"/>
    </xf>
    <xf numFmtId="0" fontId="13" fillId="7" borderId="0" xfId="27" applyFont="1" applyFill="1" applyAlignment="1">
      <alignment horizontal="left" vertical="center" wrapText="1"/>
    </xf>
    <xf numFmtId="0" fontId="17" fillId="9" borderId="4" xfId="27" applyFont="1" applyFill="1" applyBorder="1" applyProtection="1">
      <alignment horizontal="center" vertical="center"/>
      <protection locked="0"/>
    </xf>
    <xf numFmtId="0" fontId="34" fillId="15" borderId="28" xfId="27" applyFont="1" applyFill="1" applyBorder="1" applyAlignment="1">
      <alignment horizontal="left" vertical="center" wrapText="1"/>
    </xf>
    <xf numFmtId="0" fontId="34" fillId="15" borderId="21" xfId="27" applyFont="1" applyFill="1" applyBorder="1" applyAlignment="1">
      <alignment horizontal="left" vertical="center" wrapText="1"/>
    </xf>
    <xf numFmtId="0" fontId="34" fillId="15" borderId="29" xfId="27" applyFont="1" applyFill="1" applyBorder="1" applyAlignment="1">
      <alignment horizontal="left" vertical="center" wrapText="1"/>
    </xf>
    <xf numFmtId="0" fontId="131" fillId="7" borderId="32" xfId="27" applyFont="1" applyFill="1" applyBorder="1" applyAlignment="1" applyProtection="1">
      <alignment horizontal="left" vertical="center" wrapText="1"/>
      <protection locked="0"/>
    </xf>
    <xf numFmtId="0" fontId="131" fillId="7" borderId="22" xfId="27" applyFont="1" applyFill="1" applyBorder="1" applyAlignment="1" applyProtection="1">
      <alignment horizontal="left" vertical="center" wrapText="1"/>
      <protection locked="0"/>
    </xf>
    <xf numFmtId="0" fontId="131" fillId="7" borderId="25" xfId="27" applyFont="1" applyFill="1" applyBorder="1" applyAlignment="1" applyProtection="1">
      <alignment horizontal="left" vertical="center" wrapText="1"/>
      <protection locked="0"/>
    </xf>
    <xf numFmtId="0" fontId="11" fillId="7" borderId="32" xfId="27" applyFill="1" applyBorder="1" applyAlignment="1" applyProtection="1">
      <alignment horizontal="left" vertical="top" wrapText="1"/>
      <protection locked="0"/>
    </xf>
    <xf numFmtId="0" fontId="11" fillId="7" borderId="22" xfId="27" applyFill="1" applyBorder="1" applyAlignment="1" applyProtection="1">
      <alignment horizontal="left" vertical="top" wrapText="1"/>
      <protection locked="0"/>
    </xf>
    <xf numFmtId="0" fontId="11" fillId="7" borderId="25" xfId="27" applyFill="1" applyBorder="1" applyAlignment="1" applyProtection="1">
      <alignment horizontal="left" vertical="top" wrapText="1"/>
      <protection locked="0"/>
    </xf>
    <xf numFmtId="0" fontId="11" fillId="7" borderId="42" xfId="27" applyFill="1" applyBorder="1" applyAlignment="1" applyProtection="1">
      <alignment horizontal="left" vertical="top" wrapText="1"/>
      <protection locked="0"/>
    </xf>
    <xf numFmtId="0" fontId="11" fillId="7" borderId="0" xfId="27" applyFill="1" applyAlignment="1" applyProtection="1">
      <alignment horizontal="left" vertical="top" wrapText="1"/>
      <protection locked="0"/>
    </xf>
    <xf numFmtId="0" fontId="11" fillId="7" borderId="24" xfId="27" applyFill="1" applyBorder="1" applyAlignment="1" applyProtection="1">
      <alignment horizontal="left" vertical="top" wrapText="1"/>
      <protection locked="0"/>
    </xf>
    <xf numFmtId="0" fontId="11" fillId="7" borderId="43" xfId="27" applyFill="1" applyBorder="1" applyAlignment="1" applyProtection="1">
      <alignment horizontal="left" vertical="top" wrapText="1"/>
      <protection locked="0"/>
    </xf>
    <xf numFmtId="0" fontId="11" fillId="7" borderId="19" xfId="27" applyFill="1" applyBorder="1" applyAlignment="1" applyProtection="1">
      <alignment horizontal="left" vertical="top" wrapText="1"/>
      <protection locked="0"/>
    </xf>
    <xf numFmtId="0" fontId="11" fillId="7" borderId="44" xfId="27" applyFill="1" applyBorder="1" applyAlignment="1" applyProtection="1">
      <alignment horizontal="left" vertical="top" wrapText="1"/>
      <protection locked="0"/>
    </xf>
    <xf numFmtId="0" fontId="34" fillId="15" borderId="72" xfId="27" applyFont="1" applyFill="1" applyBorder="1" applyAlignment="1">
      <alignment horizontal="left" vertical="center" wrapText="1"/>
    </xf>
    <xf numFmtId="0" fontId="34" fillId="15" borderId="45" xfId="27" applyFont="1" applyFill="1" applyBorder="1" applyAlignment="1">
      <alignment horizontal="left" vertical="center" wrapText="1"/>
    </xf>
    <xf numFmtId="0" fontId="34" fillId="15" borderId="46" xfId="27" applyFont="1" applyFill="1" applyBorder="1" applyAlignment="1">
      <alignment horizontal="left" vertical="center" wrapText="1"/>
    </xf>
    <xf numFmtId="0" fontId="51" fillId="0" borderId="0" xfId="79" applyFont="1" applyAlignment="1">
      <alignment horizontal="left" vertical="top" wrapText="1"/>
    </xf>
    <xf numFmtId="0" fontId="51" fillId="0" borderId="0" xfId="79" applyFont="1" applyAlignment="1">
      <alignment horizontal="left" wrapText="1"/>
    </xf>
    <xf numFmtId="0" fontId="51" fillId="0" borderId="0" xfId="79" applyFont="1" applyAlignment="1">
      <alignment vertical="top" wrapText="1"/>
    </xf>
    <xf numFmtId="0" fontId="55" fillId="0" borderId="0" xfId="79" applyFont="1" applyAlignment="1">
      <alignment horizontal="left" vertical="top" wrapText="1"/>
    </xf>
    <xf numFmtId="0" fontId="51" fillId="0" borderId="0" xfId="79" applyFont="1" applyAlignment="1">
      <alignment wrapText="1"/>
    </xf>
    <xf numFmtId="0" fontId="4" fillId="7" borderId="0" xfId="79" applyFill="1" applyAlignment="1">
      <alignment horizontal="left" vertical="top" wrapText="1"/>
    </xf>
    <xf numFmtId="0" fontId="58" fillId="7" borderId="0" xfId="58" applyFill="1" applyAlignment="1">
      <alignment horizontal="left" vertical="top" wrapText="1"/>
    </xf>
    <xf numFmtId="0" fontId="67" fillId="10" borderId="0" xfId="8" applyFont="1" applyFill="1" applyAlignment="1">
      <alignment horizontal="center" vertical="center" wrapText="1"/>
    </xf>
    <xf numFmtId="0" fontId="4" fillId="7" borderId="0" xfId="79" applyFill="1" applyAlignment="1">
      <alignment horizontal="center"/>
    </xf>
  </cellXfs>
  <cellStyles count="140">
    <cellStyle name="Grand-titre" xfId="1" xr:uid="{00000000-0005-0000-0000-000000000000}"/>
    <cellStyle name="Grand-titre 2" xfId="2" xr:uid="{00000000-0005-0000-0000-000001000000}"/>
    <cellStyle name="Grand-titre 2 2" xfId="26" xr:uid="{00000000-0005-0000-0000-000002000000}"/>
    <cellStyle name="Lien hypertexte" xfId="58" builtinId="8"/>
    <cellStyle name="Milliers" xfId="60" builtinId="3"/>
    <cellStyle name="Milliers [0] 2" xfId="31" xr:uid="{00000000-0005-0000-0000-000004000000}"/>
    <cellStyle name="Milliers 10" xfId="127" xr:uid="{EE62B846-2E2F-4A0E-97CE-8C2E7ADEF2C5}"/>
    <cellStyle name="Milliers 11" xfId="124" xr:uid="{662C8EF0-FDB8-4520-BCEF-1A682FD86912}"/>
    <cellStyle name="Milliers 12" xfId="136" xr:uid="{022FAAB0-67F6-4609-9583-F24738CABC1C}"/>
    <cellStyle name="Milliers 2" xfId="75" xr:uid="{09F6FC1F-B4C9-4778-812B-F0BF6A3D4A78}"/>
    <cellStyle name="Milliers 2 2" xfId="113" xr:uid="{9E6B57BC-BE7C-4295-806C-876692AEAB46}"/>
    <cellStyle name="Milliers 3" xfId="98" xr:uid="{1E4A00F0-B1A4-4BD4-A391-63BD19BD748C}"/>
    <cellStyle name="Milliers 4" xfId="131" xr:uid="{62E18208-6155-4FC1-970B-D132480F0439}"/>
    <cellStyle name="Milliers 5" xfId="132" xr:uid="{7BED6ECD-4173-4BC4-901D-57EC7CC578BE}"/>
    <cellStyle name="Milliers 6" xfId="129" xr:uid="{A5262CCA-BAE9-4C80-8109-A78FE26ABEC0}"/>
    <cellStyle name="Milliers 7" xfId="120" xr:uid="{F010E1D1-14E6-48CB-B59B-BCC21B096D37}"/>
    <cellStyle name="Milliers 8" xfId="130" xr:uid="{EB5886C2-16A8-42A0-9016-B01502FAB68E}"/>
    <cellStyle name="Milliers 9" xfId="137" xr:uid="{1EF151B9-E473-41AC-BC82-BB42DBE2E810}"/>
    <cellStyle name="Monétaire" xfId="3" builtinId="4"/>
    <cellStyle name="Monétaire [0] 2" xfId="32" xr:uid="{00000000-0005-0000-0000-000009000000}"/>
    <cellStyle name="Monétaire [0] 2 2" xfId="33" xr:uid="{00000000-0005-0000-0000-00000A000000}"/>
    <cellStyle name="Monétaire [0] 2 3" xfId="50" xr:uid="{822BC876-B1C5-40C4-8334-002B6A25E02E}"/>
    <cellStyle name="Monétaire [0] 2 3 2" xfId="71" xr:uid="{FB26FFF7-2912-4885-9632-DC7C15200E5E}"/>
    <cellStyle name="Monétaire [0] 2 3 2 2" xfId="109" xr:uid="{5B6111A1-7DBD-4FC1-B4F6-2EDF846B4D4C}"/>
    <cellStyle name="Monétaire [0] 2 3 3" xfId="94" xr:uid="{9EC6E7CF-C521-4DB3-BE37-9048F704E9A9}"/>
    <cellStyle name="Monétaire [0] 2 4" xfId="46" xr:uid="{F07138ED-638C-4A61-8694-EA9BFF2B4FE2}"/>
    <cellStyle name="Monétaire [0] 2 4 2" xfId="69" xr:uid="{13840641-FC35-4C68-8B5A-6C7F871E1476}"/>
    <cellStyle name="Monétaire [0] 2 4 2 2" xfId="107" xr:uid="{9AC9B5EF-F789-42F1-B083-EC0B44836593}"/>
    <cellStyle name="Monétaire [0] 2 4 3" xfId="92" xr:uid="{5B45CE8E-56F6-4840-B20A-C69EF610E4D5}"/>
    <cellStyle name="Monétaire [0] 2 5" xfId="65" xr:uid="{F62E0558-B1AB-41F7-8B84-7F37E69207E0}"/>
    <cellStyle name="Monétaire [0] 2 5 2" xfId="103" xr:uid="{46FDB6BB-F4EF-4EDC-8905-8E82E79447A5}"/>
    <cellStyle name="Monétaire [0] 2 6" xfId="88" xr:uid="{3F10D458-3F61-4700-9B03-851864E74B3C}"/>
    <cellStyle name="Monétaire [0] 3" xfId="63" xr:uid="{BC8364F3-0D98-4E5C-84AC-FEA867169F4A}"/>
    <cellStyle name="Monétaire [0] 3 2" xfId="101" xr:uid="{5F14EA65-1460-488C-8F9E-F2502667CE41}"/>
    <cellStyle name="Monétaire [0] 4" xfId="86" xr:uid="{F46514FD-A538-4FF3-991A-798C17DEA5D4}"/>
    <cellStyle name="Monétaire [0]_Comparaisons formulaires de demande" xfId="4" xr:uid="{00000000-0005-0000-0000-00000C000000}"/>
    <cellStyle name="Monétaire 10" xfId="134" xr:uid="{A0CE951A-749D-4AEB-8835-B3632BA32A7E}"/>
    <cellStyle name="Monétaire 11" xfId="126" xr:uid="{9739038B-618C-42E6-93DC-6196176544E4}"/>
    <cellStyle name="Monétaire 12" xfId="133" xr:uid="{36CD39D8-AE72-49F7-8A0F-11FF854E71F6}"/>
    <cellStyle name="Monétaire 13" xfId="125" xr:uid="{3F88B7D6-29B5-4A90-B189-441E2E04F2A2}"/>
    <cellStyle name="Monétaire 14" xfId="123" xr:uid="{F157C80B-5A4D-4D0F-AFE6-F55FE10796F5}"/>
    <cellStyle name="Monétaire 15" xfId="122" xr:uid="{19E2A5A1-D527-4030-822C-50CC860A9208}"/>
    <cellStyle name="Monétaire 16" xfId="135" xr:uid="{5C212FED-048D-4E07-BA52-15E4D819B253}"/>
    <cellStyle name="Monétaire 17" xfId="139" xr:uid="{9216D54A-BC27-477C-A02B-BEEB45E7D735}"/>
    <cellStyle name="Monétaire 2" xfId="30" xr:uid="{00000000-0005-0000-0000-00000F000000}"/>
    <cellStyle name="Monétaire 2 2" xfId="49" xr:uid="{16052596-9304-43BF-B50E-F894735D5C66}"/>
    <cellStyle name="Monétaire 2 2 2" xfId="70" xr:uid="{C25EC607-5B03-4792-A3C1-B85950F3F834}"/>
    <cellStyle name="Monétaire 2 2 2 2" xfId="108" xr:uid="{245CE2DF-3640-4AC4-9EB8-0D9A5E13EC07}"/>
    <cellStyle name="Monétaire 2 2 3" xfId="93" xr:uid="{938EF95E-7149-46B0-B80D-08E0A76CB8C7}"/>
    <cellStyle name="Monétaire 2 3" xfId="64" xr:uid="{D0051123-BDEB-40B0-9F05-F3284E233DA7}"/>
    <cellStyle name="Monétaire 2 3 2" xfId="102" xr:uid="{D7517B18-7519-452D-A6BD-E83B5683B789}"/>
    <cellStyle name="Monétaire 2 4" xfId="82" xr:uid="{B6275AF0-C98F-47CC-8469-8A39AACBFB9C}"/>
    <cellStyle name="Monétaire 2 4 2" xfId="119" xr:uid="{3847C12C-73CF-49EE-AEBE-70DD47FD799F}"/>
    <cellStyle name="Monétaire 2 5" xfId="87" xr:uid="{8EDE7B17-9061-4AE2-AAAC-A3F1B34A52F6}"/>
    <cellStyle name="Monétaire 3" xfId="34" xr:uid="{00000000-0005-0000-0000-000010000000}"/>
    <cellStyle name="Monétaire 3 2" xfId="53" xr:uid="{7E500650-2F03-46B9-94B6-2CE1D983C51A}"/>
    <cellStyle name="Monétaire 3 2 2" xfId="73" xr:uid="{74ABFFF0-FAE6-4031-816F-AFD3A1C0E11E}"/>
    <cellStyle name="Monétaire 3 2 2 2" xfId="111" xr:uid="{7ED21247-C3AF-4A7F-A3CF-05F68068C63F}"/>
    <cellStyle name="Monétaire 3 2 3" xfId="96" xr:uid="{006B55A4-9FA0-4F15-B132-E9DFDE30A77F}"/>
    <cellStyle name="Monétaire 3 3" xfId="66" xr:uid="{8A8EC8BB-C795-4328-A4EE-E4D9DF44DF7C}"/>
    <cellStyle name="Monétaire 3 3 2" xfId="104" xr:uid="{49EFB2BE-BBCD-4A08-85AA-BE810567ADBF}"/>
    <cellStyle name="Monétaire 3 4" xfId="89" xr:uid="{D15F43C2-4510-4750-BEF4-97D2F23FEB48}"/>
    <cellStyle name="Monétaire 4" xfId="59" xr:uid="{C7C8178B-1A5A-4465-A759-A8012BD24D75}"/>
    <cellStyle name="Monétaire 4 2" xfId="74" xr:uid="{D949B36B-6A7A-49F7-A736-2D72CFD7AA43}"/>
    <cellStyle name="Monétaire 4 2 2" xfId="112" xr:uid="{BF60360E-5EAC-43DC-A97E-8C751A73E8CF}"/>
    <cellStyle name="Monétaire 4 3" xfId="97" xr:uid="{B3DE7603-6B04-4049-8A2F-0028ED20AF11}"/>
    <cellStyle name="Monétaire 5" xfId="62" xr:uid="{EA19E0AD-7FF1-4E54-B0EB-94D9433874C6}"/>
    <cellStyle name="Monétaire 5 2" xfId="100" xr:uid="{4D3CFB21-5757-4CCF-B4F5-8B4A03BF127E}"/>
    <cellStyle name="Monétaire 6" xfId="81" xr:uid="{0DA3023B-10B5-497C-80F5-E328E1E2BBB9}"/>
    <cellStyle name="Monétaire 6 2" xfId="118" xr:uid="{38AFCEDA-6BC9-414F-9158-871266497B42}"/>
    <cellStyle name="Monétaire 7" xfId="85" xr:uid="{654CE465-ADB6-4A75-99F0-B7D5E0F6F35B}"/>
    <cellStyle name="Monétaire 8" xfId="121" xr:uid="{A8196770-DD85-4916-A58F-C3F8E318B711}"/>
    <cellStyle name="Monétaire 9" xfId="128" xr:uid="{39D6FE7F-CC79-4295-AC0C-E68F5CD516A4}"/>
    <cellStyle name="Normal" xfId="0" builtinId="0"/>
    <cellStyle name="Normal 10" xfId="61" xr:uid="{932F69CA-262D-4AC4-81AA-13FD79AC7AA9}"/>
    <cellStyle name="Normal 10 2" xfId="76" xr:uid="{B18FF1CF-968B-4EDE-BB42-20FDF8B8BFCE}"/>
    <cellStyle name="Normal 10 2 2" xfId="114" xr:uid="{BE835EDC-5695-4919-81B1-0A56FB67D7BD}"/>
    <cellStyle name="Normal 10 3" xfId="99" xr:uid="{E89C60DE-6BB3-406E-A8B3-1DA6DF48E719}"/>
    <cellStyle name="Normal 11" xfId="78" xr:uid="{94DC7C38-E0C3-4F98-8B6D-FCAC831DE019}"/>
    <cellStyle name="Normal 11 2" xfId="116" xr:uid="{4441D40C-ED19-4AEC-A05C-56BA94C3F97D}"/>
    <cellStyle name="Normal 12" xfId="138" xr:uid="{202CDF87-3F1F-44A0-8C53-933C5C33C9C5}"/>
    <cellStyle name="Normal 2" xfId="5" xr:uid="{00000000-0005-0000-0000-000014000000}"/>
    <cellStyle name="Normal 2 2" xfId="27" xr:uid="{00000000-0005-0000-0000-000015000000}"/>
    <cellStyle name="Normal 2 2 2" xfId="42" xr:uid="{00000000-0005-0000-0000-000016000000}"/>
    <cellStyle name="Normal 2 2 2 2" xfId="54" xr:uid="{CDAFDB9B-211F-43B7-81A5-603CE6E0CC2E}"/>
    <cellStyle name="Normal 2 2 2 2 2" xfId="83" xr:uid="{E5C7D14C-3428-46B2-B833-8CF3D3F29AB6}"/>
    <cellStyle name="Normal 2 2 3" xfId="52" xr:uid="{A72EDD51-9C64-46E3-A6AC-59A81B4ACB69}"/>
    <cellStyle name="Normal 2 3" xfId="80" xr:uid="{746D90D9-D701-45DF-B2D8-AB68CEC3664C}"/>
    <cellStyle name="Normal 3" xfId="20" xr:uid="{00000000-0005-0000-0000-000017000000}"/>
    <cellStyle name="Normal 3 2" xfId="35" xr:uid="{00000000-0005-0000-0000-000018000000}"/>
    <cellStyle name="Normal 3 3" xfId="84" xr:uid="{7CC9BBE9-FEB9-4619-83AB-22CD1AE8C636}"/>
    <cellStyle name="Normal 4" xfId="36" xr:uid="{00000000-0005-0000-0000-000019000000}"/>
    <cellStyle name="Normal 4 2" xfId="51" xr:uid="{3A25B6A3-940D-435B-8758-3B36E315D301}"/>
    <cellStyle name="Normal 4 2 2" xfId="72" xr:uid="{F1964837-AC35-4BBF-AC1E-2C3DFEF22447}"/>
    <cellStyle name="Normal 4 2 2 2" xfId="110" xr:uid="{FAF85EAE-1576-43BB-A125-7693BA54CFED}"/>
    <cellStyle name="Normal 4 2 3" xfId="79" xr:uid="{FEFFA13B-9EB3-4310-9793-F0C7C6340A1C}"/>
    <cellStyle name="Normal 4 2 3 2" xfId="117" xr:uid="{4D706E3A-5481-4AE0-80EA-422D4FBAB6B0}"/>
    <cellStyle name="Normal 4 2 4" xfId="95" xr:uid="{FAF6481F-106F-4311-ACA2-191F2067969D}"/>
    <cellStyle name="Normal 4 3" xfId="67" xr:uid="{E8883176-1A6F-45DE-A680-60D79CC5414B}"/>
    <cellStyle name="Normal 4 3 2" xfId="105" xr:uid="{696CFA8A-67D4-459E-918A-ED400C2AE0D7}"/>
    <cellStyle name="Normal 4 4" xfId="90" xr:uid="{92FD5D3F-094B-4659-A0A3-F1C138632154}"/>
    <cellStyle name="Normal 5" xfId="29" xr:uid="{00000000-0005-0000-0000-00001A000000}"/>
    <cellStyle name="Normal 6" xfId="41" xr:uid="{00000000-0005-0000-0000-00001B000000}"/>
    <cellStyle name="Normal 6 2" xfId="44" xr:uid="{00000000-0005-0000-0000-00001C000000}"/>
    <cellStyle name="Normal 6 2 2" xfId="56" xr:uid="{98B1B546-C552-475D-B51C-BBCF6112B54D}"/>
    <cellStyle name="Normal 6 3" xfId="55" xr:uid="{FF383D66-14CF-4F8B-9FC2-C8AA876C569F}"/>
    <cellStyle name="Normal 7" xfId="43" xr:uid="{00000000-0005-0000-0000-00001D000000}"/>
    <cellStyle name="Normal 7 2" xfId="57" xr:uid="{26C9DD06-2037-4F8C-AADA-CB9C8DC4C908}"/>
    <cellStyle name="Normal 8" xfId="47" xr:uid="{40D8B8CB-74D6-4263-87CA-1E30AFDD9F04}"/>
    <cellStyle name="Normal 9" xfId="45" xr:uid="{95B605EE-C700-41F1-A840-CC5A22C4CB54}"/>
    <cellStyle name="Normal 9 2" xfId="68" xr:uid="{9B66BE19-202E-4F6D-B755-FB9932A26F44}"/>
    <cellStyle name="Normal 9 2 2" xfId="106" xr:uid="{E00AD183-FA59-4491-8227-A0C46CA125CA}"/>
    <cellStyle name="Normal 9 3" xfId="77" xr:uid="{2BFA757E-8DC1-4CCD-9952-24FC710AC9F3}"/>
    <cellStyle name="Normal 9 3 2" xfId="115" xr:uid="{5D9122CD-9F0A-4A78-A94E-1A7A04A7CE31}"/>
    <cellStyle name="Normal 9 4" xfId="91" xr:uid="{DAF05B49-E8D7-4C7E-A838-5C6443BA156F}"/>
    <cellStyle name="Normal_2a danse fonctionnement 2003 électronique" xfId="6" xr:uid="{00000000-0005-0000-0000-00001E000000}"/>
    <cellStyle name="Normal_Classeur2_1" xfId="7" xr:uid="{00000000-0005-0000-0000-000022000000}"/>
    <cellStyle name="Normal_rapportfinal200708fonc" xfId="8" xr:uid="{00000000-0005-0000-0000-000025000000}"/>
    <cellStyle name="poste" xfId="9" xr:uid="{00000000-0005-0000-0000-000026000000}"/>
    <cellStyle name="poste 2" xfId="10" xr:uid="{00000000-0005-0000-0000-000027000000}"/>
    <cellStyle name="poste 2 2" xfId="28" xr:uid="{00000000-0005-0000-0000-000028000000}"/>
    <cellStyle name="poste_Comparaisons formulaires de demande" xfId="11" xr:uid="{00000000-0005-0000-0000-000029000000}"/>
    <cellStyle name="poste_Comparaisons formulaires de demande 2" xfId="12" xr:uid="{00000000-0005-0000-0000-00002A000000}"/>
    <cellStyle name="poste_Sommaire des revenus et dépenses" xfId="13" xr:uid="{00000000-0005-0000-0000-00002B000000}"/>
    <cellStyle name="Pourcentage" xfId="14" builtinId="5"/>
    <cellStyle name="Pourcentage 2" xfId="37" xr:uid="{00000000-0005-0000-0000-00002F000000}"/>
    <cellStyle name="Pourcentage 3" xfId="38" xr:uid="{00000000-0005-0000-0000-000030000000}"/>
    <cellStyle name="Sous-Titre" xfId="15" xr:uid="{00000000-0005-0000-0000-000031000000}"/>
    <cellStyle name="Sous-Titre 2" xfId="21" xr:uid="{00000000-0005-0000-0000-000032000000}"/>
    <cellStyle name="Sous-Titre_3a périodiques volets 1 et 2 - pluri 2003 électronique" xfId="16" xr:uid="{00000000-0005-0000-0000-000033000000}"/>
    <cellStyle name="Sous-Titre_Comparaisons formulaires de demande 2" xfId="23" xr:uid="{00000000-0005-0000-0000-000036000000}"/>
    <cellStyle name="Sous-Titre_fonctionnement20112012" xfId="25" xr:uid="{00000000-0005-0000-0000-000039000000}"/>
    <cellStyle name="Sous-Titre_Sommaire des revenus et dépenses 3" xfId="24" xr:uid="{00000000-0005-0000-0000-00003C000000}"/>
    <cellStyle name="Titre" xfId="17" builtinId="15" customBuiltin="1"/>
    <cellStyle name="Titre 2" xfId="22" xr:uid="{00000000-0005-0000-0000-000040000000}"/>
    <cellStyle name="Titre 2 2" xfId="39" xr:uid="{00000000-0005-0000-0000-000041000000}"/>
    <cellStyle name="Titre 3" xfId="40" xr:uid="{00000000-0005-0000-0000-000042000000}"/>
    <cellStyle name="Titre 4" xfId="48" xr:uid="{F32B5CF1-04D4-4FD3-A31C-8285DA2C8AC1}"/>
    <cellStyle name="Titre_Comparaisons formulaires de demande" xfId="18" xr:uid="{00000000-0005-0000-0000-000044000000}"/>
    <cellStyle name="TitrePoste" xfId="19" xr:uid="{00000000-0005-0000-0000-000048000000}"/>
  </cellStyles>
  <dxfs count="60">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9C0006"/>
      </font>
    </dxf>
    <dxf>
      <fill>
        <patternFill>
          <bgColor rgb="FFFF0000"/>
        </patternFill>
      </fill>
    </dxf>
    <dxf>
      <font>
        <b/>
        <i val="0"/>
        <color theme="1"/>
      </font>
      <fill>
        <patternFill>
          <bgColor rgb="FFFF0000"/>
        </patternFill>
      </fill>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right/>
        <top/>
        <bottom/>
        <vertical/>
        <horizontal/>
      </border>
    </dxf>
    <dxf>
      <fill>
        <patternFill>
          <bgColor rgb="FFFF0000"/>
        </patternFill>
      </fill>
    </dxf>
    <dxf>
      <fill>
        <patternFill>
          <bgColor rgb="FFFF0000"/>
        </patternFill>
      </fill>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14996795556505021"/>
      </font>
      <border>
        <left/>
        <right/>
        <top/>
        <bottom/>
        <vertical/>
        <horizontal/>
      </border>
    </dxf>
    <dxf>
      <fill>
        <patternFill>
          <bgColor rgb="FFFF0000"/>
        </patternFill>
      </fill>
    </dxf>
    <dxf>
      <fill>
        <patternFill>
          <bgColor rgb="FFFF0000"/>
        </patternFill>
      </fill>
    </dxf>
    <dxf>
      <fill>
        <patternFill>
          <bgColor theme="1"/>
        </patternFill>
      </fill>
    </dxf>
    <dxf>
      <fill>
        <patternFill>
          <bgColor rgb="FFFF0000"/>
        </patternFill>
      </fill>
    </dxf>
    <dxf>
      <fill>
        <patternFill>
          <bgColor theme="1"/>
        </patternFill>
      </fill>
    </dxf>
    <dxf>
      <fill>
        <patternFill>
          <bgColor rgb="FFFF0000"/>
        </patternFill>
      </fill>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1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9.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6"/></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47625</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123825</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47625</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104775</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85725</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123825</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47625</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4</xdr:col>
          <xdr:colOff>0</xdr:colOff>
          <xdr:row>22</xdr:row>
          <xdr:rowOff>104775</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13</xdr:col>
      <xdr:colOff>482600</xdr:colOff>
      <xdr:row>0</xdr:row>
      <xdr:rowOff>12700</xdr:rowOff>
    </xdr:from>
    <xdr:to>
      <xdr:col>14</xdr:col>
      <xdr:colOff>154133</xdr:colOff>
      <xdr:row>1</xdr:row>
      <xdr:rowOff>86560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A609DBF-6EE3-4DC8-8A6D-748CA68D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70720" y="15240"/>
          <a:ext cx="428453" cy="42692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564805</xdr:colOff>
      <xdr:row>2</xdr:row>
      <xdr:rowOff>144764</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14</xdr:col>
      <xdr:colOff>28862</xdr:colOff>
      <xdr:row>0</xdr:row>
      <xdr:rowOff>0</xdr:rowOff>
    </xdr:from>
    <xdr:to>
      <xdr:col>14</xdr:col>
      <xdr:colOff>448311</xdr:colOff>
      <xdr:row>1</xdr:row>
      <xdr:rowOff>211455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4354462" y="0"/>
          <a:ext cx="434688" cy="4699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16</xdr:col>
      <xdr:colOff>120456</xdr:colOff>
      <xdr:row>0</xdr:row>
      <xdr:rowOff>0</xdr:rowOff>
    </xdr:from>
    <xdr:to>
      <xdr:col>16</xdr:col>
      <xdr:colOff>641349</xdr:colOff>
      <xdr:row>2</xdr:row>
      <xdr:rowOff>19852</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398556" y="0"/>
          <a:ext cx="518353" cy="527852"/>
        </a:xfrm>
        <a:prstGeom prst="rect">
          <a:avLst/>
        </a:prstGeom>
      </xdr:spPr>
    </xdr:pic>
    <xdr:clientData/>
  </xdr:twoCellAnchor>
  <xdr:twoCellAnchor>
    <xdr:from>
      <xdr:col>0</xdr:col>
      <xdr:colOff>999260</xdr:colOff>
      <xdr:row>20</xdr:row>
      <xdr:rowOff>120651</xdr:rowOff>
    </xdr:from>
    <xdr:to>
      <xdr:col>3</xdr:col>
      <xdr:colOff>777875</xdr:colOff>
      <xdr:row>26</xdr:row>
      <xdr:rowOff>106940</xdr:rowOff>
    </xdr:to>
    <xdr:sp macro="" textlink="">
      <xdr:nvSpPr>
        <xdr:cNvPr id="15" name="ZoneTexte 3">
          <a:extLst>
            <a:ext uri="{FF2B5EF4-FFF2-40B4-BE49-F238E27FC236}">
              <a16:creationId xmlns:a16="http://schemas.microsoft.com/office/drawing/2014/main" id="{53789FFF-C9EE-421D-AC5E-9BA4E137C37F}"/>
            </a:ext>
          </a:extLst>
        </xdr:cNvPr>
        <xdr:cNvSpPr txBox="1"/>
      </xdr:nvSpPr>
      <xdr:spPr>
        <a:xfrm>
          <a:off x="999260" y="4016376"/>
          <a:ext cx="3836265" cy="100546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a:t>
          </a:r>
          <a:r>
            <a:rPr lang="fr-CA" sz="1100">
              <a:latin typeface="Aptos" panose="020B0004020202020204" pitchFamily="34" charset="0"/>
              <a:cs typeface="Arial" panose="020B0604020202020204" pitchFamily="34" charset="0"/>
            </a:rPr>
            <a:t>pour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r>
            <a:rPr lang="fr-CA" sz="1100" baseline="0">
              <a:latin typeface="Aptos" panose="020B0004020202020204" pitchFamily="34" charset="0"/>
              <a:cs typeface="Arial" panose="020B0604020202020204" pitchFamily="34" charset="0"/>
            </a:rPr>
            <a:t> </a:t>
          </a:r>
          <a:endParaRPr lang="fr-CA" sz="1100">
            <a:latin typeface="Aptos" panose="020B00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120456</xdr:colOff>
      <xdr:row>0</xdr:row>
      <xdr:rowOff>0</xdr:rowOff>
    </xdr:from>
    <xdr:to>
      <xdr:col>16</xdr:col>
      <xdr:colOff>641349</xdr:colOff>
      <xdr:row>2</xdr:row>
      <xdr:rowOff>19852</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40B44D4-06BC-41CD-87E3-2BF0FB109D4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5839881" y="0"/>
          <a:ext cx="514543" cy="534202"/>
        </a:xfrm>
        <a:prstGeom prst="rect">
          <a:avLst/>
        </a:prstGeom>
      </xdr:spPr>
    </xdr:pic>
    <xdr:clientData/>
  </xdr:twoCellAnchor>
  <xdr:twoCellAnchor>
    <xdr:from>
      <xdr:col>0</xdr:col>
      <xdr:colOff>999260</xdr:colOff>
      <xdr:row>20</xdr:row>
      <xdr:rowOff>120651</xdr:rowOff>
    </xdr:from>
    <xdr:to>
      <xdr:col>3</xdr:col>
      <xdr:colOff>777875</xdr:colOff>
      <xdr:row>26</xdr:row>
      <xdr:rowOff>106940</xdr:rowOff>
    </xdr:to>
    <xdr:sp macro="" textlink="">
      <xdr:nvSpPr>
        <xdr:cNvPr id="3" name="ZoneTexte 2">
          <a:extLst>
            <a:ext uri="{FF2B5EF4-FFF2-40B4-BE49-F238E27FC236}">
              <a16:creationId xmlns:a16="http://schemas.microsoft.com/office/drawing/2014/main" id="{A973BBC6-55C9-4816-A55E-590155EA6342}"/>
            </a:ext>
          </a:extLst>
        </xdr:cNvPr>
        <xdr:cNvSpPr txBox="1"/>
      </xdr:nvSpPr>
      <xdr:spPr>
        <a:xfrm>
          <a:off x="1002435" y="4019551"/>
          <a:ext cx="3833090" cy="99911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a:t>
          </a:r>
          <a:r>
            <a:rPr lang="fr-CA" sz="1100">
              <a:latin typeface="Aptos" panose="020B0004020202020204" pitchFamily="34" charset="0"/>
              <a:cs typeface="Arial" panose="020B0604020202020204" pitchFamily="34" charset="0"/>
            </a:rPr>
            <a:t>pour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r>
            <a:rPr lang="fr-CA" sz="1100" baseline="0">
              <a:latin typeface="Aptos" panose="020B0004020202020204" pitchFamily="34" charset="0"/>
              <a:cs typeface="Arial" panose="020B0604020202020204" pitchFamily="34" charset="0"/>
            </a:rPr>
            <a:t> </a:t>
          </a:r>
          <a:endParaRPr lang="fr-CA" sz="1100">
            <a:latin typeface="Aptos" panose="020B00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1282700</xdr:colOff>
      <xdr:row>0</xdr:row>
      <xdr:rowOff>273050</xdr:rowOff>
    </xdr:from>
    <xdr:to>
      <xdr:col>6</xdr:col>
      <xdr:colOff>266700</xdr:colOff>
      <xdr:row>13</xdr:row>
      <xdr:rowOff>57150</xdr:rowOff>
    </xdr:to>
    <xdr:sp macro="" textlink="">
      <xdr:nvSpPr>
        <xdr:cNvPr id="13" name="Rectangle 1">
          <a:extLst>
            <a:ext uri="{FF2B5EF4-FFF2-40B4-BE49-F238E27FC236}">
              <a16:creationId xmlns:a16="http://schemas.microsoft.com/office/drawing/2014/main" id="{2771C866-54B2-44B6-B4B3-254457F55D1D}"/>
            </a:ext>
          </a:extLst>
        </xdr:cNvPr>
        <xdr:cNvSpPr/>
      </xdr:nvSpPr>
      <xdr:spPr bwMode="auto">
        <a:xfrm>
          <a:off x="8712200" y="273050"/>
          <a:ext cx="3594100" cy="2708275"/>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lang="fr-CA" sz="1100"/>
        </a:p>
      </xdr:txBody>
    </xdr:sp>
    <xdr:clientData/>
  </xdr:twoCellAnchor>
  <xdr:twoCellAnchor editAs="oneCell">
    <xdr:from>
      <xdr:col>10</xdr:col>
      <xdr:colOff>4535</xdr:colOff>
      <xdr:row>0</xdr:row>
      <xdr:rowOff>36286</xdr:rowOff>
    </xdr:from>
    <xdr:to>
      <xdr:col>10</xdr:col>
      <xdr:colOff>368753</xdr:colOff>
      <xdr:row>1</xdr:row>
      <xdr:rowOff>78260</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524EF86C-2893-4AA9-93BF-0C62AEB0313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6962210" y="36286"/>
          <a:ext cx="364218" cy="365824"/>
        </a:xfrm>
        <a:prstGeom prst="rect">
          <a:avLst/>
        </a:prstGeom>
      </xdr:spPr>
    </xdr:pic>
    <xdr:clientData/>
  </xdr:twoCellAnchor>
  <xdr:twoCellAnchor>
    <xdr:from>
      <xdr:col>1</xdr:col>
      <xdr:colOff>3683000</xdr:colOff>
      <xdr:row>9</xdr:row>
      <xdr:rowOff>85725</xdr:rowOff>
    </xdr:from>
    <xdr:to>
      <xdr:col>4</xdr:col>
      <xdr:colOff>1181100</xdr:colOff>
      <xdr:row>13</xdr:row>
      <xdr:rowOff>95249</xdr:rowOff>
    </xdr:to>
    <xdr:sp macro="" textlink="">
      <xdr:nvSpPr>
        <xdr:cNvPr id="15" name="ZoneTexte 3">
          <a:extLst>
            <a:ext uri="{FF2B5EF4-FFF2-40B4-BE49-F238E27FC236}">
              <a16:creationId xmlns:a16="http://schemas.microsoft.com/office/drawing/2014/main" id="{6EF7845F-5380-4CB3-9F09-CB6BE6B524AA}"/>
            </a:ext>
          </a:extLst>
        </xdr:cNvPr>
        <xdr:cNvSpPr txBox="1"/>
      </xdr:nvSpPr>
      <xdr:spPr>
        <a:xfrm>
          <a:off x="3997325" y="2114550"/>
          <a:ext cx="4613275" cy="904874"/>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1282700</xdr:colOff>
      <xdr:row>0</xdr:row>
      <xdr:rowOff>273050</xdr:rowOff>
    </xdr:from>
    <xdr:to>
      <xdr:col>6</xdr:col>
      <xdr:colOff>266700</xdr:colOff>
      <xdr:row>13</xdr:row>
      <xdr:rowOff>57150</xdr:rowOff>
    </xdr:to>
    <xdr:sp macro="" textlink="">
      <xdr:nvSpPr>
        <xdr:cNvPr id="2" name="Rectangle 1">
          <a:extLst>
            <a:ext uri="{FF2B5EF4-FFF2-40B4-BE49-F238E27FC236}">
              <a16:creationId xmlns:a16="http://schemas.microsoft.com/office/drawing/2014/main" id="{4606F8D8-7D9D-4CE0-935E-1723FE7C5CC3}"/>
            </a:ext>
          </a:extLst>
        </xdr:cNvPr>
        <xdr:cNvSpPr/>
      </xdr:nvSpPr>
      <xdr:spPr bwMode="auto">
        <a:xfrm>
          <a:off x="8715375" y="276225"/>
          <a:ext cx="3590925" cy="2705100"/>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endParaRPr lang="fr-CA" sz="1100"/>
        </a:p>
      </xdr:txBody>
    </xdr:sp>
    <xdr:clientData/>
  </xdr:twoCellAnchor>
  <xdr:twoCellAnchor editAs="oneCell">
    <xdr:from>
      <xdr:col>10</xdr:col>
      <xdr:colOff>4535</xdr:colOff>
      <xdr:row>0</xdr:row>
      <xdr:rowOff>36286</xdr:rowOff>
    </xdr:from>
    <xdr:to>
      <xdr:col>10</xdr:col>
      <xdr:colOff>371928</xdr:colOff>
      <xdr:row>1</xdr:row>
      <xdr:rowOff>78260</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ABF37470-50D8-4DF6-B414-74465D812F7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7952810" y="36286"/>
          <a:ext cx="361043" cy="365824"/>
        </a:xfrm>
        <a:prstGeom prst="rect">
          <a:avLst/>
        </a:prstGeom>
      </xdr:spPr>
    </xdr:pic>
    <xdr:clientData/>
  </xdr:twoCellAnchor>
  <xdr:twoCellAnchor>
    <xdr:from>
      <xdr:col>1</xdr:col>
      <xdr:colOff>3683000</xdr:colOff>
      <xdr:row>9</xdr:row>
      <xdr:rowOff>85725</xdr:rowOff>
    </xdr:from>
    <xdr:to>
      <xdr:col>4</xdr:col>
      <xdr:colOff>1181100</xdr:colOff>
      <xdr:row>13</xdr:row>
      <xdr:rowOff>95249</xdr:rowOff>
    </xdr:to>
    <xdr:sp macro="" textlink="">
      <xdr:nvSpPr>
        <xdr:cNvPr id="4" name="ZoneTexte 3">
          <a:extLst>
            <a:ext uri="{FF2B5EF4-FFF2-40B4-BE49-F238E27FC236}">
              <a16:creationId xmlns:a16="http://schemas.microsoft.com/office/drawing/2014/main" id="{09D2FE43-0D13-4CED-824F-2939645CBF68}"/>
            </a:ext>
          </a:extLst>
        </xdr:cNvPr>
        <xdr:cNvSpPr txBox="1"/>
      </xdr:nvSpPr>
      <xdr:spPr>
        <a:xfrm>
          <a:off x="4000500" y="2111375"/>
          <a:ext cx="4610100" cy="908049"/>
        </a:xfrm>
        <a:prstGeom prst="roundRect">
          <a:avLst/>
        </a:prstGeom>
        <a:solidFill>
          <a:schemeClr val="accent3">
            <a:lumMod val="60000"/>
            <a:lumOff val="40000"/>
          </a:schemeClr>
        </a:solidFill>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r>
            <a:rPr lang="fr-CA" sz="1200" b="1">
              <a:latin typeface="Aptos" panose="020B0004020202020204" pitchFamily="34" charset="0"/>
              <a:cs typeface="Arial" panose="020B0604020202020204" pitchFamily="34" charset="0"/>
            </a:rPr>
            <a:t>Listes déroulantes :</a:t>
          </a:r>
          <a:br>
            <a:rPr lang="fr-CA" sz="1100">
              <a:latin typeface="Aptos" panose="020B0004020202020204" pitchFamily="34" charset="0"/>
              <a:cs typeface="Arial" panose="020B0604020202020204" pitchFamily="34" charset="0"/>
            </a:rPr>
          </a:br>
          <a:r>
            <a:rPr lang="fr-CA" sz="1100">
              <a:latin typeface="Aptos" panose="020B0004020202020204" pitchFamily="34" charset="0"/>
              <a:cs typeface="Arial" panose="020B0604020202020204" pitchFamily="34" charset="0"/>
            </a:rPr>
            <a:t> Si « </a:t>
          </a:r>
          <a:r>
            <a:rPr lang="fr-CA" sz="1100" b="1">
              <a:latin typeface="Aptos" panose="020B0004020202020204" pitchFamily="34" charset="0"/>
              <a:cs typeface="Arial" panose="020B0604020202020204" pitchFamily="34" charset="0"/>
            </a:rPr>
            <a:t>Choisir</a:t>
          </a:r>
          <a:r>
            <a:rPr lang="fr-CA" sz="1100">
              <a:latin typeface="Aptos" panose="020B0004020202020204" pitchFamily="34" charset="0"/>
              <a:cs typeface="Arial" panose="020B0604020202020204" pitchFamily="34" charset="0"/>
            </a:rPr>
            <a:t> » apparaît, </a:t>
          </a:r>
          <a:r>
            <a:rPr lang="fr-CA" sz="1100" b="1">
              <a:latin typeface="Aptos" panose="020B0004020202020204" pitchFamily="34" charset="0"/>
              <a:cs typeface="Arial" panose="020B0604020202020204" pitchFamily="34" charset="0"/>
            </a:rPr>
            <a:t>privilégier les options proposées dans la liste pour</a:t>
          </a:r>
          <a:r>
            <a:rPr lang="fr-CA" sz="1100">
              <a:latin typeface="Aptos" panose="020B0004020202020204" pitchFamily="34" charset="0"/>
              <a:cs typeface="Arial" panose="020B0604020202020204" pitchFamily="34" charset="0"/>
            </a:rPr>
            <a:t> assurer </a:t>
          </a:r>
          <a:r>
            <a:rPr lang="fr-CA" sz="1100" b="1">
              <a:latin typeface="Aptos" panose="020B0004020202020204" pitchFamily="34" charset="0"/>
              <a:cs typeface="Arial" panose="020B0604020202020204" pitchFamily="34" charset="0"/>
            </a:rPr>
            <a:t>la cohérence des données compilées</a:t>
          </a:r>
          <a:r>
            <a:rPr lang="fr-CA" sz="1100" b="1" baseline="0">
              <a:latin typeface="Aptos" panose="020B0004020202020204" pitchFamily="34" charset="0"/>
              <a:cs typeface="Arial" panose="020B0604020202020204" pitchFamily="34" charset="0"/>
            </a:rPr>
            <a:t> dans les portraits présentés ci-haut </a:t>
          </a:r>
          <a:r>
            <a:rPr lang="fr-CA" sz="1100">
              <a:latin typeface="Aptos" panose="020B0004020202020204" pitchFamily="34" charset="0"/>
              <a:cs typeface="Arial" panose="020B0604020202020204" pitchFamily="34" charset="0"/>
            </a:rPr>
            <a:t>.</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25398</xdr:colOff>
      <xdr:row>0</xdr:row>
      <xdr:rowOff>38100</xdr:rowOff>
    </xdr:from>
    <xdr:to>
      <xdr:col>14</xdr:col>
      <xdr:colOff>458318</xdr:colOff>
      <xdr:row>1</xdr:row>
      <xdr:rowOff>143075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52048" y="38100"/>
          <a:ext cx="432920" cy="43200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11.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10.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calq.gouv.qc.ca/aide-financiere/outils-et-references/lexique"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calq.gouv.qc.ca/aide-financiere/outils-et-references/lexique"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calq.gouv.qc.ca/aide-financiere/outils-et-references/lexique"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S23" sqref="S23"/>
    </sheetView>
  </sheetViews>
  <sheetFormatPr baseColWidth="10" defaultColWidth="10.81640625" defaultRowHeight="12.5"/>
  <cols>
    <col min="1" max="1" width="3.1796875" style="189" customWidth="1"/>
    <col min="2" max="8" width="10.81640625" style="189"/>
    <col min="9" max="9" width="3.1796875" style="189" customWidth="1"/>
    <col min="10" max="16384" width="10.81640625" style="189"/>
  </cols>
  <sheetData>
    <row r="1" spans="1:18" s="109" customFormat="1" ht="24.75" customHeight="1">
      <c r="A1" s="189"/>
      <c r="B1" s="1476" t="s">
        <v>2874</v>
      </c>
      <c r="C1" s="1477"/>
      <c r="D1" s="1477"/>
      <c r="E1" s="1477"/>
      <c r="F1" s="1477"/>
      <c r="G1" s="1477"/>
      <c r="H1" s="1477"/>
      <c r="I1" s="1477"/>
      <c r="J1" s="1477"/>
      <c r="K1" s="1477"/>
      <c r="L1" s="1477"/>
      <c r="M1" s="1477"/>
      <c r="N1" s="1477"/>
      <c r="O1" s="1477"/>
      <c r="P1" s="1478"/>
    </row>
    <row r="3" spans="1:18" ht="26.15" customHeight="1">
      <c r="B3" s="1479" t="s">
        <v>3008</v>
      </c>
      <c r="C3" s="1480"/>
      <c r="D3" s="1480"/>
      <c r="E3" s="1480"/>
      <c r="F3" s="1480"/>
      <c r="G3" s="1480"/>
      <c r="H3" s="1480"/>
      <c r="I3" s="1480"/>
      <c r="J3" s="1480"/>
      <c r="K3" s="1480"/>
      <c r="L3" s="1480"/>
      <c r="M3" s="1480"/>
      <c r="N3" s="1480"/>
      <c r="O3" s="1480"/>
      <c r="P3" s="1481"/>
      <c r="R3" s="284"/>
    </row>
    <row r="4" spans="1:18" ht="15.5">
      <c r="B4" s="532"/>
    </row>
    <row r="5" spans="1:18" ht="14.15" customHeight="1">
      <c r="B5" s="284" t="s">
        <v>5</v>
      </c>
      <c r="D5" s="783" t="str">
        <f>IF(AND('Identification '!$F$11="",'Identification '!$F$15&lt;&gt;""),'Identification '!$F$15,IF('Identification '!$F$11="","",IF('Identification '!$F$13="Inscrire le nom de votre organisme dans la cellule F14",'Identification '!$F$15,'Identification '!$F$13)))</f>
        <v/>
      </c>
      <c r="E5" s="776"/>
      <c r="F5" s="776"/>
      <c r="G5" s="776"/>
      <c r="H5" s="776"/>
      <c r="I5" s="776"/>
    </row>
    <row r="6" spans="1:18" ht="29.15" customHeight="1"/>
    <row r="7" spans="1:18" s="533" customFormat="1" ht="20.149999999999999" customHeight="1">
      <c r="B7" s="534" t="s">
        <v>3036</v>
      </c>
      <c r="C7" s="535"/>
      <c r="D7" s="535"/>
      <c r="E7" s="535"/>
      <c r="F7" s="535"/>
      <c r="G7" s="535"/>
      <c r="H7" s="536"/>
      <c r="J7" s="534" t="s">
        <v>3024</v>
      </c>
      <c r="K7" s="535"/>
      <c r="L7" s="535"/>
      <c r="M7" s="535"/>
      <c r="N7" s="535"/>
      <c r="O7" s="535"/>
      <c r="P7" s="536"/>
    </row>
    <row r="8" spans="1:18" ht="13" customHeight="1"/>
    <row r="9" spans="1:18" ht="13.5" customHeight="1" thickBot="1">
      <c r="B9" s="537" t="s">
        <v>3372</v>
      </c>
      <c r="C9" s="538"/>
      <c r="D9" s="538"/>
      <c r="E9" s="538"/>
      <c r="F9" s="538"/>
      <c r="G9" s="538"/>
      <c r="H9" s="538"/>
      <c r="I9" s="538"/>
      <c r="J9" s="538"/>
      <c r="K9" s="538"/>
      <c r="L9" s="538"/>
      <c r="M9" s="538"/>
      <c r="N9" s="538"/>
      <c r="O9" s="538"/>
      <c r="P9" s="538"/>
    </row>
    <row r="10" spans="1:18" ht="5.15" customHeight="1" thickTop="1"/>
    <row r="11" spans="1:18" ht="15" customHeight="1">
      <c r="B11" s="284" t="s">
        <v>2875</v>
      </c>
      <c r="D11" s="1482"/>
      <c r="E11" s="1482"/>
      <c r="J11" s="284" t="s">
        <v>2876</v>
      </c>
      <c r="L11" s="1482"/>
      <c r="M11" s="1482"/>
    </row>
    <row r="12" spans="1:18" ht="6.65" customHeight="1">
      <c r="B12" s="284"/>
      <c r="D12" s="539"/>
      <c r="J12" s="284"/>
    </row>
    <row r="13" spans="1:18" ht="19" customHeight="1">
      <c r="B13" s="284"/>
      <c r="C13" s="539"/>
      <c r="J13" s="540" t="s">
        <v>2896</v>
      </c>
    </row>
    <row r="14" spans="1:18" ht="18" customHeight="1">
      <c r="B14" s="284"/>
      <c r="C14" s="539"/>
      <c r="D14" s="1483"/>
      <c r="E14" s="1483"/>
      <c r="J14" s="284"/>
    </row>
    <row r="15" spans="1:18" ht="120" customHeight="1">
      <c r="B15" s="1484"/>
      <c r="C15" s="1485"/>
      <c r="D15" s="1485"/>
      <c r="E15" s="1485"/>
      <c r="F15" s="1485"/>
      <c r="G15" s="1485"/>
      <c r="H15" s="1486"/>
      <c r="J15" s="1484"/>
      <c r="K15" s="1485"/>
      <c r="L15" s="1485"/>
      <c r="M15" s="1485"/>
      <c r="N15" s="1485"/>
      <c r="O15" s="1485"/>
      <c r="P15" s="1486"/>
    </row>
    <row r="16" spans="1:18" ht="120" customHeight="1">
      <c r="B16" s="1487"/>
      <c r="C16" s="1488"/>
      <c r="D16" s="1488"/>
      <c r="E16" s="1488"/>
      <c r="F16" s="1488"/>
      <c r="G16" s="1488"/>
      <c r="H16" s="1489"/>
      <c r="J16" s="1487"/>
      <c r="K16" s="1488"/>
      <c r="L16" s="1488"/>
      <c r="M16" s="1488"/>
      <c r="N16" s="1488"/>
      <c r="O16" s="1488"/>
      <c r="P16" s="1489"/>
    </row>
    <row r="17" spans="1:16" ht="13" customHeight="1"/>
    <row r="18" spans="1:16" ht="13.5" customHeight="1" thickBot="1">
      <c r="B18" s="537" t="s">
        <v>3373</v>
      </c>
      <c r="C18" s="538"/>
      <c r="D18" s="538"/>
      <c r="E18" s="538"/>
      <c r="F18" s="538"/>
      <c r="G18" s="538"/>
      <c r="H18" s="538"/>
      <c r="I18" s="538"/>
      <c r="J18" s="538"/>
      <c r="K18" s="538"/>
      <c r="L18" s="538"/>
      <c r="M18" s="538"/>
      <c r="N18" s="538"/>
      <c r="O18" s="538"/>
      <c r="P18" s="538"/>
    </row>
    <row r="19" spans="1:16" ht="10.5" customHeight="1" thickTop="1"/>
    <row r="20" spans="1:16" ht="15" customHeight="1">
      <c r="B20" s="284" t="s">
        <v>2875</v>
      </c>
      <c r="D20" s="1482"/>
      <c r="E20" s="1482"/>
      <c r="J20" s="284" t="s">
        <v>2876</v>
      </c>
      <c r="L20" s="1482"/>
      <c r="M20" s="1482"/>
    </row>
    <row r="21" spans="1:16" ht="15" customHeight="1">
      <c r="B21" s="284"/>
      <c r="D21" s="539"/>
      <c r="J21" s="284"/>
    </row>
    <row r="22" spans="1:16" ht="8.5" customHeight="1">
      <c r="B22" s="284"/>
      <c r="C22" s="539"/>
      <c r="D22" s="284"/>
      <c r="J22" s="284"/>
    </row>
    <row r="23" spans="1:16" ht="120" customHeight="1">
      <c r="B23" s="1484"/>
      <c r="C23" s="1485"/>
      <c r="D23" s="1485"/>
      <c r="E23" s="1485"/>
      <c r="F23" s="1485"/>
      <c r="G23" s="1485"/>
      <c r="H23" s="1486"/>
      <c r="J23" s="1484"/>
      <c r="K23" s="1485"/>
      <c r="L23" s="1485"/>
      <c r="M23" s="1485"/>
      <c r="N23" s="1485"/>
      <c r="O23" s="1485"/>
      <c r="P23" s="1486"/>
    </row>
    <row r="24" spans="1:16" ht="120" customHeight="1">
      <c r="B24" s="1487"/>
      <c r="C24" s="1488"/>
      <c r="D24" s="1488"/>
      <c r="E24" s="1488"/>
      <c r="F24" s="1488"/>
      <c r="G24" s="1488"/>
      <c r="H24" s="1489"/>
      <c r="J24" s="1487"/>
      <c r="K24" s="1488"/>
      <c r="L24" s="1488"/>
      <c r="M24" s="1488"/>
      <c r="N24" s="1488"/>
      <c r="O24" s="1488"/>
      <c r="P24" s="1489"/>
    </row>
    <row r="25" spans="1:16" ht="5.15" customHeight="1"/>
    <row r="26" spans="1:16">
      <c r="A26" s="287"/>
      <c r="B26" s="287"/>
      <c r="C26" s="287"/>
      <c r="D26" s="287"/>
      <c r="E26" s="287"/>
      <c r="F26" s="287"/>
      <c r="G26" s="287"/>
      <c r="H26" s="287"/>
      <c r="I26" s="287"/>
      <c r="J26" s="287"/>
      <c r="K26" s="287"/>
      <c r="L26" s="287"/>
      <c r="M26" s="287"/>
      <c r="N26" s="287"/>
      <c r="O26" s="287"/>
      <c r="P26" s="287"/>
    </row>
    <row r="27" spans="1:16">
      <c r="A27" s="287"/>
      <c r="B27" s="287"/>
      <c r="C27" s="287"/>
      <c r="D27" s="287"/>
      <c r="E27" s="287"/>
      <c r="F27" s="287"/>
      <c r="G27" s="287"/>
      <c r="H27" s="287"/>
      <c r="I27" s="287"/>
      <c r="J27" s="287"/>
      <c r="K27" s="287"/>
      <c r="L27" s="287"/>
      <c r="M27" s="287"/>
      <c r="N27" s="287"/>
      <c r="O27" s="287"/>
      <c r="P27" s="287"/>
    </row>
    <row r="28" spans="1:16">
      <c r="A28" s="287"/>
      <c r="B28" s="287"/>
      <c r="C28" s="287"/>
      <c r="D28" s="287"/>
      <c r="E28" s="287"/>
      <c r="F28" s="287"/>
      <c r="G28" s="287"/>
      <c r="H28" s="287"/>
      <c r="I28" s="287"/>
      <c r="J28" s="287"/>
      <c r="K28" s="287"/>
      <c r="L28" s="287"/>
      <c r="M28" s="287"/>
      <c r="N28" s="287"/>
      <c r="O28" s="287"/>
      <c r="P28" s="287"/>
    </row>
    <row r="29" spans="1:16">
      <c r="A29" s="287"/>
      <c r="B29" s="287"/>
      <c r="C29" s="287"/>
      <c r="D29" s="287"/>
      <c r="E29" s="287"/>
      <c r="F29" s="287"/>
      <c r="G29" s="287"/>
      <c r="H29" s="287"/>
      <c r="I29" s="287"/>
      <c r="J29" s="287"/>
      <c r="K29" s="287"/>
      <c r="L29" s="287"/>
      <c r="M29" s="287"/>
      <c r="N29" s="287"/>
      <c r="O29" s="287"/>
      <c r="P29" s="287"/>
    </row>
    <row r="30" spans="1:16">
      <c r="A30" s="287"/>
      <c r="B30" s="287"/>
      <c r="C30" s="287"/>
      <c r="D30" s="287"/>
      <c r="E30" s="287"/>
      <c r="F30" s="287"/>
      <c r="G30" s="287"/>
      <c r="H30" s="287"/>
      <c r="I30" s="287"/>
      <c r="J30" s="287"/>
      <c r="K30" s="287"/>
      <c r="L30" s="287"/>
      <c r="M30" s="287"/>
      <c r="N30" s="287"/>
      <c r="O30" s="287"/>
      <c r="P30" s="287"/>
    </row>
    <row r="31" spans="1:16">
      <c r="A31" s="287"/>
      <c r="B31" s="287"/>
      <c r="C31" s="287"/>
      <c r="D31" s="287"/>
      <c r="E31" s="287"/>
      <c r="F31" s="287"/>
      <c r="G31" s="287"/>
      <c r="H31" s="287"/>
      <c r="I31" s="287"/>
      <c r="J31" s="287"/>
      <c r="K31" s="287"/>
      <c r="L31" s="287"/>
      <c r="M31" s="287"/>
      <c r="N31" s="287"/>
      <c r="O31" s="287"/>
      <c r="P31" s="287"/>
    </row>
  </sheetData>
  <sheetProtection algorithmName="SHA-512" hashValue="IkWLefNpRjtrYtGINRhzkJxbp2QNhL2Df4sx/iNRGHtySBfvLY5baGzNSR2Hpms06EzPXj8aYcKo1tyq+sVNNw==" saltValue="xatANagUi+ZB7EzqSFEeyQ==" spinCount="100000" sheet="1" objects="1" formatCells="0" formatRows="0"/>
  <mergeCells count="11">
    <mergeCell ref="D20:E20"/>
    <mergeCell ref="L20:M20"/>
    <mergeCell ref="B23:H24"/>
    <mergeCell ref="J23:P24"/>
    <mergeCell ref="B15:H16"/>
    <mergeCell ref="J15:P16"/>
    <mergeCell ref="B1:P1"/>
    <mergeCell ref="B3:P3"/>
    <mergeCell ref="D11:E11"/>
    <mergeCell ref="L11:M11"/>
    <mergeCell ref="D14:E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euil50"/>
  <dimension ref="A1:R243"/>
  <sheetViews>
    <sheetView showGridLines="0" showZeros="0" zoomScale="90" zoomScaleNormal="90" zoomScaleSheetLayoutView="100" workbookViewId="0">
      <selection activeCell="S23" sqref="S23"/>
    </sheetView>
  </sheetViews>
  <sheetFormatPr baseColWidth="10" defaultColWidth="11.453125" defaultRowHeight="12.5"/>
  <cols>
    <col min="1" max="1" width="26.81640625" style="36" customWidth="1"/>
    <col min="2" max="2" width="44.7265625" style="28" customWidth="1"/>
    <col min="3" max="3" width="3.54296875" style="28" customWidth="1"/>
    <col min="4" max="4" width="13.54296875" style="51" customWidth="1"/>
    <col min="5" max="5" width="1.26953125" style="51" customWidth="1"/>
    <col min="6" max="6" width="5.54296875" style="17" customWidth="1"/>
    <col min="7" max="7" width="8.81640625" style="51" customWidth="1"/>
    <col min="8" max="8" width="13.453125" style="51" customWidth="1"/>
    <col min="9" max="9" width="2.1796875" style="51" customWidth="1"/>
    <col min="10" max="10" width="5.453125" style="17" customWidth="1"/>
    <col min="11" max="11" width="3.81640625" style="51" customWidth="1"/>
    <col min="12" max="12" width="3.54296875" style="519" customWidth="1"/>
    <col min="13" max="13" width="1.26953125" style="519" customWidth="1"/>
    <col min="14" max="14" width="5.453125" style="549" customWidth="1"/>
    <col min="15" max="15" width="62.54296875" style="51" customWidth="1"/>
    <col min="16" max="16384" width="11.453125" style="51"/>
  </cols>
  <sheetData>
    <row r="1" spans="1:18" s="50" customFormat="1" ht="26.25" customHeight="1">
      <c r="A1" s="371" t="s">
        <v>100</v>
      </c>
      <c r="B1" s="371"/>
      <c r="C1" s="32"/>
      <c r="F1" s="33"/>
      <c r="J1" s="33"/>
      <c r="L1" s="547"/>
      <c r="M1" s="547"/>
      <c r="N1" s="785" t="s">
        <v>120</v>
      </c>
    </row>
    <row r="2" spans="1:18" ht="13.5" customHeight="1">
      <c r="A2" s="7"/>
      <c r="B2" s="7"/>
      <c r="C2" s="7"/>
      <c r="N2" s="548" t="s">
        <v>136</v>
      </c>
    </row>
    <row r="3" spans="1:18" ht="15" customHeight="1">
      <c r="A3" s="7"/>
      <c r="B3" s="7"/>
      <c r="C3" s="7"/>
      <c r="N3" s="548"/>
    </row>
    <row r="4" spans="1:18" ht="20.149999999999999" customHeight="1">
      <c r="A4" s="826" t="s">
        <v>5</v>
      </c>
      <c r="B4" s="634" t="str">
        <f>IF(AND('Identification '!$F$11="",'Identification '!$F$15&lt;&gt;""),'Identification '!$F$15,IF('Identification '!$F$11="","",IF('Identification '!$F$13="Inscrire le nom de votre organisme dans la cellule F15",'Identification '!$F$15,'Identification '!$F$13)))</f>
        <v/>
      </c>
      <c r="C4" s="122"/>
      <c r="D4" s="121"/>
      <c r="E4" s="121"/>
      <c r="F4" s="121"/>
      <c r="G4" s="121"/>
      <c r="H4"/>
      <c r="I4"/>
      <c r="J4"/>
      <c r="K4"/>
      <c r="L4"/>
    </row>
    <row r="5" spans="1:18" ht="20.149999999999999" customHeight="1">
      <c r="A5" s="825" t="s">
        <v>78</v>
      </c>
      <c r="B5" s="493">
        <f>'Identification '!F21</f>
        <v>0</v>
      </c>
      <c r="C5" s="35"/>
    </row>
    <row r="6" spans="1:18" ht="13" customHeight="1">
      <c r="A6" s="19"/>
      <c r="B6" s="400"/>
      <c r="C6" s="35"/>
    </row>
    <row r="7" spans="1:18" ht="19" customHeight="1">
      <c r="B7" s="35"/>
      <c r="C7" s="35"/>
      <c r="D7" s="1582" t="str">
        <f>'Identification '!$D$7</f>
        <v>2025-2026</v>
      </c>
      <c r="E7" s="1583"/>
      <c r="F7" s="1584"/>
      <c r="G7" s="166"/>
      <c r="H7" s="1582" t="str">
        <f>CONCATENATE(LEFT(D7,4)+1,"-",RIGHT(D7,4)+1)</f>
        <v>2026-2027</v>
      </c>
      <c r="I7" s="1583"/>
      <c r="J7" s="1584"/>
      <c r="K7" s="166"/>
      <c r="L7" s="550"/>
      <c r="M7" s="550"/>
      <c r="N7" s="550"/>
      <c r="O7" s="599" t="s">
        <v>1874</v>
      </c>
      <c r="P7" s="467"/>
      <c r="Q7" s="467"/>
      <c r="R7" s="466"/>
    </row>
    <row r="8" spans="1:18" s="52" customFormat="1" ht="17.149999999999999" customHeight="1">
      <c r="C8" s="19"/>
      <c r="D8" s="1585" t="s">
        <v>307</v>
      </c>
      <c r="E8" s="1586"/>
      <c r="F8" s="1587"/>
      <c r="G8" s="53"/>
      <c r="H8" s="1588" t="s">
        <v>308</v>
      </c>
      <c r="I8" s="1589"/>
      <c r="J8" s="1590"/>
      <c r="K8" s="53"/>
      <c r="L8" s="551"/>
      <c r="M8" s="551"/>
      <c r="N8" s="551"/>
    </row>
    <row r="9" spans="1:18" ht="13.5" customHeight="1">
      <c r="C9" s="19"/>
      <c r="D9" s="414" t="s">
        <v>20</v>
      </c>
      <c r="E9" s="866"/>
      <c r="F9" s="416" t="s">
        <v>21</v>
      </c>
      <c r="G9" s="54"/>
      <c r="H9" s="414" t="s">
        <v>20</v>
      </c>
      <c r="I9" s="415"/>
      <c r="J9" s="416" t="s">
        <v>21</v>
      </c>
      <c r="K9" s="54"/>
      <c r="L9" s="552"/>
      <c r="M9" s="552"/>
      <c r="N9" s="553"/>
    </row>
    <row r="10" spans="1:18" ht="11.25" customHeight="1">
      <c r="C10" s="19"/>
      <c r="D10" s="54"/>
      <c r="E10" s="54"/>
      <c r="F10" s="16"/>
      <c r="G10" s="54"/>
      <c r="H10" s="54"/>
      <c r="I10" s="54"/>
      <c r="J10" s="16"/>
      <c r="K10" s="54"/>
      <c r="L10" s="406"/>
      <c r="M10" s="406"/>
      <c r="N10" s="554"/>
    </row>
    <row r="11" spans="1:18" s="49" customFormat="1" ht="16" customHeight="1">
      <c r="A11" s="441" t="s">
        <v>1871</v>
      </c>
      <c r="B11" s="15"/>
      <c r="F11" s="149"/>
      <c r="J11" s="149"/>
      <c r="L11" s="555"/>
      <c r="M11" s="555"/>
      <c r="N11" s="556"/>
    </row>
    <row r="12" spans="1:18" s="49" customFormat="1" ht="16.5" customHeight="1">
      <c r="A12" s="2" t="s">
        <v>22</v>
      </c>
      <c r="B12" s="2"/>
      <c r="L12" s="555"/>
      <c r="M12" s="555"/>
      <c r="N12" s="555"/>
    </row>
    <row r="13" spans="1:18" s="49" customFormat="1" ht="11.25" customHeight="1">
      <c r="A13" s="2" t="s">
        <v>117</v>
      </c>
      <c r="B13" s="2"/>
      <c r="D13" s="232"/>
      <c r="F13" s="233"/>
      <c r="H13" s="198"/>
      <c r="J13" s="233"/>
      <c r="L13" s="557"/>
      <c r="M13" s="555"/>
      <c r="N13" s="558"/>
      <c r="O13" s="193"/>
    </row>
    <row r="14" spans="1:18" s="49" customFormat="1" ht="11.25" customHeight="1">
      <c r="A14" s="55" t="s">
        <v>86</v>
      </c>
      <c r="B14" s="55"/>
      <c r="D14" s="194"/>
      <c r="F14" s="151" t="str">
        <f t="shared" ref="F14:F25" si="0">IF(D14=0,"",D14/D$77)</f>
        <v/>
      </c>
      <c r="H14" s="194"/>
      <c r="J14" s="151" t="str">
        <f t="shared" ref="J14:J25" si="1">IF(H14=0,"",H14/H$77)</f>
        <v/>
      </c>
      <c r="L14" s="557"/>
      <c r="M14" s="555"/>
      <c r="N14" s="558"/>
      <c r="O14" s="322"/>
    </row>
    <row r="15" spans="1:18" s="49" customFormat="1" ht="11.25" customHeight="1">
      <c r="A15" s="55" t="s">
        <v>98</v>
      </c>
      <c r="B15" s="55"/>
      <c r="D15" s="195"/>
      <c r="F15" s="150" t="str">
        <f t="shared" si="0"/>
        <v/>
      </c>
      <c r="H15" s="195"/>
      <c r="J15" s="150" t="str">
        <f t="shared" si="1"/>
        <v/>
      </c>
      <c r="L15" s="557"/>
      <c r="M15" s="555"/>
      <c r="N15" s="558"/>
      <c r="O15" s="322"/>
    </row>
    <row r="16" spans="1:18" s="49" customFormat="1" ht="11.25" customHeight="1">
      <c r="A16" s="55" t="s">
        <v>96</v>
      </c>
      <c r="B16" s="55"/>
      <c r="D16" s="195"/>
      <c r="F16" s="150" t="str">
        <f t="shared" si="0"/>
        <v/>
      </c>
      <c r="H16" s="195"/>
      <c r="J16" s="150" t="str">
        <f t="shared" si="1"/>
        <v/>
      </c>
      <c r="L16" s="557"/>
      <c r="M16" s="555"/>
      <c r="N16" s="558"/>
      <c r="O16" s="322"/>
    </row>
    <row r="17" spans="1:15" s="49" customFormat="1" ht="11.25" customHeight="1">
      <c r="A17" s="55" t="s">
        <v>10</v>
      </c>
      <c r="B17" s="55"/>
      <c r="D17" s="195"/>
      <c r="F17" s="150" t="str">
        <f t="shared" si="0"/>
        <v/>
      </c>
      <c r="H17" s="195"/>
      <c r="J17" s="150" t="str">
        <f t="shared" si="1"/>
        <v/>
      </c>
      <c r="L17" s="557"/>
      <c r="M17" s="555"/>
      <c r="N17" s="558"/>
      <c r="O17" s="322"/>
    </row>
    <row r="18" spans="1:15" s="49" customFormat="1" ht="11.25" customHeight="1">
      <c r="A18" s="55" t="s">
        <v>87</v>
      </c>
      <c r="B18" s="55"/>
      <c r="D18" s="194"/>
      <c r="F18" s="151" t="str">
        <f t="shared" si="0"/>
        <v/>
      </c>
      <c r="H18" s="194"/>
      <c r="J18" s="151" t="str">
        <f t="shared" si="1"/>
        <v/>
      </c>
      <c r="L18" s="557"/>
      <c r="M18" s="555"/>
      <c r="N18" s="558"/>
      <c r="O18" s="322"/>
    </row>
    <row r="19" spans="1:15" s="49" customFormat="1" ht="11.25" customHeight="1">
      <c r="A19" s="55" t="s">
        <v>88</v>
      </c>
      <c r="B19" s="55"/>
      <c r="D19" s="195"/>
      <c r="F19" s="150" t="str">
        <f t="shared" si="0"/>
        <v/>
      </c>
      <c r="H19" s="195"/>
      <c r="J19" s="150" t="str">
        <f t="shared" si="1"/>
        <v/>
      </c>
      <c r="L19" s="557"/>
      <c r="M19" s="555"/>
      <c r="N19" s="558"/>
      <c r="O19" s="322"/>
    </row>
    <row r="20" spans="1:15" s="49" customFormat="1" ht="11.25" customHeight="1">
      <c r="A20" s="55" t="s">
        <v>97</v>
      </c>
      <c r="B20" s="55"/>
      <c r="D20" s="196"/>
      <c r="F20" s="152" t="str">
        <f t="shared" si="0"/>
        <v/>
      </c>
      <c r="H20" s="196"/>
      <c r="J20" s="152" t="str">
        <f t="shared" si="1"/>
        <v/>
      </c>
      <c r="L20" s="557"/>
      <c r="M20" s="555"/>
      <c r="N20" s="558"/>
      <c r="O20" s="322"/>
    </row>
    <row r="21" spans="1:15" s="49" customFormat="1" ht="11.25" customHeight="1">
      <c r="A21" s="1205" t="s">
        <v>89</v>
      </c>
      <c r="B21" s="1206"/>
      <c r="D21" s="196"/>
      <c r="F21" s="152" t="str">
        <f t="shared" si="0"/>
        <v/>
      </c>
      <c r="H21" s="196"/>
      <c r="J21" s="152" t="str">
        <f t="shared" si="1"/>
        <v/>
      </c>
      <c r="L21" s="557"/>
      <c r="M21" s="555"/>
      <c r="N21" s="558"/>
      <c r="O21" s="322"/>
    </row>
    <row r="22" spans="1:15" s="49" customFormat="1" ht="11.25" customHeight="1">
      <c r="A22" s="1581"/>
      <c r="B22" s="1581"/>
      <c r="D22" s="196"/>
      <c r="E22" s="52"/>
      <c r="F22" s="152" t="str">
        <f t="shared" si="0"/>
        <v/>
      </c>
      <c r="H22" s="196"/>
      <c r="I22" s="52"/>
      <c r="J22" s="152" t="str">
        <f t="shared" si="1"/>
        <v/>
      </c>
      <c r="L22" s="557"/>
      <c r="M22" s="559"/>
      <c r="N22" s="558"/>
      <c r="O22" s="322"/>
    </row>
    <row r="23" spans="1:15" s="49" customFormat="1" ht="11.25" customHeight="1">
      <c r="A23" s="1581"/>
      <c r="B23" s="1581"/>
      <c r="D23" s="196"/>
      <c r="E23" s="52"/>
      <c r="F23" s="152" t="str">
        <f t="shared" ref="F23:F24" si="2">IF(D23=0,"",D23/D$77)</f>
        <v/>
      </c>
      <c r="H23" s="196"/>
      <c r="I23" s="52"/>
      <c r="J23" s="152" t="str">
        <f t="shared" ref="J23:J24" si="3">IF(H23=0,"",H23/H$77)</f>
        <v/>
      </c>
      <c r="L23" s="557"/>
      <c r="M23" s="559"/>
      <c r="N23" s="558"/>
      <c r="O23" s="322"/>
    </row>
    <row r="24" spans="1:15" s="49" customFormat="1" ht="11.25" customHeight="1">
      <c r="A24" s="1581"/>
      <c r="B24" s="1581"/>
      <c r="D24" s="196"/>
      <c r="E24" s="52"/>
      <c r="F24" s="152" t="str">
        <f t="shared" si="2"/>
        <v/>
      </c>
      <c r="H24" s="196"/>
      <c r="I24" s="52"/>
      <c r="J24" s="152" t="str">
        <f t="shared" si="3"/>
        <v/>
      </c>
      <c r="L24" s="557"/>
      <c r="M24" s="559"/>
      <c r="N24" s="558"/>
      <c r="O24" s="322"/>
    </row>
    <row r="25" spans="1:15" s="49" customFormat="1" ht="11.25" customHeight="1">
      <c r="A25" s="1581"/>
      <c r="B25" s="1581"/>
      <c r="D25" s="196"/>
      <c r="E25" s="52"/>
      <c r="F25" s="152" t="str">
        <f t="shared" si="0"/>
        <v/>
      </c>
      <c r="H25" s="196"/>
      <c r="I25" s="52"/>
      <c r="J25" s="152" t="str">
        <f t="shared" si="1"/>
        <v/>
      </c>
      <c r="L25" s="557"/>
      <c r="M25" s="559"/>
      <c r="N25" s="558"/>
      <c r="O25" s="322"/>
    </row>
    <row r="26" spans="1:15" s="49" customFormat="1" ht="11.25" customHeight="1">
      <c r="A26" s="59" t="s">
        <v>174</v>
      </c>
      <c r="B26" s="59"/>
      <c r="D26" s="197"/>
      <c r="E26" s="52"/>
      <c r="F26" s="153" t="str">
        <f>IF(D26=0,"",D26/D$77)</f>
        <v/>
      </c>
      <c r="H26" s="197"/>
      <c r="I26" s="52"/>
      <c r="J26" s="153" t="str">
        <f>IF(H26=0,"",H26/H$77)</f>
        <v/>
      </c>
      <c r="L26" s="557"/>
      <c r="M26" s="559"/>
      <c r="N26" s="558"/>
      <c r="O26" s="322"/>
    </row>
    <row r="27" spans="1:15" s="49" customFormat="1" ht="11.25" customHeight="1">
      <c r="A27" s="59" t="s">
        <v>173</v>
      </c>
      <c r="B27" s="59"/>
      <c r="D27" s="197"/>
      <c r="E27" s="52"/>
      <c r="F27" s="153" t="str">
        <f>IF(D27=0,"",D27/D$77)</f>
        <v/>
      </c>
      <c r="H27" s="197"/>
      <c r="I27" s="52"/>
      <c r="J27" s="153" t="str">
        <f>IF(H27=0,"",H27/H$77)</f>
        <v/>
      </c>
      <c r="L27" s="557"/>
      <c r="M27" s="559"/>
      <c r="N27" s="558"/>
      <c r="O27" s="322"/>
    </row>
    <row r="28" spans="1:15" s="49" customFormat="1" ht="11.25" customHeight="1">
      <c r="A28" s="1581"/>
      <c r="B28" s="1581"/>
      <c r="D28" s="198"/>
      <c r="E28" s="52"/>
      <c r="F28" s="154" t="str">
        <f>IF(D28=0,"",D28/D$77)</f>
        <v/>
      </c>
      <c r="H28" s="198"/>
      <c r="I28" s="52"/>
      <c r="J28" s="154" t="str">
        <f>IF(H28=0,"",H28/H$77)</f>
        <v/>
      </c>
      <c r="L28" s="557"/>
      <c r="M28" s="559"/>
      <c r="N28" s="558"/>
      <c r="O28" s="322"/>
    </row>
    <row r="29" spans="1:15" s="49" customFormat="1" ht="15.65" customHeight="1">
      <c r="A29" s="58"/>
      <c r="B29" s="58" t="s">
        <v>16</v>
      </c>
      <c r="D29" s="181">
        <f>SUM(D14:D28)</f>
        <v>0</v>
      </c>
      <c r="E29" s="52"/>
      <c r="F29" s="203" t="str">
        <f>IF(D29=0,"",D29/D$77)</f>
        <v/>
      </c>
      <c r="H29" s="181">
        <f>SUM(H14:H28)</f>
        <v>0</v>
      </c>
      <c r="I29" s="52"/>
      <c r="J29" s="203" t="str">
        <f>IF(H29=0,"",H29/H$77)</f>
        <v/>
      </c>
      <c r="L29" s="557"/>
      <c r="M29" s="559"/>
      <c r="N29" s="558"/>
      <c r="O29" s="322"/>
    </row>
    <row r="30" spans="1:15" s="49" customFormat="1" ht="11.25" customHeight="1">
      <c r="A30" s="60" t="s">
        <v>37</v>
      </c>
      <c r="B30" s="60"/>
      <c r="D30" s="232"/>
      <c r="E30" s="52"/>
      <c r="F30" s="233"/>
      <c r="H30" s="232"/>
      <c r="I30" s="52"/>
      <c r="J30" s="233"/>
      <c r="L30" s="557"/>
      <c r="M30" s="559"/>
      <c r="N30" s="558"/>
      <c r="O30" s="322"/>
    </row>
    <row r="31" spans="1:15" s="49" customFormat="1" ht="11.5">
      <c r="A31" s="61" t="s">
        <v>38</v>
      </c>
      <c r="B31" s="62"/>
      <c r="D31" s="194"/>
      <c r="E31" s="52"/>
      <c r="F31" s="151" t="str">
        <f t="shared" ref="F31:F36" si="4">IF(D31=0,"",D31/D$77)</f>
        <v/>
      </c>
      <c r="H31" s="194"/>
      <c r="I31" s="52"/>
      <c r="J31" s="151" t="str">
        <f t="shared" ref="J31:J36" si="5">IF(H31=0,"",H31/H$77)</f>
        <v/>
      </c>
      <c r="L31" s="557"/>
      <c r="M31" s="559"/>
      <c r="N31" s="558"/>
      <c r="O31" s="322"/>
    </row>
    <row r="32" spans="1:15" s="49" customFormat="1" ht="11.25" customHeight="1">
      <c r="A32" s="25" t="s">
        <v>39</v>
      </c>
      <c r="B32" s="29"/>
      <c r="D32" s="195"/>
      <c r="E32" s="52"/>
      <c r="F32" s="150" t="str">
        <f t="shared" si="4"/>
        <v/>
      </c>
      <c r="H32" s="195"/>
      <c r="I32" s="52"/>
      <c r="J32" s="150" t="str">
        <f t="shared" si="5"/>
        <v/>
      </c>
      <c r="L32" s="557"/>
      <c r="M32" s="559"/>
      <c r="N32" s="558"/>
      <c r="O32" s="322"/>
    </row>
    <row r="33" spans="1:15" s="49" customFormat="1" ht="11.25" customHeight="1">
      <c r="A33" s="25" t="s">
        <v>40</v>
      </c>
      <c r="B33" s="29"/>
      <c r="D33" s="195"/>
      <c r="E33" s="52"/>
      <c r="F33" s="150" t="str">
        <f t="shared" si="4"/>
        <v/>
      </c>
      <c r="H33" s="195"/>
      <c r="I33" s="52"/>
      <c r="J33" s="150" t="str">
        <f t="shared" si="5"/>
        <v/>
      </c>
      <c r="L33" s="557"/>
      <c r="M33" s="559"/>
      <c r="N33" s="558"/>
      <c r="O33" s="322"/>
    </row>
    <row r="34" spans="1:15" s="49" customFormat="1" ht="11.25" customHeight="1">
      <c r="A34" s="25" t="s">
        <v>41</v>
      </c>
      <c r="B34" s="29"/>
      <c r="D34" s="195"/>
      <c r="E34" s="52"/>
      <c r="F34" s="150" t="str">
        <f t="shared" si="4"/>
        <v/>
      </c>
      <c r="H34" s="195"/>
      <c r="I34" s="52"/>
      <c r="J34" s="150" t="str">
        <f t="shared" si="5"/>
        <v/>
      </c>
      <c r="L34" s="557"/>
      <c r="M34" s="559"/>
      <c r="N34" s="558"/>
      <c r="O34" s="322"/>
    </row>
    <row r="35" spans="1:15" s="49" customFormat="1" ht="11.25" customHeight="1">
      <c r="A35" s="25" t="s">
        <v>42</v>
      </c>
      <c r="B35" s="29"/>
      <c r="D35" s="195"/>
      <c r="E35" s="52"/>
      <c r="F35" s="150" t="str">
        <f t="shared" si="4"/>
        <v/>
      </c>
      <c r="H35" s="195"/>
      <c r="I35" s="52"/>
      <c r="J35" s="150" t="str">
        <f t="shared" si="5"/>
        <v/>
      </c>
      <c r="L35" s="557"/>
      <c r="M35" s="559"/>
      <c r="N35" s="558"/>
      <c r="O35" s="322"/>
    </row>
    <row r="36" spans="1:15" s="49" customFormat="1" ht="11.25" customHeight="1">
      <c r="A36" s="36" t="s">
        <v>43</v>
      </c>
      <c r="B36" s="28"/>
      <c r="D36" s="195"/>
      <c r="E36" s="52"/>
      <c r="F36" s="150" t="str">
        <f t="shared" si="4"/>
        <v/>
      </c>
      <c r="H36" s="195"/>
      <c r="I36" s="52"/>
      <c r="J36" s="150" t="str">
        <f t="shared" si="5"/>
        <v/>
      </c>
      <c r="L36" s="557"/>
      <c r="M36" s="559"/>
      <c r="N36" s="558"/>
      <c r="O36" s="322"/>
    </row>
    <row r="37" spans="1:15" s="49" customFormat="1" ht="15.65" customHeight="1">
      <c r="A37" s="58"/>
      <c r="B37" s="58" t="s">
        <v>16</v>
      </c>
      <c r="D37" s="181">
        <f>SUM(D31:D36)</f>
        <v>0</v>
      </c>
      <c r="E37" s="52"/>
      <c r="F37" s="203" t="str">
        <f>IF(D37=0,"",D37/D$77)</f>
        <v/>
      </c>
      <c r="H37" s="181">
        <f>SUM(H31:H36)</f>
        <v>0</v>
      </c>
      <c r="I37" s="52"/>
      <c r="J37" s="203" t="str">
        <f>IF(H37=0,"",H37/H$77)</f>
        <v/>
      </c>
      <c r="L37" s="557"/>
      <c r="M37" s="559"/>
      <c r="N37" s="558"/>
      <c r="O37" s="322"/>
    </row>
    <row r="38" spans="1:15" s="49" customFormat="1" ht="15" customHeight="1">
      <c r="A38" s="58"/>
      <c r="B38" s="63" t="s">
        <v>6</v>
      </c>
      <c r="D38" s="204">
        <f>D29+D37</f>
        <v>0</v>
      </c>
      <c r="E38" s="52"/>
      <c r="F38" s="205" t="str">
        <f>IF(D38=0,"",D38/D$77)</f>
        <v/>
      </c>
      <c r="H38" s="204">
        <f>H29+H37</f>
        <v>0</v>
      </c>
      <c r="I38" s="52"/>
      <c r="J38" s="205" t="str">
        <f>IF(H38=0,"",H38/H$77)</f>
        <v/>
      </c>
      <c r="L38" s="557"/>
      <c r="M38" s="559"/>
      <c r="N38" s="558"/>
      <c r="O38" s="322"/>
    </row>
    <row r="39" spans="1:15" s="49" customFormat="1" ht="11.25" customHeight="1">
      <c r="A39" s="12" t="s">
        <v>44</v>
      </c>
      <c r="B39" s="12"/>
      <c r="D39" s="232"/>
      <c r="E39" s="52"/>
      <c r="F39" s="233"/>
      <c r="H39" s="232"/>
      <c r="I39" s="52"/>
      <c r="J39" s="233"/>
      <c r="L39" s="557"/>
      <c r="M39" s="559"/>
      <c r="N39" s="558"/>
      <c r="O39" s="322"/>
    </row>
    <row r="40" spans="1:15" s="49" customFormat="1" ht="11.25" customHeight="1">
      <c r="A40" s="2" t="s">
        <v>45</v>
      </c>
      <c r="B40" s="2"/>
      <c r="D40" s="232"/>
      <c r="E40" s="52"/>
      <c r="F40" s="233"/>
      <c r="H40" s="232"/>
      <c r="I40" s="52"/>
      <c r="J40" s="233"/>
      <c r="L40" s="557"/>
      <c r="M40" s="559"/>
      <c r="N40" s="558"/>
      <c r="O40" s="322"/>
    </row>
    <row r="41" spans="1:15" s="49" customFormat="1" ht="11.25" customHeight="1">
      <c r="A41" s="61" t="s">
        <v>46</v>
      </c>
      <c r="B41" s="61"/>
      <c r="D41" s="232"/>
      <c r="E41" s="52"/>
      <c r="F41" s="233" t="str">
        <f t="shared" ref="F41:F57" si="6">IF(D41=0,"",D41/D$77)</f>
        <v/>
      </c>
      <c r="H41" s="198"/>
      <c r="I41" s="52"/>
      <c r="J41" s="233" t="str">
        <f t="shared" ref="J41:J46" si="7">IF(H41=0,"",H41/H$77)</f>
        <v/>
      </c>
      <c r="L41" s="557"/>
      <c r="M41" s="559"/>
      <c r="N41" s="558"/>
      <c r="O41" s="322"/>
    </row>
    <row r="42" spans="1:15" s="49" customFormat="1" ht="12" customHeight="1">
      <c r="A42" s="117" t="s">
        <v>258</v>
      </c>
      <c r="B42" s="30"/>
      <c r="D42" s="194"/>
      <c r="E42" s="52"/>
      <c r="F42" s="151" t="str">
        <f t="shared" si="6"/>
        <v/>
      </c>
      <c r="H42" s="194"/>
      <c r="I42" s="52"/>
      <c r="J42" s="151" t="str">
        <f t="shared" si="7"/>
        <v/>
      </c>
      <c r="L42" s="557"/>
      <c r="M42" s="559"/>
      <c r="N42" s="558"/>
      <c r="O42" s="322"/>
    </row>
    <row r="43" spans="1:15" s="49" customFormat="1" ht="11.25" customHeight="1">
      <c r="A43" s="43" t="s">
        <v>134</v>
      </c>
      <c r="B43" s="30"/>
      <c r="D43" s="195"/>
      <c r="E43" s="52"/>
      <c r="F43" s="150" t="str">
        <f t="shared" si="6"/>
        <v/>
      </c>
      <c r="H43" s="195"/>
      <c r="I43" s="52"/>
      <c r="J43" s="150" t="str">
        <f t="shared" si="7"/>
        <v/>
      </c>
      <c r="L43" s="557"/>
      <c r="M43" s="559"/>
      <c r="N43" s="558"/>
      <c r="O43" s="322"/>
    </row>
    <row r="44" spans="1:15" s="49" customFormat="1" ht="11.25" customHeight="1">
      <c r="A44" s="1236" t="s">
        <v>47</v>
      </c>
      <c r="B44" s="1237"/>
      <c r="D44" s="194"/>
      <c r="E44" s="52"/>
      <c r="F44" s="155" t="str">
        <f t="shared" si="6"/>
        <v/>
      </c>
      <c r="H44" s="195"/>
      <c r="I44" s="52"/>
      <c r="J44" s="150" t="str">
        <f t="shared" si="7"/>
        <v/>
      </c>
      <c r="L44" s="557"/>
      <c r="M44" s="559"/>
      <c r="N44" s="560"/>
      <c r="O44" s="322"/>
    </row>
    <row r="45" spans="1:15" s="49" customFormat="1" ht="11.25" customHeight="1">
      <c r="A45" s="1236"/>
      <c r="B45" s="1237"/>
      <c r="D45" s="194"/>
      <c r="E45" s="52"/>
      <c r="F45" s="155" t="str">
        <f t="shared" si="6"/>
        <v/>
      </c>
      <c r="H45" s="195"/>
      <c r="I45" s="52"/>
      <c r="J45" s="150" t="str">
        <f t="shared" si="7"/>
        <v/>
      </c>
      <c r="L45" s="557"/>
      <c r="M45" s="559"/>
      <c r="N45" s="560"/>
      <c r="O45" s="322"/>
    </row>
    <row r="46" spans="1:15" s="49" customFormat="1" ht="12.75" customHeight="1">
      <c r="A46" s="1580"/>
      <c r="B46" s="1580"/>
      <c r="C46" s="34"/>
      <c r="D46" s="194"/>
      <c r="E46" s="52"/>
      <c r="F46" s="155" t="str">
        <f t="shared" si="6"/>
        <v/>
      </c>
      <c r="H46" s="195"/>
      <c r="I46" s="52"/>
      <c r="J46" s="150" t="str">
        <f t="shared" si="7"/>
        <v/>
      </c>
      <c r="L46" s="557"/>
      <c r="M46" s="559"/>
      <c r="N46" s="558"/>
      <c r="O46" s="322"/>
    </row>
    <row r="47" spans="1:15" s="49" customFormat="1" ht="11.25" customHeight="1">
      <c r="A47" s="1581"/>
      <c r="B47" s="1581"/>
      <c r="C47" s="34"/>
      <c r="D47" s="194"/>
      <c r="E47" s="52"/>
      <c r="F47" s="155" t="str">
        <f t="shared" si="6"/>
        <v/>
      </c>
      <c r="H47" s="194"/>
      <c r="I47" s="52"/>
      <c r="J47" s="150" t="str">
        <f t="shared" ref="J47:J55" si="8">IF(H47=0,"",H47/H$77)</f>
        <v/>
      </c>
      <c r="L47" s="557"/>
      <c r="M47" s="559"/>
      <c r="N47" s="558"/>
      <c r="O47" s="322"/>
    </row>
    <row r="48" spans="1:15" s="49" customFormat="1" ht="11.25" customHeight="1">
      <c r="A48" s="25" t="s">
        <v>48</v>
      </c>
      <c r="B48" s="29"/>
      <c r="C48" s="34"/>
      <c r="D48" s="195"/>
      <c r="E48" s="52"/>
      <c r="F48" s="150" t="str">
        <f t="shared" si="6"/>
        <v/>
      </c>
      <c r="H48" s="195"/>
      <c r="I48" s="52"/>
      <c r="J48" s="150" t="str">
        <f t="shared" si="8"/>
        <v/>
      </c>
      <c r="L48" s="557"/>
      <c r="M48" s="559"/>
      <c r="N48" s="558"/>
      <c r="O48" s="322"/>
    </row>
    <row r="49" spans="1:15" s="49" customFormat="1" ht="11.5">
      <c r="A49" s="1578" t="s">
        <v>1047</v>
      </c>
      <c r="B49" s="1578"/>
      <c r="C49" s="34"/>
      <c r="D49" s="195"/>
      <c r="E49" s="52"/>
      <c r="F49" s="150" t="str">
        <f t="shared" si="6"/>
        <v/>
      </c>
      <c r="H49" s="195"/>
      <c r="I49" s="52"/>
      <c r="J49" s="150" t="str">
        <f t="shared" si="8"/>
        <v/>
      </c>
      <c r="L49" s="557"/>
      <c r="M49" s="559"/>
      <c r="N49" s="558"/>
      <c r="O49" s="322"/>
    </row>
    <row r="50" spans="1:15" s="49" customFormat="1" ht="11.5">
      <c r="A50" s="1578" t="s">
        <v>1048</v>
      </c>
      <c r="B50" s="1578"/>
      <c r="C50" s="34"/>
      <c r="D50" s="195"/>
      <c r="E50" s="52"/>
      <c r="F50" s="150" t="str">
        <f t="shared" si="6"/>
        <v/>
      </c>
      <c r="H50" s="195"/>
      <c r="I50" s="52"/>
      <c r="J50" s="150" t="str">
        <f t="shared" si="8"/>
        <v/>
      </c>
      <c r="L50" s="557"/>
      <c r="M50" s="559"/>
      <c r="N50" s="558"/>
      <c r="O50" s="322"/>
    </row>
    <row r="51" spans="1:15" s="49" customFormat="1" ht="11.25" customHeight="1">
      <c r="A51" s="25" t="s">
        <v>49</v>
      </c>
      <c r="B51" s="29"/>
      <c r="D51" s="195"/>
      <c r="E51" s="52"/>
      <c r="F51" s="150" t="str">
        <f t="shared" si="6"/>
        <v/>
      </c>
      <c r="H51" s="195"/>
      <c r="I51" s="52"/>
      <c r="J51" s="150" t="str">
        <f t="shared" si="8"/>
        <v/>
      </c>
      <c r="L51" s="557"/>
      <c r="M51" s="559"/>
      <c r="N51" s="558"/>
      <c r="O51" s="322"/>
    </row>
    <row r="52" spans="1:15" s="49" customFormat="1" ht="11.25" customHeight="1">
      <c r="A52" s="25" t="s">
        <v>50</v>
      </c>
      <c r="B52" s="29"/>
      <c r="D52" s="195"/>
      <c r="E52" s="52"/>
      <c r="F52" s="150" t="str">
        <f t="shared" si="6"/>
        <v/>
      </c>
      <c r="H52" s="195"/>
      <c r="I52" s="52"/>
      <c r="J52" s="150" t="str">
        <f t="shared" si="8"/>
        <v/>
      </c>
      <c r="L52" s="557"/>
      <c r="M52" s="559"/>
      <c r="N52" s="558"/>
      <c r="O52" s="322"/>
    </row>
    <row r="53" spans="1:15" s="49" customFormat="1" ht="11.25" customHeight="1">
      <c r="A53" s="442" t="s">
        <v>89</v>
      </c>
      <c r="B53" s="443"/>
      <c r="D53" s="195"/>
      <c r="E53" s="52"/>
      <c r="F53" s="150" t="str">
        <f t="shared" si="6"/>
        <v/>
      </c>
      <c r="H53" s="195"/>
      <c r="I53" s="52"/>
      <c r="J53" s="150" t="str">
        <f t="shared" si="8"/>
        <v/>
      </c>
      <c r="L53" s="557"/>
      <c r="M53" s="559"/>
      <c r="N53" s="561"/>
      <c r="O53" s="322"/>
    </row>
    <row r="54" spans="1:15" s="49" customFormat="1" ht="11.25" customHeight="1">
      <c r="A54" s="545"/>
      <c r="B54" s="546"/>
      <c r="D54" s="194"/>
      <c r="E54" s="52"/>
      <c r="F54" s="151" t="str">
        <f t="shared" si="6"/>
        <v/>
      </c>
      <c r="H54" s="195"/>
      <c r="I54" s="52"/>
      <c r="J54" s="150" t="str">
        <f t="shared" si="8"/>
        <v/>
      </c>
      <c r="L54" s="557"/>
      <c r="M54" s="559"/>
      <c r="N54" s="561"/>
      <c r="O54" s="322"/>
    </row>
    <row r="55" spans="1:15" s="49" customFormat="1" ht="11.25" customHeight="1">
      <c r="A55" s="545"/>
      <c r="B55" s="546"/>
      <c r="D55" s="194"/>
      <c r="E55" s="52"/>
      <c r="F55" s="151" t="str">
        <f t="shared" si="6"/>
        <v/>
      </c>
      <c r="H55" s="195"/>
      <c r="I55" s="52"/>
      <c r="J55" s="150" t="str">
        <f t="shared" si="8"/>
        <v/>
      </c>
      <c r="L55" s="557"/>
      <c r="M55" s="559"/>
      <c r="N55" s="561"/>
      <c r="O55" s="322"/>
    </row>
    <row r="56" spans="1:15" s="49" customFormat="1" ht="11.25" customHeight="1">
      <c r="A56" s="1580"/>
      <c r="B56" s="1580"/>
      <c r="C56" s="34"/>
      <c r="D56" s="194"/>
      <c r="E56" s="52"/>
      <c r="F56" s="151" t="str">
        <f t="shared" si="6"/>
        <v/>
      </c>
      <c r="H56" s="194"/>
      <c r="I56" s="52"/>
      <c r="J56" s="151" t="str">
        <f>IF(H56=0,"",H56/H$77)</f>
        <v/>
      </c>
      <c r="L56" s="557"/>
      <c r="M56" s="559"/>
      <c r="N56" s="558"/>
      <c r="O56" s="322"/>
    </row>
    <row r="57" spans="1:15" s="49" customFormat="1" ht="16.5" customHeight="1">
      <c r="A57" s="58"/>
      <c r="B57" s="58" t="s">
        <v>16</v>
      </c>
      <c r="D57" s="181">
        <f>SUM(D41:D56)</f>
        <v>0</v>
      </c>
      <c r="E57" s="52"/>
      <c r="F57" s="203" t="str">
        <f t="shared" si="6"/>
        <v/>
      </c>
      <c r="H57" s="181">
        <f>SUM(H41:H56)</f>
        <v>0</v>
      </c>
      <c r="I57" s="52"/>
      <c r="J57" s="203" t="str">
        <f>IF(H57=0,"",H57/H$77)</f>
        <v/>
      </c>
      <c r="L57" s="557"/>
      <c r="M57" s="559"/>
      <c r="N57" s="558"/>
      <c r="O57" s="322"/>
    </row>
    <row r="58" spans="1:15" s="49" customFormat="1" ht="11.25" customHeight="1">
      <c r="A58" s="2" t="s">
        <v>51</v>
      </c>
      <c r="B58" s="2"/>
      <c r="D58" s="232"/>
      <c r="E58" s="52"/>
      <c r="F58" s="233"/>
      <c r="H58" s="232"/>
      <c r="I58" s="52"/>
      <c r="J58" s="233"/>
      <c r="L58" s="557"/>
      <c r="M58" s="559"/>
      <c r="N58" s="558"/>
      <c r="O58" s="322"/>
    </row>
    <row r="59" spans="1:15" s="49" customFormat="1" ht="11.25" customHeight="1">
      <c r="A59" s="61" t="s">
        <v>254</v>
      </c>
      <c r="B59" s="61"/>
      <c r="D59" s="198"/>
      <c r="E59" s="52"/>
      <c r="F59" s="233"/>
      <c r="H59" s="198"/>
      <c r="I59" s="52"/>
      <c r="J59" s="233" t="str">
        <f t="shared" ref="J59:J64" si="9">IF(H59=0,"",H59/H$77)</f>
        <v/>
      </c>
      <c r="L59" s="557"/>
      <c r="M59" s="559"/>
      <c r="N59" s="558"/>
      <c r="O59" s="322"/>
    </row>
    <row r="60" spans="1:15" s="49" customFormat="1" ht="11.25" customHeight="1">
      <c r="A60" s="43" t="s">
        <v>52</v>
      </c>
      <c r="B60" s="30"/>
      <c r="D60" s="194"/>
      <c r="E60" s="52"/>
      <c r="F60" s="207" t="str">
        <f t="shared" ref="F60:F68" si="10">IF(D60=0,"",D60/D$77)</f>
        <v/>
      </c>
      <c r="H60" s="194"/>
      <c r="I60" s="52"/>
      <c r="J60" s="207" t="str">
        <f t="shared" si="9"/>
        <v/>
      </c>
      <c r="L60" s="557"/>
      <c r="M60" s="559"/>
      <c r="N60" s="558"/>
      <c r="O60" s="322"/>
    </row>
    <row r="61" spans="1:15" s="49" customFormat="1" ht="11.25" customHeight="1">
      <c r="A61" s="43" t="s">
        <v>53</v>
      </c>
      <c r="B61" s="30"/>
      <c r="D61" s="195"/>
      <c r="E61" s="52"/>
      <c r="F61" s="208" t="str">
        <f t="shared" si="10"/>
        <v/>
      </c>
      <c r="H61" s="195"/>
      <c r="I61" s="52"/>
      <c r="J61" s="208" t="str">
        <f t="shared" si="9"/>
        <v/>
      </c>
      <c r="L61" s="557"/>
      <c r="M61" s="559"/>
      <c r="N61" s="558"/>
      <c r="O61" s="322"/>
    </row>
    <row r="62" spans="1:15" s="49" customFormat="1" ht="11.25" customHeight="1">
      <c r="A62" s="1238" t="s">
        <v>47</v>
      </c>
      <c r="B62" s="1239"/>
      <c r="D62" s="195"/>
      <c r="E62" s="52"/>
      <c r="F62" s="208" t="str">
        <f t="shared" si="10"/>
        <v/>
      </c>
      <c r="H62" s="195"/>
      <c r="I62" s="52"/>
      <c r="J62" s="208" t="str">
        <f t="shared" si="9"/>
        <v/>
      </c>
      <c r="L62" s="557"/>
      <c r="M62" s="559"/>
      <c r="N62" s="558"/>
      <c r="O62" s="322"/>
    </row>
    <row r="63" spans="1:15" s="49" customFormat="1" ht="11.25" customHeight="1">
      <c r="A63" s="1240"/>
      <c r="B63" s="1241"/>
      <c r="D63" s="198"/>
      <c r="E63" s="52"/>
      <c r="F63" s="233" t="str">
        <f t="shared" si="10"/>
        <v/>
      </c>
      <c r="H63" s="195"/>
      <c r="I63" s="52"/>
      <c r="J63" s="208" t="str">
        <f t="shared" si="9"/>
        <v/>
      </c>
      <c r="L63" s="557"/>
      <c r="M63" s="559"/>
      <c r="N63" s="558"/>
      <c r="O63" s="322"/>
    </row>
    <row r="64" spans="1:15" s="49" customFormat="1" ht="11.25" customHeight="1">
      <c r="A64" s="1580"/>
      <c r="B64" s="1580"/>
      <c r="C64" s="34"/>
      <c r="D64" s="195"/>
      <c r="E64" s="52"/>
      <c r="F64" s="208" t="str">
        <f t="shared" si="10"/>
        <v/>
      </c>
      <c r="H64" s="195"/>
      <c r="I64" s="52"/>
      <c r="J64" s="208" t="str">
        <f t="shared" si="9"/>
        <v/>
      </c>
      <c r="L64" s="557"/>
      <c r="M64" s="559"/>
      <c r="N64" s="558"/>
      <c r="O64" s="322"/>
    </row>
    <row r="65" spans="1:15" s="49" customFormat="1" ht="11.25" customHeight="1">
      <c r="A65" s="25" t="s">
        <v>54</v>
      </c>
      <c r="B65" s="29"/>
      <c r="D65" s="195"/>
      <c r="E65" s="52"/>
      <c r="F65" s="208" t="str">
        <f>IF(D65=0,"",D65/D$77)</f>
        <v/>
      </c>
      <c r="H65" s="195"/>
      <c r="I65" s="52"/>
      <c r="J65" s="208" t="str">
        <f>IF(H65=0,"",H65/H$77)</f>
        <v/>
      </c>
      <c r="L65" s="557"/>
      <c r="M65" s="559"/>
      <c r="N65" s="558"/>
      <c r="O65" s="322"/>
    </row>
    <row r="66" spans="1:15" s="49" customFormat="1" ht="14.5" customHeight="1">
      <c r="A66" s="25" t="s">
        <v>2972</v>
      </c>
      <c r="B66" s="29"/>
      <c r="D66" s="195"/>
      <c r="E66" s="52"/>
      <c r="F66" s="208" t="str">
        <f t="shared" si="10"/>
        <v/>
      </c>
      <c r="H66" s="195"/>
      <c r="I66" s="52"/>
      <c r="J66" s="208" t="str">
        <f t="shared" ref="J66:J68" si="11">IF(H66=0,"",H66/H$77)</f>
        <v/>
      </c>
      <c r="L66" s="557"/>
      <c r="M66" s="559"/>
      <c r="N66" s="558"/>
      <c r="O66" s="322"/>
    </row>
    <row r="67" spans="1:15" s="49" customFormat="1" ht="13.5" customHeight="1">
      <c r="A67" s="25" t="s">
        <v>89</v>
      </c>
      <c r="B67" s="29"/>
      <c r="D67" s="195"/>
      <c r="E67" s="52"/>
      <c r="F67" s="208" t="str">
        <f t="shared" si="10"/>
        <v/>
      </c>
      <c r="H67" s="195"/>
      <c r="I67" s="52"/>
      <c r="J67" s="208" t="str">
        <f t="shared" si="11"/>
        <v/>
      </c>
      <c r="L67" s="557"/>
      <c r="M67" s="559"/>
      <c r="N67" s="558"/>
      <c r="O67" s="322"/>
    </row>
    <row r="68" spans="1:15" s="49" customFormat="1" ht="14.5" customHeight="1">
      <c r="A68" s="58"/>
      <c r="B68" s="58" t="s">
        <v>16</v>
      </c>
      <c r="D68" s="181">
        <f>SUM(D59:D67)</f>
        <v>0</v>
      </c>
      <c r="E68" s="52"/>
      <c r="F68" s="203" t="str">
        <f t="shared" si="10"/>
        <v/>
      </c>
      <c r="H68" s="181">
        <f>SUM(H59:H67)</f>
        <v>0</v>
      </c>
      <c r="I68" s="52"/>
      <c r="J68" s="203" t="str">
        <f t="shared" si="11"/>
        <v/>
      </c>
      <c r="L68" s="557"/>
      <c r="M68" s="559"/>
      <c r="N68" s="558"/>
      <c r="O68" s="322"/>
    </row>
    <row r="69" spans="1:15" s="49" customFormat="1" ht="21.75" customHeight="1">
      <c r="A69" s="2" t="s">
        <v>27</v>
      </c>
      <c r="B69" s="4"/>
      <c r="D69" s="232"/>
      <c r="E69" s="52"/>
      <c r="F69" s="233"/>
      <c r="H69" s="232"/>
      <c r="I69" s="52"/>
      <c r="J69" s="233"/>
      <c r="L69" s="557"/>
      <c r="M69" s="559"/>
      <c r="N69" s="558"/>
      <c r="O69" s="322"/>
    </row>
    <row r="70" spans="1:15" s="49" customFormat="1" ht="11.25" customHeight="1">
      <c r="A70" s="61" t="s">
        <v>149</v>
      </c>
      <c r="B70" s="61"/>
      <c r="D70" s="232"/>
      <c r="E70" s="52"/>
      <c r="F70" s="233" t="str">
        <f t="shared" ref="F70:F73" si="12">IF(D70=0,"",D70/D$77)</f>
        <v/>
      </c>
      <c r="H70" s="198"/>
      <c r="I70" s="52"/>
      <c r="J70" s="233" t="str">
        <f t="shared" ref="J70:J73" si="13">IF(H70=0,"",H70/H$77)</f>
        <v/>
      </c>
      <c r="L70" s="557"/>
      <c r="M70" s="559"/>
      <c r="N70" s="558"/>
      <c r="O70" s="322"/>
    </row>
    <row r="71" spans="1:15" s="49" customFormat="1" ht="11.25" customHeight="1">
      <c r="A71" s="25" t="s">
        <v>93</v>
      </c>
      <c r="B71" s="29"/>
      <c r="D71" s="194"/>
      <c r="E71" s="52"/>
      <c r="F71" s="151" t="str">
        <f t="shared" si="12"/>
        <v/>
      </c>
      <c r="H71" s="194"/>
      <c r="I71" s="52"/>
      <c r="J71" s="151" t="str">
        <f t="shared" si="13"/>
        <v/>
      </c>
      <c r="L71" s="557"/>
      <c r="M71" s="559"/>
      <c r="N71" s="558"/>
      <c r="O71" s="322"/>
    </row>
    <row r="72" spans="1:15" s="49" customFormat="1" ht="11.25" customHeight="1">
      <c r="A72" s="25" t="s">
        <v>94</v>
      </c>
      <c r="B72" s="29"/>
      <c r="D72" s="195"/>
      <c r="E72" s="52"/>
      <c r="F72" s="150" t="str">
        <f t="shared" si="12"/>
        <v/>
      </c>
      <c r="H72" s="195"/>
      <c r="I72" s="52"/>
      <c r="J72" s="150" t="str">
        <f t="shared" si="13"/>
        <v/>
      </c>
      <c r="L72" s="557"/>
      <c r="M72" s="559"/>
      <c r="N72" s="558"/>
      <c r="O72" s="322"/>
    </row>
    <row r="73" spans="1:15" s="49" customFormat="1" ht="11.25" customHeight="1">
      <c r="A73" s="61" t="s">
        <v>28</v>
      </c>
      <c r="B73" s="61"/>
      <c r="D73" s="195"/>
      <c r="E73" s="64"/>
      <c r="F73" s="150" t="str">
        <f t="shared" si="12"/>
        <v/>
      </c>
      <c r="H73" s="195"/>
      <c r="I73" s="64"/>
      <c r="J73" s="150" t="str">
        <f t="shared" si="13"/>
        <v/>
      </c>
      <c r="L73" s="557"/>
      <c r="M73" s="562"/>
      <c r="N73" s="558"/>
      <c r="O73" s="322"/>
    </row>
    <row r="74" spans="1:15" s="49" customFormat="1" ht="15" customHeight="1">
      <c r="A74" s="58"/>
      <c r="B74" s="58" t="s">
        <v>16</v>
      </c>
      <c r="D74" s="181">
        <f>SUM(D70:D73)</f>
        <v>0</v>
      </c>
      <c r="E74" s="52"/>
      <c r="F74" s="203" t="str">
        <f>IF(D74=0,"",D74/D$77)</f>
        <v/>
      </c>
      <c r="H74" s="181">
        <f>SUM(H70:H73)</f>
        <v>0</v>
      </c>
      <c r="I74" s="52"/>
      <c r="J74" s="203" t="str">
        <f>IF(H74=0,"",H74/H$77)</f>
        <v/>
      </c>
      <c r="L74" s="557"/>
      <c r="M74" s="559"/>
      <c r="N74" s="558"/>
      <c r="O74" s="322"/>
    </row>
    <row r="75" spans="1:15" s="49" customFormat="1" ht="19.5" customHeight="1">
      <c r="A75" s="1579" t="s">
        <v>118</v>
      </c>
      <c r="B75" s="1579"/>
      <c r="D75" s="199"/>
      <c r="E75" s="52"/>
      <c r="F75" s="157" t="str">
        <f>IF(D75=0,"",D75/D$77)</f>
        <v/>
      </c>
      <c r="H75" s="199"/>
      <c r="I75" s="52"/>
      <c r="J75" s="157" t="str">
        <f>IF(H75=0,"",H75/H$77)</f>
        <v/>
      </c>
      <c r="L75" s="557"/>
      <c r="M75" s="559"/>
      <c r="N75" s="558"/>
      <c r="O75" s="322"/>
    </row>
    <row r="76" spans="1:15" s="49" customFormat="1" ht="20" customHeight="1">
      <c r="A76" s="58"/>
      <c r="B76" s="63" t="s">
        <v>109</v>
      </c>
      <c r="D76" s="158">
        <f>D57+D68+D74+D75</f>
        <v>0</v>
      </c>
      <c r="F76" s="206" t="str">
        <f>IF(D76=0,"",D76/D$77)</f>
        <v/>
      </c>
      <c r="H76" s="158">
        <f>H57+H68+H74+H75</f>
        <v>0</v>
      </c>
      <c r="J76" s="206" t="str">
        <f>IF(H76=0,"",H76/H$77)</f>
        <v/>
      </c>
      <c r="L76" s="557"/>
      <c r="M76" s="555"/>
      <c r="N76" s="558"/>
      <c r="O76" s="322"/>
    </row>
    <row r="77" spans="1:15" s="49" customFormat="1" ht="20.149999999999999" customHeight="1">
      <c r="B77" s="1" t="s">
        <v>30</v>
      </c>
      <c r="D77" s="574">
        <f>D38+D76</f>
        <v>0</v>
      </c>
      <c r="E77" s="170"/>
      <c r="F77" s="575" t="str">
        <f>IF(D77=0,"",D77/D$77)</f>
        <v/>
      </c>
      <c r="G77" s="170"/>
      <c r="H77" s="574">
        <f>H38+H76</f>
        <v>0</v>
      </c>
      <c r="I77" s="170"/>
      <c r="J77" s="575" t="str">
        <f>IF(H77=0,"",H77/H$77)</f>
        <v/>
      </c>
      <c r="L77" s="557"/>
      <c r="M77" s="555"/>
      <c r="N77" s="558"/>
      <c r="O77" s="322"/>
    </row>
    <row r="78" spans="1:15" s="49" customFormat="1" ht="11.25" customHeight="1">
      <c r="A78" s="36" t="s">
        <v>31</v>
      </c>
      <c r="B78" s="28"/>
      <c r="D78" s="200"/>
      <c r="F78" s="159" t="str">
        <f>IF(D78=0,"",D78/D$77)</f>
        <v/>
      </c>
      <c r="H78" s="200"/>
      <c r="J78" s="159" t="str">
        <f>IF(H78=0,"",H78/H$77)</f>
        <v/>
      </c>
      <c r="L78" s="557"/>
      <c r="M78" s="555"/>
      <c r="N78" s="558"/>
      <c r="O78" s="322"/>
    </row>
    <row r="79" spans="1:15" s="49" customFormat="1" ht="5.25" customHeight="1">
      <c r="A79" s="36"/>
      <c r="B79" s="28"/>
      <c r="D79" s="232"/>
      <c r="E79" s="52"/>
      <c r="F79" s="233"/>
      <c r="H79" s="232"/>
      <c r="I79" s="52"/>
      <c r="J79" s="233"/>
      <c r="L79" s="557"/>
      <c r="M79" s="559"/>
      <c r="N79" s="558"/>
      <c r="O79" s="322"/>
    </row>
    <row r="80" spans="1:15" s="65" customFormat="1" ht="10">
      <c r="A80" s="20" t="s">
        <v>32</v>
      </c>
      <c r="B80" s="20"/>
      <c r="D80" s="234"/>
      <c r="F80" s="235"/>
      <c r="H80" s="234"/>
      <c r="J80" s="235"/>
      <c r="L80" s="563"/>
      <c r="M80" s="564"/>
      <c r="N80" s="565"/>
      <c r="O80" s="490"/>
    </row>
    <row r="81" spans="1:15" s="65" customFormat="1" ht="10">
      <c r="A81" s="21" t="s">
        <v>0</v>
      </c>
      <c r="B81" s="21"/>
      <c r="D81" s="234"/>
      <c r="F81" s="235"/>
      <c r="H81" s="234"/>
      <c r="J81" s="235"/>
      <c r="L81" s="563"/>
      <c r="M81" s="564"/>
      <c r="N81" s="565"/>
      <c r="O81" s="490"/>
    </row>
    <row r="82" spans="1:15" s="65" customFormat="1" ht="10">
      <c r="A82" s="21" t="s">
        <v>167</v>
      </c>
      <c r="B82" s="21"/>
      <c r="D82" s="234"/>
      <c r="F82" s="235"/>
      <c r="H82" s="234"/>
      <c r="J82" s="235"/>
      <c r="L82" s="563"/>
      <c r="M82" s="564"/>
      <c r="N82" s="565"/>
      <c r="O82" s="490"/>
    </row>
    <row r="83" spans="1:15" s="49" customFormat="1" ht="31.5" customHeight="1">
      <c r="A83" s="93" t="s">
        <v>255</v>
      </c>
      <c r="B83" s="58"/>
      <c r="D83" s="52"/>
      <c r="F83" s="233"/>
      <c r="H83" s="52"/>
      <c r="J83" s="233"/>
      <c r="L83" s="559"/>
      <c r="M83" s="555"/>
      <c r="N83" s="558"/>
      <c r="O83" s="322"/>
    </row>
    <row r="84" spans="1:15" s="49" customFormat="1" ht="19.5" customHeight="1">
      <c r="A84" s="5" t="s">
        <v>92</v>
      </c>
      <c r="B84" s="5"/>
      <c r="D84" s="52"/>
      <c r="F84" s="233"/>
      <c r="H84" s="52"/>
      <c r="J84" s="233"/>
      <c r="L84" s="559"/>
      <c r="M84" s="555"/>
      <c r="N84" s="558"/>
      <c r="O84" s="322"/>
    </row>
    <row r="85" spans="1:15" s="49" customFormat="1" ht="12" customHeight="1">
      <c r="A85" s="25" t="s">
        <v>175</v>
      </c>
      <c r="B85" s="29"/>
      <c r="D85" s="194"/>
      <c r="F85" s="151" t="str">
        <f>IF(D85=0,"",D85/D$77)</f>
        <v/>
      </c>
      <c r="H85" s="194"/>
      <c r="J85" s="151" t="str">
        <f>IF(H85=0,"",H85/H$77)</f>
        <v/>
      </c>
      <c r="L85" s="557"/>
      <c r="M85" s="555"/>
      <c r="N85" s="558"/>
      <c r="O85" s="322"/>
    </row>
    <row r="86" spans="1:15" s="49" customFormat="1" ht="11.5">
      <c r="A86" s="25" t="s">
        <v>55</v>
      </c>
      <c r="B86" s="29"/>
      <c r="D86" s="194"/>
      <c r="F86" s="151" t="str">
        <f t="shared" ref="F86:F96" si="14">IF(D86=0,"",D86/D$77)</f>
        <v/>
      </c>
      <c r="H86" s="194"/>
      <c r="J86" s="151" t="str">
        <f t="shared" ref="J86:J96" si="15">IF(H86=0,"",H86/H$77)</f>
        <v/>
      </c>
      <c r="L86" s="557"/>
      <c r="M86" s="555"/>
      <c r="N86" s="558"/>
      <c r="O86" s="322"/>
    </row>
    <row r="87" spans="1:15" s="49" customFormat="1" ht="11.5">
      <c r="A87" s="25" t="s">
        <v>178</v>
      </c>
      <c r="B87" s="29"/>
      <c r="D87" s="195"/>
      <c r="F87" s="152" t="str">
        <f t="shared" si="14"/>
        <v/>
      </c>
      <c r="H87" s="195"/>
      <c r="J87" s="152" t="str">
        <f t="shared" si="15"/>
        <v/>
      </c>
      <c r="L87" s="557"/>
      <c r="M87" s="555"/>
      <c r="N87" s="558"/>
      <c r="O87" s="322"/>
    </row>
    <row r="88" spans="1:15" s="49" customFormat="1" ht="11.5">
      <c r="A88" s="25" t="s">
        <v>56</v>
      </c>
      <c r="B88" s="29"/>
      <c r="D88" s="195"/>
      <c r="F88" s="150" t="str">
        <f t="shared" si="14"/>
        <v/>
      </c>
      <c r="H88" s="195"/>
      <c r="J88" s="150" t="str">
        <f t="shared" si="15"/>
        <v/>
      </c>
      <c r="L88" s="557"/>
      <c r="M88" s="555"/>
      <c r="N88" s="558"/>
      <c r="O88" s="322"/>
    </row>
    <row r="89" spans="1:15" s="49" customFormat="1" ht="12" customHeight="1">
      <c r="A89" s="1578" t="s">
        <v>116</v>
      </c>
      <c r="B89" s="1578"/>
      <c r="D89" s="195"/>
      <c r="F89" s="152" t="str">
        <f t="shared" si="14"/>
        <v/>
      </c>
      <c r="H89" s="195"/>
      <c r="J89" s="152" t="str">
        <f t="shared" si="15"/>
        <v/>
      </c>
      <c r="L89" s="557"/>
      <c r="M89" s="555"/>
      <c r="N89" s="558"/>
      <c r="O89" s="322"/>
    </row>
    <row r="90" spans="1:15" s="49" customFormat="1" ht="14.25" customHeight="1">
      <c r="A90" s="1578" t="s">
        <v>147</v>
      </c>
      <c r="B90" s="1578"/>
      <c r="D90" s="195"/>
      <c r="F90" s="152" t="str">
        <f t="shared" si="14"/>
        <v/>
      </c>
      <c r="H90" s="195"/>
      <c r="J90" s="152" t="str">
        <f t="shared" si="15"/>
        <v/>
      </c>
      <c r="L90" s="557"/>
      <c r="M90" s="555"/>
      <c r="N90" s="558"/>
      <c r="O90" s="322"/>
    </row>
    <row r="91" spans="1:15" s="49" customFormat="1" ht="15" customHeight="1">
      <c r="A91" s="1578" t="s">
        <v>160</v>
      </c>
      <c r="B91" s="1578"/>
      <c r="D91" s="195"/>
      <c r="F91" s="150" t="str">
        <f t="shared" si="14"/>
        <v/>
      </c>
      <c r="H91" s="195"/>
      <c r="J91" s="150" t="str">
        <f t="shared" si="15"/>
        <v/>
      </c>
      <c r="L91" s="557"/>
      <c r="M91" s="555"/>
      <c r="N91" s="558"/>
      <c r="O91" s="322"/>
    </row>
    <row r="92" spans="1:15" s="49" customFormat="1" ht="12" customHeight="1">
      <c r="A92" s="25" t="s">
        <v>161</v>
      </c>
      <c r="B92" s="29"/>
      <c r="D92" s="196"/>
      <c r="F92" s="156" t="str">
        <f t="shared" si="14"/>
        <v/>
      </c>
      <c r="H92" s="196"/>
      <c r="J92" s="156" t="str">
        <f t="shared" si="15"/>
        <v/>
      </c>
      <c r="L92" s="557"/>
      <c r="M92" s="555"/>
      <c r="N92" s="558"/>
      <c r="O92" s="322"/>
    </row>
    <row r="93" spans="1:15" s="49" customFormat="1" ht="12" customHeight="1">
      <c r="A93" s="25" t="s">
        <v>168</v>
      </c>
      <c r="B93" s="29"/>
      <c r="D93" s="196"/>
      <c r="F93" s="156" t="str">
        <f t="shared" si="14"/>
        <v/>
      </c>
      <c r="H93" s="196"/>
      <c r="J93" s="156" t="str">
        <f t="shared" si="15"/>
        <v/>
      </c>
      <c r="L93" s="557"/>
      <c r="M93" s="555"/>
      <c r="N93" s="558"/>
      <c r="O93" s="322"/>
    </row>
    <row r="94" spans="1:15" s="49" customFormat="1" ht="12" customHeight="1">
      <c r="A94" s="25" t="s">
        <v>169</v>
      </c>
      <c r="B94" s="29"/>
      <c r="D94" s="196"/>
      <c r="F94" s="156" t="str">
        <f t="shared" si="14"/>
        <v/>
      </c>
      <c r="H94" s="196"/>
      <c r="J94" s="156" t="str">
        <f t="shared" si="15"/>
        <v/>
      </c>
      <c r="L94" s="557"/>
      <c r="M94" s="555"/>
      <c r="N94" s="558"/>
      <c r="O94" s="322"/>
    </row>
    <row r="95" spans="1:15" s="49" customFormat="1" ht="12" customHeight="1">
      <c r="A95" s="25" t="s">
        <v>67</v>
      </c>
      <c r="B95" s="29"/>
      <c r="D95" s="196"/>
      <c r="F95" s="156" t="str">
        <f t="shared" si="14"/>
        <v/>
      </c>
      <c r="H95" s="196"/>
      <c r="J95" s="156" t="str">
        <f t="shared" si="15"/>
        <v/>
      </c>
      <c r="L95" s="557"/>
      <c r="M95" s="555"/>
      <c r="N95" s="558"/>
      <c r="O95" s="322"/>
    </row>
    <row r="96" spans="1:15" s="49" customFormat="1" ht="15" customHeight="1">
      <c r="A96" s="58"/>
      <c r="B96" s="58" t="s">
        <v>16</v>
      </c>
      <c r="D96" s="181">
        <f>SUM(D85:D95)</f>
        <v>0</v>
      </c>
      <c r="E96" s="52"/>
      <c r="F96" s="203" t="str">
        <f t="shared" si="14"/>
        <v/>
      </c>
      <c r="H96" s="181">
        <f>SUM(H85:H95)</f>
        <v>0</v>
      </c>
      <c r="I96" s="52"/>
      <c r="J96" s="203" t="str">
        <f t="shared" si="15"/>
        <v/>
      </c>
      <c r="L96" s="557"/>
      <c r="M96" s="559"/>
      <c r="N96" s="558"/>
      <c r="O96" s="322"/>
    </row>
    <row r="97" spans="1:15" s="49" customFormat="1" ht="11.25" customHeight="1">
      <c r="A97" s="59" t="s">
        <v>170</v>
      </c>
      <c r="B97" s="59"/>
      <c r="D97" s="232"/>
      <c r="F97" s="233"/>
      <c r="H97" s="232"/>
      <c r="J97" s="233"/>
      <c r="L97" s="557"/>
      <c r="M97" s="555"/>
      <c r="N97" s="558"/>
      <c r="O97" s="322"/>
    </row>
    <row r="98" spans="1:15" s="49" customFormat="1" ht="11.25" customHeight="1">
      <c r="A98" s="55" t="s">
        <v>175</v>
      </c>
      <c r="B98" s="55"/>
      <c r="D98" s="194"/>
      <c r="F98" s="155" t="str">
        <f t="shared" ref="F98:F102" si="16">IF(D98=0,"",D98/D$77)</f>
        <v/>
      </c>
      <c r="H98" s="194"/>
      <c r="J98" s="155" t="str">
        <f t="shared" ref="J98:J102" si="17">IF(H98=0,"",H98/H$77)</f>
        <v/>
      </c>
      <c r="L98" s="557"/>
      <c r="M98" s="555"/>
      <c r="N98" s="558"/>
      <c r="O98" s="322"/>
    </row>
    <row r="99" spans="1:15" s="49" customFormat="1" ht="11.25" customHeight="1">
      <c r="A99" s="25" t="s">
        <v>178</v>
      </c>
      <c r="B99" s="29"/>
      <c r="D99" s="194"/>
      <c r="F99" s="155" t="str">
        <f t="shared" si="16"/>
        <v/>
      </c>
      <c r="H99" s="194"/>
      <c r="J99" s="155" t="str">
        <f t="shared" si="17"/>
        <v/>
      </c>
      <c r="L99" s="557"/>
      <c r="M99" s="555"/>
      <c r="N99" s="558"/>
      <c r="O99" s="322"/>
    </row>
    <row r="100" spans="1:15" s="49" customFormat="1" ht="11.25" customHeight="1">
      <c r="A100" s="55" t="s">
        <v>55</v>
      </c>
      <c r="B100" s="55"/>
      <c r="D100" s="194"/>
      <c r="F100" s="155" t="str">
        <f t="shared" si="16"/>
        <v/>
      </c>
      <c r="H100" s="194"/>
      <c r="J100" s="155" t="str">
        <f t="shared" si="17"/>
        <v/>
      </c>
      <c r="L100" s="557"/>
      <c r="M100" s="555"/>
      <c r="N100" s="558"/>
      <c r="O100" s="322"/>
    </row>
    <row r="101" spans="1:15" s="49" customFormat="1" ht="11.25" customHeight="1">
      <c r="A101" s="55" t="s">
        <v>91</v>
      </c>
      <c r="B101" s="55"/>
      <c r="D101" s="194"/>
      <c r="F101" s="155" t="str">
        <f t="shared" si="16"/>
        <v/>
      </c>
      <c r="H101" s="194"/>
      <c r="J101" s="155" t="str">
        <f t="shared" si="17"/>
        <v/>
      </c>
      <c r="L101" s="557"/>
      <c r="M101" s="555"/>
      <c r="N101" s="558"/>
      <c r="O101" s="322"/>
    </row>
    <row r="102" spans="1:15" s="49" customFormat="1" ht="11.25" customHeight="1">
      <c r="A102" s="55" t="s">
        <v>67</v>
      </c>
      <c r="B102" s="55"/>
      <c r="D102" s="194"/>
      <c r="F102" s="155" t="str">
        <f t="shared" si="16"/>
        <v/>
      </c>
      <c r="H102" s="194"/>
      <c r="J102" s="155" t="str">
        <f t="shared" si="17"/>
        <v/>
      </c>
      <c r="L102" s="557"/>
      <c r="M102" s="555"/>
      <c r="N102" s="558"/>
      <c r="O102" s="322"/>
    </row>
    <row r="103" spans="1:15" s="49" customFormat="1" ht="11.25" customHeight="1">
      <c r="A103" s="55"/>
      <c r="B103" s="55"/>
      <c r="D103" s="232"/>
      <c r="F103" s="233"/>
      <c r="H103" s="232"/>
      <c r="J103" s="233"/>
      <c r="L103" s="557"/>
      <c r="M103" s="555"/>
      <c r="N103" s="558"/>
      <c r="O103" s="322"/>
    </row>
    <row r="104" spans="1:15" s="49" customFormat="1" ht="11.25" customHeight="1">
      <c r="A104" s="59" t="s">
        <v>171</v>
      </c>
      <c r="B104" s="59"/>
      <c r="D104" s="232"/>
      <c r="F104" s="233"/>
      <c r="H104" s="232"/>
      <c r="J104" s="233"/>
      <c r="L104" s="557"/>
      <c r="M104" s="555"/>
      <c r="N104" s="558"/>
      <c r="O104" s="322"/>
    </row>
    <row r="105" spans="1:15" s="49" customFormat="1" ht="11.25" customHeight="1">
      <c r="A105" s="55" t="s">
        <v>175</v>
      </c>
      <c r="B105" s="55"/>
      <c r="D105" s="194"/>
      <c r="F105" s="155" t="str">
        <f t="shared" ref="F105:F109" si="18">IF(D105=0,"",D105/D$77)</f>
        <v/>
      </c>
      <c r="H105" s="194"/>
      <c r="J105" s="155" t="str">
        <f t="shared" ref="J105:J109" si="19">IF(H105=0,"",H105/H$77)</f>
        <v/>
      </c>
      <c r="L105" s="557"/>
      <c r="M105" s="555"/>
      <c r="N105" s="558"/>
      <c r="O105" s="322"/>
    </row>
    <row r="106" spans="1:15" s="49" customFormat="1" ht="11.25" customHeight="1">
      <c r="A106" s="25" t="s">
        <v>178</v>
      </c>
      <c r="B106" s="29"/>
      <c r="D106" s="194"/>
      <c r="F106" s="155" t="str">
        <f t="shared" si="18"/>
        <v/>
      </c>
      <c r="H106" s="194"/>
      <c r="J106" s="155" t="str">
        <f t="shared" si="19"/>
        <v/>
      </c>
      <c r="L106" s="557"/>
      <c r="M106" s="555"/>
      <c r="N106" s="558"/>
      <c r="O106" s="322"/>
    </row>
    <row r="107" spans="1:15" s="49" customFormat="1" ht="11.25" customHeight="1">
      <c r="A107" s="55" t="s">
        <v>55</v>
      </c>
      <c r="B107" s="55"/>
      <c r="D107" s="194"/>
      <c r="F107" s="155" t="str">
        <f t="shared" si="18"/>
        <v/>
      </c>
      <c r="H107" s="194"/>
      <c r="J107" s="155" t="str">
        <f t="shared" si="19"/>
        <v/>
      </c>
      <c r="L107" s="557"/>
      <c r="M107" s="555"/>
      <c r="N107" s="558"/>
      <c r="O107" s="322"/>
    </row>
    <row r="108" spans="1:15" s="49" customFormat="1" ht="11.25" customHeight="1">
      <c r="A108" s="55" t="s">
        <v>91</v>
      </c>
      <c r="B108" s="55"/>
      <c r="D108" s="194"/>
      <c r="F108" s="155" t="str">
        <f t="shared" si="18"/>
        <v/>
      </c>
      <c r="H108" s="194"/>
      <c r="J108" s="155" t="str">
        <f t="shared" si="19"/>
        <v/>
      </c>
      <c r="L108" s="557"/>
      <c r="M108" s="555"/>
      <c r="N108" s="558"/>
      <c r="O108" s="322"/>
    </row>
    <row r="109" spans="1:15" s="49" customFormat="1" ht="11.25" customHeight="1">
      <c r="A109" s="55" t="s">
        <v>67</v>
      </c>
      <c r="B109" s="55"/>
      <c r="D109" s="194"/>
      <c r="F109" s="155" t="str">
        <f t="shared" si="18"/>
        <v/>
      </c>
      <c r="H109" s="194"/>
      <c r="J109" s="155" t="str">
        <f t="shared" si="19"/>
        <v/>
      </c>
      <c r="L109" s="557"/>
      <c r="M109" s="555"/>
      <c r="N109" s="558"/>
      <c r="O109" s="322"/>
    </row>
    <row r="110" spans="1:15" s="49" customFormat="1" ht="11.25" customHeight="1">
      <c r="A110" s="55"/>
      <c r="B110" s="55"/>
      <c r="D110" s="232"/>
      <c r="F110" s="233"/>
      <c r="H110" s="232"/>
      <c r="J110" s="233"/>
      <c r="L110" s="557"/>
      <c r="M110" s="555"/>
      <c r="N110" s="558"/>
      <c r="O110" s="322"/>
    </row>
    <row r="111" spans="1:15" s="49" customFormat="1" ht="11.25" customHeight="1">
      <c r="A111" s="59" t="s">
        <v>172</v>
      </c>
      <c r="B111" s="59"/>
      <c r="D111" s="232"/>
      <c r="F111" s="233"/>
      <c r="H111" s="232"/>
      <c r="J111" s="233"/>
      <c r="L111" s="557"/>
      <c r="M111" s="555"/>
      <c r="N111" s="558"/>
      <c r="O111" s="322"/>
    </row>
    <row r="112" spans="1:15" s="49" customFormat="1" ht="11.25" customHeight="1">
      <c r="A112" s="55" t="s">
        <v>175</v>
      </c>
      <c r="B112" s="55"/>
      <c r="D112" s="194"/>
      <c r="F112" s="155" t="str">
        <f t="shared" ref="F112:F117" si="20">IF(D112=0,"",D112/D$77)</f>
        <v/>
      </c>
      <c r="H112" s="194"/>
      <c r="J112" s="155" t="str">
        <f t="shared" ref="J112:J117" si="21">IF(H112=0,"",H112/H$77)</f>
        <v/>
      </c>
      <c r="L112" s="557"/>
      <c r="M112" s="555"/>
      <c r="N112" s="558"/>
      <c r="O112" s="322"/>
    </row>
    <row r="113" spans="1:15" s="49" customFormat="1" ht="12.75" customHeight="1">
      <c r="A113" s="25" t="s">
        <v>178</v>
      </c>
      <c r="B113" s="29"/>
      <c r="D113" s="194"/>
      <c r="F113" s="155" t="str">
        <f t="shared" si="20"/>
        <v/>
      </c>
      <c r="H113" s="194"/>
      <c r="J113" s="155" t="str">
        <f t="shared" si="21"/>
        <v/>
      </c>
      <c r="L113" s="557"/>
      <c r="M113" s="555"/>
      <c r="N113" s="558"/>
      <c r="O113" s="322"/>
    </row>
    <row r="114" spans="1:15" s="49" customFormat="1" ht="11.25" customHeight="1">
      <c r="A114" s="55" t="s">
        <v>55</v>
      </c>
      <c r="B114" s="55"/>
      <c r="D114" s="194"/>
      <c r="F114" s="155" t="str">
        <f t="shared" si="20"/>
        <v/>
      </c>
      <c r="H114" s="194"/>
      <c r="J114" s="155" t="str">
        <f t="shared" si="21"/>
        <v/>
      </c>
      <c r="L114" s="557"/>
      <c r="M114" s="555"/>
      <c r="N114" s="558"/>
      <c r="O114" s="322"/>
    </row>
    <row r="115" spans="1:15" s="49" customFormat="1" ht="11.25" customHeight="1">
      <c r="A115" s="55" t="s">
        <v>91</v>
      </c>
      <c r="B115" s="55"/>
      <c r="D115" s="194"/>
      <c r="F115" s="155" t="str">
        <f t="shared" si="20"/>
        <v/>
      </c>
      <c r="H115" s="194"/>
      <c r="J115" s="155" t="str">
        <f t="shared" si="21"/>
        <v/>
      </c>
      <c r="L115" s="557"/>
      <c r="M115" s="555"/>
      <c r="N115" s="558"/>
      <c r="O115" s="322"/>
    </row>
    <row r="116" spans="1:15" s="49" customFormat="1" ht="11.25" customHeight="1">
      <c r="A116" s="55" t="s">
        <v>67</v>
      </c>
      <c r="B116" s="55"/>
      <c r="D116" s="194"/>
      <c r="F116" s="155" t="str">
        <f t="shared" si="20"/>
        <v/>
      </c>
      <c r="H116" s="194"/>
      <c r="J116" s="155" t="str">
        <f t="shared" si="21"/>
        <v/>
      </c>
      <c r="L116" s="557"/>
      <c r="M116" s="555"/>
      <c r="N116" s="558"/>
      <c r="O116" s="322"/>
    </row>
    <row r="117" spans="1:15" s="49" customFormat="1" ht="14.25" customHeight="1">
      <c r="A117" s="58"/>
      <c r="B117" s="58" t="s">
        <v>16</v>
      </c>
      <c r="D117" s="181">
        <f>SUM(D98:D116)</f>
        <v>0</v>
      </c>
      <c r="E117" s="52"/>
      <c r="F117" s="203" t="str">
        <f t="shared" si="20"/>
        <v/>
      </c>
      <c r="H117" s="181">
        <f>SUM(H98:H116)</f>
        <v>0</v>
      </c>
      <c r="I117" s="52"/>
      <c r="J117" s="203" t="str">
        <f t="shared" si="21"/>
        <v/>
      </c>
      <c r="L117" s="557"/>
      <c r="M117" s="559"/>
      <c r="N117" s="558"/>
      <c r="O117" s="322"/>
    </row>
    <row r="118" spans="1:15" s="49" customFormat="1" ht="14.25" customHeight="1">
      <c r="A118" s="58"/>
      <c r="B118" s="58"/>
      <c r="D118" s="232"/>
      <c r="F118" s="233"/>
      <c r="H118" s="232"/>
      <c r="J118" s="233"/>
      <c r="L118" s="557"/>
      <c r="M118" s="555"/>
      <c r="N118" s="558"/>
      <c r="O118" s="322"/>
    </row>
    <row r="119" spans="1:15" s="49" customFormat="1" ht="11.25" customHeight="1">
      <c r="A119" s="5" t="s">
        <v>57</v>
      </c>
      <c r="B119" s="5"/>
      <c r="D119" s="232"/>
      <c r="F119" s="233"/>
      <c r="H119" s="232"/>
      <c r="J119" s="233"/>
      <c r="L119" s="557"/>
      <c r="M119" s="555"/>
      <c r="N119" s="558"/>
      <c r="O119" s="322"/>
    </row>
    <row r="120" spans="1:15" s="49" customFormat="1" ht="11.25" customHeight="1">
      <c r="A120" s="25" t="s">
        <v>175</v>
      </c>
      <c r="B120" s="29"/>
      <c r="D120" s="194"/>
      <c r="F120" s="151" t="str">
        <f t="shared" ref="F120:F127" si="22">IF(D120=0,"",D120/D$77)</f>
        <v/>
      </c>
      <c r="H120" s="194"/>
      <c r="J120" s="151" t="str">
        <f t="shared" ref="J120:J127" si="23">IF(H120=0,"",H120/H$77)</f>
        <v/>
      </c>
      <c r="L120" s="557"/>
      <c r="M120" s="555"/>
      <c r="N120" s="558"/>
      <c r="O120" s="322"/>
    </row>
    <row r="121" spans="1:15" s="49" customFormat="1" ht="11.25" customHeight="1">
      <c r="A121" s="25" t="s">
        <v>178</v>
      </c>
      <c r="B121" s="29"/>
      <c r="D121" s="195"/>
      <c r="F121" s="152" t="str">
        <f t="shared" si="22"/>
        <v/>
      </c>
      <c r="H121" s="195"/>
      <c r="J121" s="152" t="str">
        <f t="shared" si="23"/>
        <v/>
      </c>
      <c r="L121" s="557"/>
      <c r="M121" s="555"/>
      <c r="N121" s="558"/>
      <c r="O121" s="322"/>
    </row>
    <row r="122" spans="1:15" s="49" customFormat="1" ht="11.25" customHeight="1">
      <c r="A122" s="25" t="s">
        <v>65</v>
      </c>
      <c r="B122" s="29"/>
      <c r="D122" s="194"/>
      <c r="E122" s="52"/>
      <c r="F122" s="151" t="str">
        <f t="shared" si="22"/>
        <v/>
      </c>
      <c r="H122" s="194"/>
      <c r="I122" s="52"/>
      <c r="J122" s="151" t="str">
        <f t="shared" si="23"/>
        <v/>
      </c>
      <c r="L122" s="557"/>
      <c r="M122" s="559"/>
      <c r="N122" s="558"/>
      <c r="O122" s="322"/>
    </row>
    <row r="123" spans="1:15" s="49" customFormat="1" ht="11.25" customHeight="1">
      <c r="A123" s="25" t="s">
        <v>58</v>
      </c>
      <c r="B123" s="29"/>
      <c r="D123" s="194"/>
      <c r="E123" s="52"/>
      <c r="F123" s="151" t="str">
        <f t="shared" si="22"/>
        <v/>
      </c>
      <c r="H123" s="194"/>
      <c r="I123" s="52"/>
      <c r="J123" s="151" t="str">
        <f t="shared" si="23"/>
        <v/>
      </c>
      <c r="L123" s="557"/>
      <c r="M123" s="559"/>
      <c r="N123" s="558"/>
      <c r="O123" s="322"/>
    </row>
    <row r="124" spans="1:15" s="49" customFormat="1" ht="11.25" customHeight="1">
      <c r="A124" s="25" t="s">
        <v>59</v>
      </c>
      <c r="B124" s="29"/>
      <c r="D124" s="194"/>
      <c r="E124" s="52"/>
      <c r="F124" s="151" t="str">
        <f t="shared" si="22"/>
        <v/>
      </c>
      <c r="H124" s="194"/>
      <c r="I124" s="52"/>
      <c r="J124" s="151" t="str">
        <f t="shared" si="23"/>
        <v/>
      </c>
      <c r="L124" s="557"/>
      <c r="M124" s="559"/>
      <c r="N124" s="558"/>
      <c r="O124" s="322"/>
    </row>
    <row r="125" spans="1:15" s="49" customFormat="1" ht="11.25" customHeight="1">
      <c r="A125" s="25" t="s">
        <v>60</v>
      </c>
      <c r="B125" s="29"/>
      <c r="D125" s="194"/>
      <c r="E125" s="52"/>
      <c r="F125" s="151" t="str">
        <f t="shared" si="22"/>
        <v/>
      </c>
      <c r="H125" s="194"/>
      <c r="I125" s="52"/>
      <c r="J125" s="151" t="str">
        <f t="shared" si="23"/>
        <v/>
      </c>
      <c r="L125" s="557"/>
      <c r="M125" s="559"/>
      <c r="N125" s="558"/>
      <c r="O125" s="322"/>
    </row>
    <row r="126" spans="1:15" s="49" customFormat="1" ht="11.25" customHeight="1">
      <c r="A126" s="25" t="s">
        <v>67</v>
      </c>
      <c r="B126" s="29"/>
      <c r="D126" s="195"/>
      <c r="E126" s="52"/>
      <c r="F126" s="150" t="str">
        <f t="shared" si="22"/>
        <v/>
      </c>
      <c r="H126" s="195"/>
      <c r="I126" s="52"/>
      <c r="J126" s="150" t="str">
        <f t="shared" si="23"/>
        <v/>
      </c>
      <c r="L126" s="557"/>
      <c r="M126" s="559"/>
      <c r="N126" s="558"/>
      <c r="O126" s="322"/>
    </row>
    <row r="127" spans="1:15" s="49" customFormat="1" ht="13.5" customHeight="1">
      <c r="A127" s="58"/>
      <c r="B127" s="58" t="s">
        <v>16</v>
      </c>
      <c r="D127" s="181">
        <f>SUM(D120:D126)</f>
        <v>0</v>
      </c>
      <c r="E127" s="52"/>
      <c r="F127" s="203" t="str">
        <f t="shared" si="22"/>
        <v/>
      </c>
      <c r="H127" s="181">
        <f>SUM(H120:H126)</f>
        <v>0</v>
      </c>
      <c r="I127" s="52"/>
      <c r="J127" s="203" t="str">
        <f t="shared" si="23"/>
        <v/>
      </c>
      <c r="L127" s="557"/>
      <c r="M127" s="559"/>
      <c r="N127" s="558"/>
      <c r="O127" s="322"/>
    </row>
    <row r="128" spans="1:15" s="49" customFormat="1" ht="11.25" customHeight="1">
      <c r="A128" s="58"/>
      <c r="B128" s="58"/>
      <c r="D128" s="232"/>
      <c r="E128" s="52"/>
      <c r="F128" s="233"/>
      <c r="H128" s="232"/>
      <c r="I128" s="52"/>
      <c r="J128" s="233"/>
      <c r="L128" s="557"/>
      <c r="M128" s="559"/>
      <c r="N128" s="558"/>
      <c r="O128" s="322"/>
    </row>
    <row r="129" spans="1:15" s="49" customFormat="1" ht="11.25" customHeight="1">
      <c r="A129" s="5" t="s">
        <v>61</v>
      </c>
      <c r="B129" s="5"/>
      <c r="D129" s="232"/>
      <c r="E129" s="52"/>
      <c r="F129" s="233"/>
      <c r="H129" s="232"/>
      <c r="I129" s="52"/>
      <c r="J129" s="233"/>
      <c r="L129" s="557"/>
      <c r="M129" s="559"/>
      <c r="N129" s="558"/>
      <c r="O129" s="322"/>
    </row>
    <row r="130" spans="1:15" s="49" customFormat="1" ht="11.25" customHeight="1">
      <c r="A130" s="25" t="s">
        <v>175</v>
      </c>
      <c r="B130" s="29"/>
      <c r="D130" s="194"/>
      <c r="E130" s="52"/>
      <c r="F130" s="151" t="str">
        <f t="shared" ref="F130:F137" si="24">IF(D130=0,"",D130/D$77)</f>
        <v/>
      </c>
      <c r="H130" s="194"/>
      <c r="I130" s="52"/>
      <c r="J130" s="151" t="str">
        <f t="shared" ref="J130:J137" si="25">IF(H130=0,"",H130/H$77)</f>
        <v/>
      </c>
      <c r="L130" s="557"/>
      <c r="M130" s="559"/>
      <c r="N130" s="558"/>
      <c r="O130" s="322"/>
    </row>
    <row r="131" spans="1:15" s="49" customFormat="1" ht="11.25" customHeight="1">
      <c r="A131" s="25" t="s">
        <v>178</v>
      </c>
      <c r="B131" s="29"/>
      <c r="D131" s="195"/>
      <c r="F131" s="152" t="str">
        <f t="shared" si="24"/>
        <v/>
      </c>
      <c r="H131" s="195"/>
      <c r="J131" s="152" t="str">
        <f t="shared" si="25"/>
        <v/>
      </c>
      <c r="L131" s="557"/>
      <c r="M131" s="555"/>
      <c r="N131" s="558"/>
      <c r="O131" s="322"/>
    </row>
    <row r="132" spans="1:15" s="49" customFormat="1" ht="11.25" customHeight="1">
      <c r="A132" s="25" t="s">
        <v>65</v>
      </c>
      <c r="B132" s="29"/>
      <c r="D132" s="194"/>
      <c r="E132" s="52"/>
      <c r="F132" s="151" t="str">
        <f t="shared" si="24"/>
        <v/>
      </c>
      <c r="H132" s="194"/>
      <c r="I132" s="52"/>
      <c r="J132" s="151" t="str">
        <f t="shared" si="25"/>
        <v/>
      </c>
      <c r="L132" s="557"/>
      <c r="M132" s="559"/>
      <c r="N132" s="558"/>
      <c r="O132" s="322"/>
    </row>
    <row r="133" spans="1:15" s="49" customFormat="1" ht="11.5">
      <c r="A133" s="1578" t="s">
        <v>99</v>
      </c>
      <c r="B133" s="1578"/>
      <c r="D133" s="194"/>
      <c r="E133" s="52"/>
      <c r="F133" s="151" t="str">
        <f t="shared" si="24"/>
        <v/>
      </c>
      <c r="H133" s="194"/>
      <c r="I133" s="52"/>
      <c r="J133" s="151" t="str">
        <f t="shared" si="25"/>
        <v/>
      </c>
      <c r="L133" s="557"/>
      <c r="M133" s="559"/>
      <c r="N133" s="558"/>
      <c r="O133" s="322"/>
    </row>
    <row r="134" spans="1:15" s="49" customFormat="1" ht="11.25" customHeight="1">
      <c r="A134" s="25" t="s">
        <v>62</v>
      </c>
      <c r="B134" s="29"/>
      <c r="D134" s="194"/>
      <c r="E134" s="52"/>
      <c r="F134" s="151" t="str">
        <f t="shared" si="24"/>
        <v/>
      </c>
      <c r="H134" s="194"/>
      <c r="I134" s="52"/>
      <c r="J134" s="151" t="str">
        <f t="shared" si="25"/>
        <v/>
      </c>
      <c r="L134" s="557"/>
      <c r="M134" s="559"/>
      <c r="N134" s="558"/>
      <c r="O134" s="322"/>
    </row>
    <row r="135" spans="1:15" ht="12" customHeight="1">
      <c r="A135" s="41" t="s">
        <v>9</v>
      </c>
      <c r="B135" s="42"/>
      <c r="C135" s="51"/>
      <c r="D135" s="194"/>
      <c r="E135" s="52"/>
      <c r="F135" s="151" t="str">
        <f t="shared" si="24"/>
        <v/>
      </c>
      <c r="G135" s="49"/>
      <c r="H135" s="194"/>
      <c r="I135" s="52"/>
      <c r="J135" s="151" t="str">
        <f t="shared" si="25"/>
        <v/>
      </c>
      <c r="K135" s="49"/>
      <c r="L135" s="557"/>
      <c r="M135" s="559"/>
      <c r="N135" s="558"/>
      <c r="O135" s="491"/>
    </row>
    <row r="136" spans="1:15" s="49" customFormat="1" ht="11.25" customHeight="1">
      <c r="A136" s="25" t="s">
        <v>67</v>
      </c>
      <c r="B136" s="29"/>
      <c r="D136" s="195"/>
      <c r="E136" s="52"/>
      <c r="F136" s="151" t="str">
        <f t="shared" si="24"/>
        <v/>
      </c>
      <c r="H136" s="195"/>
      <c r="I136" s="52"/>
      <c r="J136" s="151" t="str">
        <f t="shared" si="25"/>
        <v/>
      </c>
      <c r="L136" s="557"/>
      <c r="M136" s="559"/>
      <c r="N136" s="558"/>
      <c r="O136" s="322"/>
    </row>
    <row r="137" spans="1:15" s="49" customFormat="1" ht="11.25" customHeight="1">
      <c r="A137" s="58"/>
      <c r="B137" s="58" t="s">
        <v>16</v>
      </c>
      <c r="D137" s="181">
        <f>SUM(D130:D136)</f>
        <v>0</v>
      </c>
      <c r="E137" s="52"/>
      <c r="F137" s="203" t="str">
        <f t="shared" si="24"/>
        <v/>
      </c>
      <c r="H137" s="181">
        <f>SUM(H130:H136)</f>
        <v>0</v>
      </c>
      <c r="I137" s="52"/>
      <c r="J137" s="203" t="str">
        <f t="shared" si="25"/>
        <v/>
      </c>
      <c r="L137" s="557"/>
      <c r="M137" s="559"/>
      <c r="N137" s="558"/>
      <c r="O137" s="322"/>
    </row>
    <row r="138" spans="1:15" s="49" customFormat="1" ht="11.25" customHeight="1">
      <c r="A138" s="5" t="s">
        <v>63</v>
      </c>
      <c r="B138" s="5"/>
      <c r="D138" s="232"/>
      <c r="F138" s="233"/>
      <c r="H138" s="232"/>
      <c r="J138" s="233"/>
      <c r="L138" s="557"/>
      <c r="M138" s="555"/>
      <c r="N138" s="558"/>
      <c r="O138" s="322"/>
    </row>
    <row r="139" spans="1:15" s="49" customFormat="1" ht="11.25" customHeight="1">
      <c r="A139" s="25" t="s">
        <v>175</v>
      </c>
      <c r="B139" s="29"/>
      <c r="D139" s="194"/>
      <c r="F139" s="151" t="str">
        <f t="shared" ref="F139:F143" si="26">IF(D139=0,"",D139/D$77)</f>
        <v/>
      </c>
      <c r="H139" s="194"/>
      <c r="J139" s="151" t="str">
        <f t="shared" ref="J139:J143" si="27">IF(H139=0,"",H139/H$77)</f>
        <v/>
      </c>
      <c r="L139" s="557"/>
      <c r="M139" s="555"/>
      <c r="N139" s="558"/>
      <c r="O139" s="322"/>
    </row>
    <row r="140" spans="1:15" s="49" customFormat="1" ht="11.25" customHeight="1">
      <c r="A140" s="25" t="s">
        <v>178</v>
      </c>
      <c r="B140" s="29"/>
      <c r="D140" s="195"/>
      <c r="F140" s="152" t="str">
        <f t="shared" si="26"/>
        <v/>
      </c>
      <c r="H140" s="195"/>
      <c r="J140" s="152" t="str">
        <f t="shared" si="27"/>
        <v/>
      </c>
      <c r="L140" s="557"/>
      <c r="M140" s="555"/>
      <c r="N140" s="558"/>
      <c r="O140" s="322"/>
    </row>
    <row r="141" spans="1:15" s="49" customFormat="1" ht="11.25" customHeight="1">
      <c r="A141" s="25" t="s">
        <v>65</v>
      </c>
      <c r="B141" s="29"/>
      <c r="D141" s="194"/>
      <c r="F141" s="151" t="str">
        <f t="shared" si="26"/>
        <v/>
      </c>
      <c r="H141" s="194"/>
      <c r="J141" s="151" t="str">
        <f t="shared" si="27"/>
        <v/>
      </c>
      <c r="L141" s="557"/>
      <c r="M141" s="555"/>
      <c r="N141" s="558"/>
      <c r="O141" s="322"/>
    </row>
    <row r="142" spans="1:15" s="49" customFormat="1" ht="11.25" customHeight="1">
      <c r="A142" s="25" t="s">
        <v>67</v>
      </c>
      <c r="B142" s="29"/>
      <c r="D142" s="195"/>
      <c r="E142" s="52"/>
      <c r="F142" s="150" t="str">
        <f t="shared" si="26"/>
        <v/>
      </c>
      <c r="H142" s="195"/>
      <c r="I142" s="52"/>
      <c r="J142" s="150" t="str">
        <f t="shared" si="27"/>
        <v/>
      </c>
      <c r="L142" s="557"/>
      <c r="M142" s="559"/>
      <c r="N142" s="558"/>
      <c r="O142" s="322"/>
    </row>
    <row r="143" spans="1:15" s="49" customFormat="1" ht="15.75" customHeight="1">
      <c r="A143" s="58"/>
      <c r="B143" s="58" t="s">
        <v>16</v>
      </c>
      <c r="D143" s="181">
        <f>SUM(D139:D142)</f>
        <v>0</v>
      </c>
      <c r="E143" s="52"/>
      <c r="F143" s="203" t="str">
        <f t="shared" si="26"/>
        <v/>
      </c>
      <c r="H143" s="181">
        <f>SUM(H139:H142)</f>
        <v>0</v>
      </c>
      <c r="I143" s="52"/>
      <c r="J143" s="203" t="str">
        <f t="shared" si="27"/>
        <v/>
      </c>
      <c r="L143" s="557"/>
      <c r="M143" s="559"/>
      <c r="N143" s="558"/>
      <c r="O143" s="322"/>
    </row>
    <row r="144" spans="1:15" s="49" customFormat="1" ht="11.25" customHeight="1">
      <c r="A144" s="58"/>
      <c r="B144" s="58"/>
      <c r="D144" s="232"/>
      <c r="E144" s="52"/>
      <c r="F144" s="233"/>
      <c r="H144" s="232"/>
      <c r="I144" s="52"/>
      <c r="J144" s="233"/>
      <c r="L144" s="557"/>
      <c r="M144" s="559"/>
      <c r="N144" s="558"/>
      <c r="O144" s="322"/>
    </row>
    <row r="145" spans="1:15" s="49" customFormat="1" ht="11.25" customHeight="1">
      <c r="A145" s="5" t="s">
        <v>64</v>
      </c>
      <c r="B145" s="5"/>
      <c r="D145" s="232"/>
      <c r="F145" s="233" t="str">
        <f t="shared" ref="F145:F152" si="28">IF(D145=0,"",D145/D$77)</f>
        <v/>
      </c>
      <c r="H145" s="232"/>
      <c r="J145" s="233" t="str">
        <f t="shared" ref="J145:J153" si="29">IF(H145=0,"",H145/H$77)</f>
        <v/>
      </c>
      <c r="L145" s="557"/>
      <c r="M145" s="555"/>
      <c r="N145" s="558"/>
      <c r="O145" s="322"/>
    </row>
    <row r="146" spans="1:15" s="49" customFormat="1" ht="11.25" customHeight="1">
      <c r="A146" s="25" t="s">
        <v>175</v>
      </c>
      <c r="B146" s="29"/>
      <c r="D146" s="194"/>
      <c r="F146" s="151" t="str">
        <f t="shared" si="28"/>
        <v/>
      </c>
      <c r="H146" s="194"/>
      <c r="J146" s="151" t="str">
        <f t="shared" si="29"/>
        <v/>
      </c>
      <c r="L146" s="557"/>
      <c r="M146" s="555"/>
      <c r="N146" s="558"/>
      <c r="O146" s="322"/>
    </row>
    <row r="147" spans="1:15" s="49" customFormat="1" ht="11.25" customHeight="1">
      <c r="A147" s="25" t="s">
        <v>65</v>
      </c>
      <c r="B147" s="29"/>
      <c r="D147" s="194"/>
      <c r="F147" s="151" t="str">
        <f t="shared" si="28"/>
        <v/>
      </c>
      <c r="H147" s="194"/>
      <c r="J147" s="151" t="str">
        <f t="shared" si="29"/>
        <v/>
      </c>
      <c r="L147" s="557"/>
      <c r="M147" s="555"/>
      <c r="N147" s="558"/>
      <c r="O147" s="322"/>
    </row>
    <row r="148" spans="1:15" s="49" customFormat="1" ht="11.25" customHeight="1">
      <c r="A148" s="25" t="s">
        <v>178</v>
      </c>
      <c r="B148" s="29"/>
      <c r="D148" s="195"/>
      <c r="F148" s="152" t="str">
        <f t="shared" si="28"/>
        <v/>
      </c>
      <c r="H148" s="195"/>
      <c r="J148" s="152" t="str">
        <f t="shared" si="29"/>
        <v/>
      </c>
      <c r="L148" s="557"/>
      <c r="M148" s="555"/>
      <c r="N148" s="558"/>
      <c r="O148" s="322"/>
    </row>
    <row r="149" spans="1:15" s="49" customFormat="1" ht="11.25" customHeight="1">
      <c r="A149" s="25" t="s">
        <v>66</v>
      </c>
      <c r="B149" s="29"/>
      <c r="D149" s="195"/>
      <c r="F149" s="150" t="str">
        <f t="shared" si="28"/>
        <v/>
      </c>
      <c r="H149" s="195"/>
      <c r="J149" s="150" t="str">
        <f t="shared" si="29"/>
        <v/>
      </c>
      <c r="L149" s="557"/>
      <c r="M149" s="555"/>
      <c r="N149" s="558"/>
      <c r="O149" s="322"/>
    </row>
    <row r="150" spans="1:15" s="49" customFormat="1" ht="11.25" customHeight="1">
      <c r="A150" s="25" t="s">
        <v>95</v>
      </c>
      <c r="B150" s="29"/>
      <c r="D150" s="196"/>
      <c r="F150" s="156" t="str">
        <f t="shared" si="28"/>
        <v/>
      </c>
      <c r="H150" s="196"/>
      <c r="J150" s="156" t="str">
        <f t="shared" si="29"/>
        <v/>
      </c>
      <c r="L150" s="557"/>
      <c r="M150" s="555"/>
      <c r="N150" s="558"/>
      <c r="O150" s="322"/>
    </row>
    <row r="151" spans="1:15" s="49" customFormat="1" ht="11.25" customHeight="1">
      <c r="A151" s="25" t="s">
        <v>67</v>
      </c>
      <c r="B151" s="29"/>
      <c r="D151" s="196"/>
      <c r="F151" s="156" t="str">
        <f t="shared" si="28"/>
        <v/>
      </c>
      <c r="H151" s="196"/>
      <c r="J151" s="156" t="str">
        <f t="shared" si="29"/>
        <v/>
      </c>
      <c r="L151" s="557"/>
      <c r="M151" s="555"/>
      <c r="N151" s="558"/>
      <c r="O151" s="322"/>
    </row>
    <row r="152" spans="1:15" s="49" customFormat="1" ht="15" customHeight="1">
      <c r="A152" s="58"/>
      <c r="B152" s="58" t="s">
        <v>16</v>
      </c>
      <c r="D152" s="181">
        <f>SUM(D146:D151)</f>
        <v>0</v>
      </c>
      <c r="E152" s="52"/>
      <c r="F152" s="203" t="str">
        <f t="shared" si="28"/>
        <v/>
      </c>
      <c r="H152" s="181">
        <f>SUM(H146:H151)</f>
        <v>0</v>
      </c>
      <c r="I152" s="52"/>
      <c r="J152" s="203" t="str">
        <f t="shared" si="29"/>
        <v/>
      </c>
      <c r="L152" s="557"/>
      <c r="M152" s="559"/>
      <c r="N152" s="558"/>
      <c r="O152" s="322"/>
    </row>
    <row r="153" spans="1:15" s="49" customFormat="1" ht="18" customHeight="1">
      <c r="A153" s="58"/>
      <c r="B153" s="63" t="s">
        <v>68</v>
      </c>
      <c r="D153" s="158">
        <f>D96+D117+D137+D143+D127+D152</f>
        <v>0</v>
      </c>
      <c r="F153" s="206" t="str">
        <f>IF(D153=0,"",D153/D$77)</f>
        <v/>
      </c>
      <c r="H153" s="158">
        <f>H96+H117+H137+H143+H127+H152</f>
        <v>0</v>
      </c>
      <c r="J153" s="206" t="str">
        <f t="shared" si="29"/>
        <v/>
      </c>
      <c r="L153" s="557"/>
      <c r="M153" s="555"/>
      <c r="N153" s="558"/>
      <c r="O153" s="322"/>
    </row>
    <row r="154" spans="1:15" s="49" customFormat="1" ht="5.25" customHeight="1">
      <c r="A154" s="1"/>
      <c r="B154" s="3"/>
      <c r="D154" s="232"/>
      <c r="F154" s="233"/>
      <c r="H154" s="232"/>
      <c r="J154" s="233"/>
      <c r="L154" s="557"/>
      <c r="M154" s="555"/>
      <c r="N154" s="558"/>
      <c r="O154" s="322"/>
    </row>
    <row r="155" spans="1:15" s="49" customFormat="1" ht="9.75" customHeight="1">
      <c r="A155" s="1"/>
      <c r="B155" s="3"/>
      <c r="D155" s="232"/>
      <c r="F155" s="233"/>
      <c r="H155" s="232"/>
      <c r="J155" s="233"/>
      <c r="L155" s="557"/>
      <c r="M155" s="555"/>
      <c r="N155" s="558"/>
      <c r="O155" s="322"/>
    </row>
    <row r="156" spans="1:15" s="49" customFormat="1" ht="9.75" customHeight="1">
      <c r="A156" s="20" t="s">
        <v>32</v>
      </c>
      <c r="B156" s="20"/>
      <c r="D156" s="20"/>
      <c r="F156" s="233"/>
      <c r="H156" s="20"/>
      <c r="J156" s="233"/>
      <c r="L156" s="566"/>
      <c r="M156" s="555"/>
      <c r="N156" s="558"/>
      <c r="O156" s="322"/>
    </row>
    <row r="157" spans="1:15" s="49" customFormat="1" ht="9.75" customHeight="1">
      <c r="A157" s="21" t="s">
        <v>0</v>
      </c>
      <c r="B157" s="20"/>
      <c r="D157" s="20"/>
      <c r="F157" s="233"/>
      <c r="H157" s="20"/>
      <c r="J157" s="233"/>
      <c r="L157" s="566"/>
      <c r="M157" s="555"/>
      <c r="N157" s="558"/>
      <c r="O157" s="322"/>
    </row>
    <row r="158" spans="1:15" s="49" customFormat="1" ht="9.75" customHeight="1">
      <c r="A158" s="21" t="s">
        <v>167</v>
      </c>
      <c r="B158" s="21"/>
      <c r="F158" s="233"/>
      <c r="J158" s="233"/>
      <c r="L158" s="555"/>
      <c r="M158" s="555"/>
      <c r="N158" s="558"/>
      <c r="O158" s="322"/>
    </row>
    <row r="159" spans="1:15" s="49" customFormat="1" ht="9.75" customHeight="1">
      <c r="A159" s="20" t="s">
        <v>176</v>
      </c>
      <c r="B159" s="22"/>
      <c r="D159" s="21"/>
      <c r="F159" s="233"/>
      <c r="H159" s="21"/>
      <c r="J159" s="233"/>
      <c r="L159" s="567"/>
      <c r="M159" s="555"/>
      <c r="N159" s="558"/>
      <c r="O159" s="322"/>
    </row>
    <row r="160" spans="1:15" s="49" customFormat="1" ht="9.75" customHeight="1" thickBot="1">
      <c r="A160" s="20" t="s">
        <v>177</v>
      </c>
      <c r="B160" s="22"/>
      <c r="D160" s="236"/>
      <c r="E160" s="236"/>
      <c r="F160" s="236"/>
      <c r="G160" s="236"/>
      <c r="H160" s="236"/>
      <c r="I160" s="236"/>
      <c r="J160" s="236"/>
      <c r="K160" s="236"/>
      <c r="L160" s="557"/>
      <c r="M160" s="557"/>
      <c r="N160" s="557"/>
      <c r="O160" s="322"/>
    </row>
    <row r="161" spans="1:15" s="49" customFormat="1" ht="36" customHeight="1">
      <c r="A161" s="95" t="s">
        <v>69</v>
      </c>
      <c r="B161" s="96"/>
      <c r="C161" s="94"/>
      <c r="D161" s="232"/>
      <c r="F161" s="233"/>
      <c r="H161" s="232"/>
      <c r="J161" s="233"/>
      <c r="L161" s="557"/>
      <c r="M161" s="555"/>
      <c r="N161" s="558"/>
      <c r="O161" s="322"/>
    </row>
    <row r="162" spans="1:15" s="49" customFormat="1" ht="11.5">
      <c r="A162" s="25" t="s">
        <v>30</v>
      </c>
      <c r="B162" s="29"/>
      <c r="D162" s="56">
        <f>D77</f>
        <v>0</v>
      </c>
      <c r="F162" s="207" t="str">
        <f>IF(D162=0,"",D162/D$77)</f>
        <v/>
      </c>
      <c r="H162" s="56">
        <f>H77</f>
        <v>0</v>
      </c>
      <c r="J162" s="207" t="str">
        <f>IF(H162=0,"",H162/H$77)</f>
        <v/>
      </c>
      <c r="L162" s="557"/>
      <c r="M162" s="555"/>
      <c r="N162" s="558"/>
      <c r="O162" s="322"/>
    </row>
    <row r="163" spans="1:15" s="49" customFormat="1" ht="11.5">
      <c r="A163" s="27" t="s">
        <v>68</v>
      </c>
      <c r="B163" s="37"/>
      <c r="D163" s="57">
        <f>D153</f>
        <v>0</v>
      </c>
      <c r="E163" s="52"/>
      <c r="F163" s="208" t="str">
        <f>IF(D163=0,"",D163/D$77)</f>
        <v/>
      </c>
      <c r="H163" s="57">
        <f>H153</f>
        <v>0</v>
      </c>
      <c r="I163" s="52"/>
      <c r="J163" s="208" t="str">
        <f t="shared" ref="J163" si="30">IF(H163=0,"",H163/H$77)</f>
        <v/>
      </c>
      <c r="L163" s="557"/>
      <c r="M163" s="559"/>
      <c r="N163" s="558"/>
      <c r="O163" s="322"/>
    </row>
    <row r="164" spans="1:15" s="67" customFormat="1" ht="11.5">
      <c r="A164" s="5" t="s">
        <v>70</v>
      </c>
      <c r="B164" s="13"/>
      <c r="D164" s="68">
        <f>D162-D163</f>
        <v>0</v>
      </c>
      <c r="F164" s="209" t="str">
        <f>IF(D164=0,"",D164/D$77)</f>
        <v/>
      </c>
      <c r="H164" s="68">
        <f>H162-H163</f>
        <v>0</v>
      </c>
      <c r="J164" s="209" t="str">
        <f>IF(H164=0,"",H164/H$77)</f>
        <v/>
      </c>
      <c r="L164" s="568"/>
      <c r="M164" s="569"/>
      <c r="N164" s="570"/>
      <c r="O164" s="492"/>
    </row>
    <row r="165" spans="1:15" s="49" customFormat="1" ht="11.5">
      <c r="A165" s="69" t="s">
        <v>71</v>
      </c>
      <c r="B165" s="70"/>
      <c r="D165" s="194"/>
      <c r="E165" s="52"/>
      <c r="F165" s="150" t="str">
        <f t="shared" ref="F165:F177" si="31">IF(D165=0,"",D165/D$77)</f>
        <v/>
      </c>
      <c r="H165" s="194"/>
      <c r="I165" s="52"/>
      <c r="J165" s="150" t="str">
        <f t="shared" ref="J165:J171" si="32">IF(H165=0,"",H165/H$77)</f>
        <v/>
      </c>
      <c r="L165" s="557"/>
      <c r="M165" s="559"/>
      <c r="N165" s="558"/>
      <c r="O165" s="322"/>
    </row>
    <row r="166" spans="1:15" s="49" customFormat="1" ht="11.5">
      <c r="A166" s="27" t="s">
        <v>72</v>
      </c>
      <c r="B166" s="31"/>
      <c r="D166" s="195"/>
      <c r="E166" s="52"/>
      <c r="F166" s="150" t="str">
        <f t="shared" si="31"/>
        <v/>
      </c>
      <c r="H166" s="195"/>
      <c r="I166" s="52"/>
      <c r="J166" s="150" t="str">
        <f t="shared" si="32"/>
        <v/>
      </c>
      <c r="L166" s="557"/>
      <c r="M166" s="559"/>
      <c r="N166" s="558"/>
      <c r="O166" s="322"/>
    </row>
    <row r="167" spans="1:15" s="49" customFormat="1" ht="11.5">
      <c r="A167" s="27" t="s">
        <v>73</v>
      </c>
      <c r="B167" s="31"/>
      <c r="D167" s="195"/>
      <c r="E167" s="52"/>
      <c r="F167" s="150" t="str">
        <f t="shared" si="31"/>
        <v/>
      </c>
      <c r="H167" s="195"/>
      <c r="I167" s="52"/>
      <c r="J167" s="150" t="str">
        <f t="shared" si="32"/>
        <v/>
      </c>
      <c r="L167" s="557"/>
      <c r="M167" s="559"/>
      <c r="N167" s="558"/>
      <c r="O167" s="322"/>
    </row>
    <row r="168" spans="1:15" s="49" customFormat="1" ht="11.5">
      <c r="A168" s="1242" t="s">
        <v>17</v>
      </c>
      <c r="B168" s="440"/>
      <c r="D168" s="195"/>
      <c r="E168" s="52"/>
      <c r="F168" s="150" t="str">
        <f t="shared" si="31"/>
        <v/>
      </c>
      <c r="H168" s="195"/>
      <c r="I168" s="52"/>
      <c r="J168" s="150" t="str">
        <f t="shared" si="32"/>
        <v/>
      </c>
      <c r="L168" s="557"/>
      <c r="M168" s="559"/>
      <c r="N168" s="558"/>
      <c r="O168" s="322"/>
    </row>
    <row r="169" spans="1:15" s="49" customFormat="1" ht="11.5">
      <c r="A169" s="1242"/>
      <c r="B169" s="440"/>
      <c r="D169" s="198"/>
      <c r="E169" s="52"/>
      <c r="F169" s="150" t="str">
        <f t="shared" si="31"/>
        <v/>
      </c>
      <c r="H169" s="198"/>
      <c r="I169" s="52"/>
      <c r="J169" s="150" t="str">
        <f t="shared" si="32"/>
        <v/>
      </c>
      <c r="L169" s="557"/>
      <c r="M169" s="559"/>
      <c r="N169" s="558"/>
      <c r="O169" s="322"/>
    </row>
    <row r="170" spans="1:15" s="49" customFormat="1" ht="11.5">
      <c r="A170" s="1580"/>
      <c r="B170" s="1580"/>
      <c r="D170" s="195"/>
      <c r="E170" s="52"/>
      <c r="F170" s="150" t="str">
        <f t="shared" si="31"/>
        <v/>
      </c>
      <c r="H170" s="195"/>
      <c r="I170" s="52"/>
      <c r="J170" s="150" t="str">
        <f t="shared" si="32"/>
        <v/>
      </c>
      <c r="L170" s="557"/>
      <c r="M170" s="559"/>
      <c r="N170" s="558"/>
      <c r="O170" s="322"/>
    </row>
    <row r="171" spans="1:15" s="49" customFormat="1" ht="11.5">
      <c r="A171" s="1581"/>
      <c r="B171" s="1581"/>
      <c r="D171" s="195"/>
      <c r="E171" s="52"/>
      <c r="F171" s="150" t="str">
        <f t="shared" si="31"/>
        <v/>
      </c>
      <c r="H171" s="195"/>
      <c r="I171" s="52"/>
      <c r="J171" s="150" t="str">
        <f t="shared" si="32"/>
        <v/>
      </c>
      <c r="L171" s="557"/>
      <c r="M171" s="559"/>
      <c r="N171" s="558"/>
      <c r="O171" s="322"/>
    </row>
    <row r="172" spans="1:15" s="67" customFormat="1" ht="22.5" customHeight="1">
      <c r="A172" s="71" t="s">
        <v>74</v>
      </c>
      <c r="B172" s="72"/>
      <c r="D172" s="158">
        <f>SUM(D164:D171)</f>
        <v>0</v>
      </c>
      <c r="E172" s="49"/>
      <c r="F172" s="206" t="str">
        <f>IF(D172=0,"",D172/D$77)</f>
        <v/>
      </c>
      <c r="G172" s="49"/>
      <c r="H172" s="158">
        <f>SUM(H164:H171)</f>
        <v>0</v>
      </c>
      <c r="I172" s="49"/>
      <c r="J172" s="206" t="str">
        <f>IF(H172=0,"",H172/H$77)</f>
        <v/>
      </c>
      <c r="K172" s="49"/>
      <c r="L172" s="557"/>
      <c r="M172" s="555"/>
      <c r="N172" s="558"/>
      <c r="O172" s="492"/>
    </row>
    <row r="173" spans="1:15" s="49" customFormat="1" ht="22" customHeight="1">
      <c r="A173" s="27" t="s">
        <v>75</v>
      </c>
      <c r="B173" s="31"/>
      <c r="D173" s="194"/>
      <c r="E173" s="52"/>
      <c r="F173" s="151" t="str">
        <f t="shared" si="31"/>
        <v/>
      </c>
      <c r="H173" s="194"/>
      <c r="I173" s="52"/>
      <c r="J173" s="151" t="str">
        <f t="shared" ref="J173:J177" si="33">IF(H173=0,"",H173/H$77)</f>
        <v/>
      </c>
      <c r="L173" s="557"/>
      <c r="M173" s="559"/>
      <c r="N173" s="558"/>
      <c r="O173" s="322"/>
    </row>
    <row r="174" spans="1:15" s="49" customFormat="1" ht="11.5">
      <c r="A174" s="69" t="s">
        <v>74</v>
      </c>
      <c r="B174" s="70"/>
      <c r="D174" s="195"/>
      <c r="E174" s="52"/>
      <c r="F174" s="208" t="str">
        <f>IF(D174=0,"",D174/D$77)</f>
        <v/>
      </c>
      <c r="H174" s="57">
        <f>H172</f>
        <v>0</v>
      </c>
      <c r="I174" s="52"/>
      <c r="J174" s="208" t="str">
        <f t="shared" si="33"/>
        <v/>
      </c>
      <c r="L174" s="557"/>
      <c r="M174" s="559"/>
      <c r="N174" s="558"/>
      <c r="O174" s="322"/>
    </row>
    <row r="175" spans="1:15" s="49" customFormat="1" ht="11.5">
      <c r="A175" s="27" t="s">
        <v>76</v>
      </c>
      <c r="B175" s="31"/>
      <c r="D175" s="195"/>
      <c r="E175" s="73"/>
      <c r="F175" s="150" t="str">
        <f t="shared" si="31"/>
        <v/>
      </c>
      <c r="H175" s="195"/>
      <c r="I175" s="73"/>
      <c r="J175" s="150" t="str">
        <f t="shared" si="33"/>
        <v/>
      </c>
      <c r="L175" s="557"/>
      <c r="M175" s="571"/>
      <c r="N175" s="558"/>
      <c r="O175" s="322"/>
    </row>
    <row r="176" spans="1:15" s="49" customFormat="1" ht="11.5">
      <c r="A176" s="27" t="s">
        <v>77</v>
      </c>
      <c r="B176" s="31"/>
      <c r="D176" s="195"/>
      <c r="E176" s="52"/>
      <c r="F176" s="150" t="str">
        <f t="shared" si="31"/>
        <v/>
      </c>
      <c r="H176" s="195"/>
      <c r="I176" s="52"/>
      <c r="J176" s="150" t="str">
        <f t="shared" si="33"/>
        <v/>
      </c>
      <c r="L176" s="557"/>
      <c r="M176" s="559"/>
      <c r="N176" s="558"/>
      <c r="O176" s="322"/>
    </row>
    <row r="177" spans="1:15" s="49" customFormat="1" ht="11.5">
      <c r="A177" s="1242" t="s">
        <v>17</v>
      </c>
      <c r="B177" s="440"/>
      <c r="D177" s="195"/>
      <c r="E177" s="52"/>
      <c r="F177" s="150" t="str">
        <f t="shared" si="31"/>
        <v/>
      </c>
      <c r="H177" s="195"/>
      <c r="I177" s="52"/>
      <c r="J177" s="150" t="str">
        <f t="shared" si="33"/>
        <v/>
      </c>
      <c r="L177" s="572"/>
      <c r="M177" s="559"/>
      <c r="N177" s="573"/>
      <c r="O177" s="322"/>
    </row>
    <row r="178" spans="1:15" s="49" customFormat="1" ht="11.5">
      <c r="A178" s="1581"/>
      <c r="B178" s="1581"/>
      <c r="D178" s="194"/>
      <c r="E178" s="52"/>
      <c r="F178" s="151" t="str">
        <f>IF(D178=0,"",D178/D$77)</f>
        <v/>
      </c>
      <c r="H178" s="194"/>
      <c r="I178" s="52"/>
      <c r="J178" s="151" t="str">
        <f>IF(H178=0,"",H178/H$77)</f>
        <v/>
      </c>
      <c r="L178" s="557"/>
      <c r="M178" s="559"/>
      <c r="N178" s="558"/>
      <c r="O178" s="322"/>
    </row>
    <row r="179" spans="1:15" s="67" customFormat="1" ht="24.75" customHeight="1">
      <c r="A179" s="1575" t="s">
        <v>113</v>
      </c>
      <c r="B179" s="1575"/>
      <c r="D179" s="158">
        <f>SUM(D173:D178)</f>
        <v>0</v>
      </c>
      <c r="E179" s="49"/>
      <c r="F179" s="206" t="str">
        <f>IF(D179=0,"",D179/D$77)</f>
        <v/>
      </c>
      <c r="G179" s="49"/>
      <c r="H179" s="158">
        <f>SUM(H173:H178)</f>
        <v>0</v>
      </c>
      <c r="I179" s="49"/>
      <c r="J179" s="206" t="str">
        <f>IF(H179=0,"",H179/H$77)</f>
        <v/>
      </c>
      <c r="K179" s="49"/>
      <c r="L179" s="557"/>
      <c r="M179" s="555"/>
      <c r="N179" s="558"/>
      <c r="O179" s="492"/>
    </row>
    <row r="180" spans="1:15" s="67" customFormat="1" ht="19" customHeight="1">
      <c r="A180" s="160" t="s">
        <v>253</v>
      </c>
      <c r="B180" s="74"/>
      <c r="D180" s="158">
        <f>SUM(D175:D179)</f>
        <v>0</v>
      </c>
      <c r="E180" s="73"/>
      <c r="F180" s="210"/>
      <c r="H180" s="158">
        <f>SUM(H175:H179)</f>
        <v>0</v>
      </c>
      <c r="I180" s="73"/>
      <c r="J180" s="210"/>
      <c r="L180" s="557"/>
      <c r="M180" s="571"/>
      <c r="N180" s="570"/>
      <c r="O180" s="492"/>
    </row>
    <row r="181" spans="1:15" s="67" customFormat="1" ht="12" customHeight="1">
      <c r="A181" s="74"/>
      <c r="B181" s="74"/>
      <c r="D181" s="232"/>
      <c r="E181" s="73"/>
      <c r="F181" s="210"/>
      <c r="H181" s="494"/>
      <c r="I181" s="73"/>
      <c r="J181" s="161"/>
      <c r="L181" s="568"/>
      <c r="M181" s="571"/>
      <c r="N181" s="570"/>
      <c r="O181" s="492"/>
    </row>
    <row r="182" spans="1:15" s="49" customFormat="1" ht="11.5">
      <c r="A182" s="71" t="s">
        <v>2</v>
      </c>
      <c r="B182" s="72"/>
      <c r="D182" s="232"/>
      <c r="E182" s="52"/>
      <c r="F182" s="233"/>
      <c r="H182" s="232"/>
      <c r="I182" s="52"/>
      <c r="J182" s="154"/>
      <c r="L182" s="557"/>
      <c r="M182" s="559"/>
      <c r="N182" s="558"/>
      <c r="O182" s="322"/>
    </row>
    <row r="183" spans="1:15" s="49" customFormat="1" ht="11.5">
      <c r="A183" s="75" t="s">
        <v>4</v>
      </c>
      <c r="B183" s="76"/>
      <c r="C183" s="77"/>
      <c r="D183" s="202"/>
      <c r="E183" s="78"/>
      <c r="F183" s="159" t="str">
        <f>IF(D185=0,"",D183/D185)</f>
        <v/>
      </c>
      <c r="G183" s="77"/>
      <c r="H183" s="202"/>
      <c r="I183" s="78"/>
      <c r="J183" s="159" t="str">
        <f>IF(H185=0,"",H183/H185)</f>
        <v/>
      </c>
      <c r="K183" s="77"/>
      <c r="L183" s="557"/>
      <c r="M183" s="559"/>
      <c r="N183" s="558"/>
      <c r="O183" s="322"/>
    </row>
    <row r="184" spans="1:15" s="49" customFormat="1" ht="11.5">
      <c r="A184" s="79" t="s">
        <v>3</v>
      </c>
      <c r="B184" s="72"/>
      <c r="D184" s="195"/>
      <c r="E184" s="52"/>
      <c r="F184" s="154" t="str">
        <f>IF(D185=0,"",D184/D185)</f>
        <v/>
      </c>
      <c r="H184" s="195"/>
      <c r="I184" s="52"/>
      <c r="J184" s="154" t="str">
        <f>IF(H185=0,"",H184/H185)</f>
        <v/>
      </c>
      <c r="L184" s="557"/>
      <c r="M184" s="559"/>
      <c r="N184" s="558"/>
      <c r="O184" s="322"/>
    </row>
    <row r="185" spans="1:15" s="49" customFormat="1" ht="15.75" customHeight="1">
      <c r="A185" s="87" t="s">
        <v>148</v>
      </c>
      <c r="B185" s="80"/>
      <c r="D185" s="211">
        <f>SUM(D183:D184)</f>
        <v>0</v>
      </c>
      <c r="E185" s="73"/>
      <c r="F185" s="212" t="str">
        <f>IF(D185=0,"",D185/D185)</f>
        <v/>
      </c>
      <c r="H185" s="211">
        <f>SUM(H183:H184)</f>
        <v>0</v>
      </c>
      <c r="I185" s="73"/>
      <c r="J185" s="212" t="str">
        <f>IF(H185=0,"",H185/H185)</f>
        <v/>
      </c>
      <c r="L185" s="568"/>
      <c r="M185" s="571"/>
      <c r="N185" s="570"/>
      <c r="O185" s="322"/>
    </row>
    <row r="186" spans="1:15" s="49" customFormat="1" ht="11.5">
      <c r="A186" s="81"/>
      <c r="B186" s="82"/>
      <c r="C186" s="83"/>
      <c r="D186" s="84"/>
      <c r="E186" s="85"/>
      <c r="F186" s="237"/>
      <c r="G186" s="83"/>
      <c r="H186" s="84"/>
      <c r="I186" s="85"/>
      <c r="J186" s="237"/>
      <c r="K186" s="83"/>
      <c r="L186" s="557"/>
      <c r="M186" s="559"/>
      <c r="N186" s="558"/>
      <c r="O186" s="322"/>
    </row>
    <row r="187" spans="1:15" s="49" customFormat="1" ht="9" customHeight="1">
      <c r="A187" s="71"/>
      <c r="B187" s="72"/>
      <c r="D187" s="232"/>
      <c r="E187" s="52"/>
      <c r="F187" s="233"/>
      <c r="H187" s="232"/>
      <c r="I187" s="52"/>
      <c r="J187" s="233"/>
      <c r="L187" s="557"/>
      <c r="M187" s="559"/>
      <c r="N187" s="558"/>
      <c r="O187" s="322"/>
    </row>
    <row r="188" spans="1:15" s="49" customFormat="1" ht="2.15" customHeight="1">
      <c r="A188" s="71"/>
      <c r="B188" s="72"/>
      <c r="D188" s="232"/>
      <c r="E188" s="52"/>
      <c r="F188" s="233"/>
      <c r="H188" s="232"/>
      <c r="I188" s="52"/>
      <c r="J188" s="233"/>
      <c r="L188" s="557"/>
      <c r="M188" s="559"/>
      <c r="N188" s="558"/>
      <c r="O188" s="322"/>
    </row>
    <row r="189" spans="1:15" s="49" customFormat="1" ht="2.5" customHeight="1">
      <c r="A189" s="71"/>
      <c r="B189" s="72"/>
      <c r="D189" s="232"/>
      <c r="E189" s="52"/>
      <c r="F189" s="233"/>
      <c r="H189" s="232"/>
      <c r="I189" s="52"/>
      <c r="J189" s="233"/>
      <c r="L189" s="557"/>
      <c r="M189" s="559"/>
      <c r="N189" s="558"/>
      <c r="O189" s="322"/>
    </row>
    <row r="190" spans="1:15" s="49" customFormat="1" ht="11.5">
      <c r="A190" s="11" t="s">
        <v>79</v>
      </c>
      <c r="B190" s="11"/>
      <c r="D190" s="232"/>
      <c r="E190" s="52"/>
      <c r="F190" s="233"/>
      <c r="H190" s="232"/>
      <c r="I190" s="52"/>
      <c r="J190" s="233"/>
      <c r="L190" s="557"/>
      <c r="M190" s="559"/>
      <c r="N190" s="558"/>
      <c r="O190" s="322"/>
    </row>
    <row r="191" spans="1:15" s="49" customFormat="1" ht="5.15" customHeight="1">
      <c r="A191" s="71"/>
      <c r="B191" s="72"/>
      <c r="D191" s="232"/>
      <c r="E191" s="73"/>
      <c r="F191" s="233"/>
      <c r="H191" s="232"/>
      <c r="I191" s="73"/>
      <c r="J191" s="233"/>
      <c r="L191" s="557"/>
      <c r="M191" s="571"/>
      <c r="N191" s="558"/>
      <c r="O191" s="322"/>
    </row>
    <row r="192" spans="1:15" s="49" customFormat="1" ht="18.649999999999999" customHeight="1">
      <c r="A192" s="75" t="s">
        <v>80</v>
      </c>
      <c r="B192" s="86"/>
      <c r="C192" s="77"/>
      <c r="D192" s="202"/>
      <c r="E192" s="78"/>
      <c r="F192" s="163" t="str">
        <f>IF(D192=0,"",D192/D$162)</f>
        <v/>
      </c>
      <c r="G192" s="77"/>
      <c r="H192" s="202"/>
      <c r="I192" s="78"/>
      <c r="J192" s="163" t="str">
        <f>IF(H192=0,"",H192/H$162)</f>
        <v/>
      </c>
      <c r="K192" s="77"/>
      <c r="L192" s="557"/>
      <c r="M192" s="559"/>
      <c r="N192" s="558"/>
      <c r="O192" s="322"/>
    </row>
    <row r="193" spans="1:15" s="49" customFormat="1" ht="15.65" customHeight="1">
      <c r="A193" s="79" t="s">
        <v>81</v>
      </c>
      <c r="B193" s="70"/>
      <c r="D193" s="195"/>
      <c r="E193" s="64"/>
      <c r="F193" s="150" t="str">
        <f>IF(D193=0,"",D193/D$162)</f>
        <v/>
      </c>
      <c r="H193" s="195"/>
      <c r="I193" s="64"/>
      <c r="J193" s="150" t="str">
        <f>IF(H193=0,"",H193/H$162)</f>
        <v/>
      </c>
      <c r="L193" s="557"/>
      <c r="M193" s="562"/>
      <c r="N193" s="558"/>
      <c r="O193" s="322"/>
    </row>
    <row r="194" spans="1:15" s="49" customFormat="1" ht="18.649999999999999" customHeight="1">
      <c r="A194" s="79" t="s">
        <v>82</v>
      </c>
      <c r="B194" s="70"/>
      <c r="D194" s="195"/>
      <c r="E194" s="64"/>
      <c r="F194" s="150" t="str">
        <f>IF(D194=0,"",D194/D$162)</f>
        <v/>
      </c>
      <c r="H194" s="195"/>
      <c r="I194" s="64"/>
      <c r="J194" s="150" t="str">
        <f>IF(H194=0,"",H194/H$162)</f>
        <v/>
      </c>
      <c r="L194" s="557"/>
      <c r="M194" s="562"/>
      <c r="N194" s="558"/>
      <c r="O194" s="322"/>
    </row>
    <row r="195" spans="1:15" s="49" customFormat="1" ht="14.15" customHeight="1">
      <c r="A195" s="79"/>
      <c r="B195" s="70"/>
      <c r="D195" s="198"/>
      <c r="E195" s="64"/>
      <c r="F195" s="156"/>
      <c r="H195" s="198"/>
      <c r="I195" s="64"/>
      <c r="J195" s="156"/>
      <c r="L195" s="557"/>
      <c r="M195" s="562"/>
      <c r="N195" s="558"/>
      <c r="O195" s="322"/>
    </row>
    <row r="196" spans="1:15" s="49" customFormat="1" ht="18.649999999999999" customHeight="1">
      <c r="A196" s="87" t="s">
        <v>83</v>
      </c>
      <c r="B196" s="72"/>
      <c r="D196" s="211">
        <f>SUM(D192:D195)</f>
        <v>0</v>
      </c>
      <c r="E196" s="73"/>
      <c r="F196" s="212" t="str">
        <f>IF(D196=0,"",D196/D$162)</f>
        <v/>
      </c>
      <c r="H196" s="211">
        <f>SUM(H192:H194)</f>
        <v>0</v>
      </c>
      <c r="I196" s="73"/>
      <c r="J196" s="212" t="str">
        <f>IF(H196=0,"",H196/H$162)</f>
        <v/>
      </c>
      <c r="L196" s="568"/>
      <c r="M196" s="571"/>
      <c r="N196" s="570"/>
      <c r="O196" s="322"/>
    </row>
    <row r="197" spans="1:15" s="49" customFormat="1" ht="11.15" customHeight="1">
      <c r="A197" s="81"/>
      <c r="B197" s="82"/>
      <c r="C197" s="83"/>
      <c r="D197" s="84"/>
      <c r="E197" s="83"/>
      <c r="F197" s="237"/>
      <c r="G197" s="83"/>
      <c r="H197" s="84"/>
      <c r="I197" s="83"/>
      <c r="J197" s="237"/>
      <c r="K197" s="83"/>
      <c r="L197" s="557"/>
      <c r="M197" s="555"/>
      <c r="N197" s="558"/>
      <c r="O197" s="322"/>
    </row>
    <row r="198" spans="1:15" s="49" customFormat="1" ht="5.15" customHeight="1">
      <c r="A198" s="71"/>
      <c r="B198" s="72"/>
      <c r="D198" s="232"/>
      <c r="F198" s="233"/>
      <c r="H198" s="232"/>
      <c r="J198" s="233"/>
      <c r="L198" s="557"/>
      <c r="M198" s="555"/>
      <c r="N198" s="558"/>
      <c r="O198" s="322"/>
    </row>
    <row r="199" spans="1:15" s="49" customFormat="1" ht="11.25" customHeight="1">
      <c r="A199" s="14" t="s">
        <v>84</v>
      </c>
      <c r="B199" s="14"/>
      <c r="D199" s="232"/>
      <c r="F199" s="233"/>
      <c r="H199" s="232"/>
      <c r="J199" s="233"/>
      <c r="L199" s="557"/>
      <c r="M199" s="555"/>
      <c r="N199" s="558"/>
      <c r="O199" s="322"/>
    </row>
    <row r="200" spans="1:15" s="49" customFormat="1" ht="5.15" customHeight="1">
      <c r="A200" s="14"/>
      <c r="B200" s="14"/>
      <c r="D200" s="232"/>
      <c r="F200" s="233"/>
      <c r="H200" s="232"/>
      <c r="J200" s="233"/>
      <c r="L200" s="557"/>
      <c r="M200" s="555"/>
      <c r="N200" s="558"/>
      <c r="O200" s="322"/>
    </row>
    <row r="201" spans="1:15" s="49" customFormat="1" ht="14.15" customHeight="1">
      <c r="A201" s="75" t="s">
        <v>85</v>
      </c>
      <c r="B201" s="86"/>
      <c r="C201" s="77"/>
      <c r="D201" s="202"/>
      <c r="E201" s="77"/>
      <c r="F201" s="163" t="str">
        <f>IF(D201=0,"",D201/D$162)</f>
        <v/>
      </c>
      <c r="G201" s="77"/>
      <c r="H201" s="202"/>
      <c r="I201" s="77"/>
      <c r="J201" s="163" t="str">
        <f>IF(H201=0,"",H201/H$162)</f>
        <v/>
      </c>
      <c r="K201" s="77"/>
      <c r="L201" s="557"/>
      <c r="M201" s="555"/>
      <c r="N201" s="558"/>
      <c r="O201" s="322"/>
    </row>
    <row r="202" spans="1:15" s="49" customFormat="1" ht="14.5" customHeight="1">
      <c r="A202" s="88" t="s">
        <v>34</v>
      </c>
      <c r="B202" s="64"/>
      <c r="D202" s="195"/>
      <c r="F202" s="150" t="str">
        <f>IF(D202=0,"",D202/D$162)</f>
        <v/>
      </c>
      <c r="H202" s="195"/>
      <c r="J202" s="150" t="str">
        <f>IF(H202=0,"",H202/H$162)</f>
        <v/>
      </c>
      <c r="L202" s="557"/>
      <c r="M202" s="555"/>
      <c r="N202" s="558"/>
      <c r="O202" s="322"/>
    </row>
    <row r="203" spans="1:15" s="49" customFormat="1" ht="16.5" customHeight="1">
      <c r="A203" s="79" t="s">
        <v>35</v>
      </c>
      <c r="B203" s="70"/>
      <c r="D203" s="195"/>
      <c r="F203" s="150" t="str">
        <f>IF(D203=0,"",D203/D$162)</f>
        <v/>
      </c>
      <c r="H203" s="195"/>
      <c r="J203" s="150" t="str">
        <f>IF(H203=0,"",H203/H$162)</f>
        <v/>
      </c>
      <c r="L203" s="557"/>
      <c r="M203" s="555"/>
      <c r="N203" s="558"/>
      <c r="O203" s="322"/>
    </row>
    <row r="204" spans="1:15" s="49" customFormat="1" ht="15.65" customHeight="1">
      <c r="A204" s="38" t="s">
        <v>17</v>
      </c>
      <c r="B204" s="440"/>
      <c r="D204" s="195"/>
      <c r="F204" s="150" t="str">
        <f>IF(D204=0,"",D204/D$162)</f>
        <v/>
      </c>
      <c r="H204" s="195"/>
      <c r="J204" s="150" t="str">
        <f>IF(H204=0,"",H204/H$162)</f>
        <v/>
      </c>
      <c r="L204" s="557"/>
      <c r="M204" s="555"/>
      <c r="N204" s="558"/>
      <c r="O204" s="322"/>
    </row>
    <row r="205" spans="1:15" s="49" customFormat="1" ht="15.65" customHeight="1">
      <c r="A205" s="38"/>
      <c r="B205" s="440"/>
      <c r="D205" s="1438"/>
      <c r="F205" s="1439"/>
      <c r="H205" s="1438"/>
      <c r="J205" s="1439"/>
      <c r="L205" s="557"/>
      <c r="M205" s="555"/>
      <c r="N205" s="558"/>
      <c r="O205" s="322"/>
    </row>
    <row r="206" spans="1:15" s="49" customFormat="1" ht="16.5" customHeight="1">
      <c r="A206" s="87" t="s">
        <v>257</v>
      </c>
      <c r="B206" s="89"/>
      <c r="D206" s="213">
        <f>SUM(D201:D204)</f>
        <v>0</v>
      </c>
      <c r="F206" s="212" t="str">
        <f>IF(D206=0,"",D206/D$162)</f>
        <v/>
      </c>
      <c r="H206" s="213">
        <f>SUM(H201:H204)</f>
        <v>0</v>
      </c>
      <c r="J206" s="212" t="str">
        <f>IF(H206=0,"",H206/H$162)</f>
        <v/>
      </c>
      <c r="L206" s="568"/>
      <c r="M206" s="555"/>
      <c r="N206" s="570"/>
      <c r="O206" s="322"/>
    </row>
    <row r="207" spans="1:15" s="49" customFormat="1" ht="11.5">
      <c r="A207" s="81"/>
      <c r="B207" s="82"/>
      <c r="C207" s="83"/>
      <c r="D207" s="84"/>
      <c r="E207" s="83"/>
      <c r="F207" s="162"/>
      <c r="G207" s="83"/>
      <c r="H207" s="84"/>
      <c r="I207" s="84"/>
      <c r="J207" s="84"/>
      <c r="K207" s="84"/>
      <c r="L207" s="557"/>
      <c r="M207" s="555"/>
      <c r="N207" s="558"/>
      <c r="O207" s="322"/>
    </row>
    <row r="208" spans="1:15" s="49" customFormat="1" ht="8.25" customHeight="1">
      <c r="A208" s="36"/>
      <c r="B208" s="28"/>
      <c r="F208" s="154"/>
      <c r="H208" s="154"/>
      <c r="L208" s="555"/>
      <c r="M208" s="555"/>
      <c r="N208" s="555"/>
      <c r="O208" s="322"/>
    </row>
    <row r="209" spans="1:15" s="49" customFormat="1" ht="11.5">
      <c r="A209" s="20" t="s">
        <v>32</v>
      </c>
      <c r="B209" s="20"/>
      <c r="F209" s="154"/>
      <c r="H209" s="154"/>
      <c r="L209" s="555"/>
      <c r="M209" s="555"/>
      <c r="N209" s="555"/>
      <c r="O209" s="322"/>
    </row>
    <row r="210" spans="1:15" s="49" customFormat="1" ht="33" customHeight="1">
      <c r="A210" s="1576" t="s">
        <v>259</v>
      </c>
      <c r="B210" s="1577"/>
      <c r="C210" s="1576"/>
      <c r="D210" s="1576"/>
      <c r="E210" s="1576"/>
      <c r="F210" s="1576"/>
      <c r="G210" s="1576"/>
      <c r="H210" s="1576"/>
      <c r="I210" s="90"/>
      <c r="J210" s="90"/>
      <c r="K210" s="90"/>
      <c r="L210" s="555"/>
      <c r="M210" s="555"/>
      <c r="N210" s="555"/>
      <c r="O210" s="322"/>
    </row>
    <row r="211" spans="1:15">
      <c r="O211" s="491"/>
    </row>
    <row r="212" spans="1:15" ht="41.15" customHeight="1">
      <c r="O212" s="491"/>
    </row>
    <row r="213" spans="1:15" ht="15.5">
      <c r="A213" s="1573" t="str">
        <f xml:space="preserve"> CONCATENATE("Situation financière ",'Identification '!$D$7," affichant un déficit supérieur à 10 %")</f>
        <v>Situation financière 2025-2026 affichant un déficit supérieur à 10 %</v>
      </c>
      <c r="B213" s="1573"/>
      <c r="C213" s="1573"/>
      <c r="D213" s="1573"/>
      <c r="E213" s="1573"/>
      <c r="F213" s="1573"/>
      <c r="G213" s="1573"/>
      <c r="H213" s="1573"/>
      <c r="I213" s="445"/>
      <c r="J213" s="446"/>
      <c r="O213" s="491"/>
    </row>
    <row r="214" spans="1:15" ht="8.5" customHeight="1">
      <c r="O214" s="491"/>
    </row>
    <row r="215" spans="1:15" ht="41.15" customHeight="1">
      <c r="A215" s="1572" t="s">
        <v>1870</v>
      </c>
      <c r="B215" s="1572"/>
      <c r="C215" s="1572"/>
      <c r="D215" s="1572"/>
      <c r="E215" s="1572"/>
      <c r="F215" s="1572"/>
      <c r="G215" s="1572"/>
      <c r="H215" s="1572"/>
      <c r="I215" s="1572"/>
      <c r="J215" s="1572"/>
      <c r="K215" s="447"/>
      <c r="O215" s="491"/>
    </row>
    <row r="216" spans="1:15" ht="18" customHeight="1">
      <c r="A216" s="827" t="s">
        <v>2992</v>
      </c>
      <c r="B216" s="828"/>
      <c r="O216" s="491"/>
    </row>
    <row r="217" spans="1:15" ht="201.65" customHeight="1">
      <c r="A217" s="1566"/>
      <c r="B217" s="1567"/>
      <c r="C217" s="1567"/>
      <c r="D217" s="1567"/>
      <c r="E217" s="1567"/>
      <c r="F217" s="1567"/>
      <c r="G217" s="1567"/>
      <c r="H217" s="1567"/>
      <c r="I217" s="1567"/>
      <c r="J217" s="1568"/>
      <c r="O217" s="491"/>
    </row>
    <row r="218" spans="1:15" ht="118.5" customHeight="1">
      <c r="A218" s="1569"/>
      <c r="B218" s="1570"/>
      <c r="C218" s="1570"/>
      <c r="D218" s="1570"/>
      <c r="E218" s="1570"/>
      <c r="F218" s="1570"/>
      <c r="G218" s="1570"/>
      <c r="H218" s="1570"/>
      <c r="I218" s="1570"/>
      <c r="J218" s="1571"/>
      <c r="O218" s="491"/>
    </row>
    <row r="219" spans="1:15">
      <c r="O219" s="491"/>
    </row>
    <row r="220" spans="1:15">
      <c r="O220" s="201"/>
    </row>
    <row r="221" spans="1:15" ht="15.5">
      <c r="A221" s="1573" t="str">
        <f xml:space="preserve"> CONCATENATE("Situation financière ",'Identification '!$D$7," affichant un surplus supérieur à 35%")</f>
        <v>Situation financière 2025-2026 affichant un surplus supérieur à 35%</v>
      </c>
      <c r="B221" s="1573"/>
      <c r="C221" s="1573"/>
      <c r="D221" s="1573"/>
      <c r="E221" s="1573"/>
      <c r="F221" s="1573"/>
      <c r="G221" s="1573"/>
      <c r="H221" s="1573"/>
      <c r="I221" s="1573"/>
      <c r="J221" s="444"/>
      <c r="O221" s="201"/>
    </row>
    <row r="222" spans="1:15">
      <c r="O222" s="201"/>
    </row>
    <row r="223" spans="1:15" ht="27" customHeight="1">
      <c r="A223" s="1574" t="s">
        <v>2974</v>
      </c>
      <c r="B223" s="1574"/>
      <c r="C223" s="1574"/>
      <c r="D223" s="1574"/>
      <c r="E223" s="1574"/>
      <c r="F223" s="1574"/>
      <c r="G223" s="1574"/>
      <c r="H223" s="1574"/>
      <c r="I223" s="1574"/>
      <c r="J223" s="447"/>
      <c r="O223" s="201"/>
    </row>
    <row r="224" spans="1:15" ht="11.5" customHeight="1">
      <c r="A224" s="808"/>
      <c r="B224" s="808"/>
      <c r="C224" s="808"/>
      <c r="D224" s="808"/>
      <c r="E224" s="808"/>
      <c r="F224" s="808"/>
      <c r="G224" s="808"/>
      <c r="H224" s="808"/>
      <c r="I224" s="808"/>
      <c r="J224" s="447"/>
      <c r="O224" s="201"/>
    </row>
    <row r="225" spans="1:15" ht="18" customHeight="1">
      <c r="A225" s="827" t="s">
        <v>2992</v>
      </c>
      <c r="B225" s="828"/>
      <c r="O225" s="491"/>
    </row>
    <row r="226" spans="1:15" ht="233.15" customHeight="1">
      <c r="A226" s="1566"/>
      <c r="B226" s="1567"/>
      <c r="C226" s="1567"/>
      <c r="D226" s="1567"/>
      <c r="E226" s="1567"/>
      <c r="F226" s="1567"/>
      <c r="G226" s="1567"/>
      <c r="H226" s="1567"/>
      <c r="I226" s="1567"/>
      <c r="J226" s="1568"/>
      <c r="O226" s="201"/>
    </row>
    <row r="227" spans="1:15" ht="99" customHeight="1">
      <c r="A227" s="1569"/>
      <c r="B227" s="1570"/>
      <c r="C227" s="1570"/>
      <c r="D227" s="1570"/>
      <c r="E227" s="1570"/>
      <c r="F227" s="1570"/>
      <c r="G227" s="1570"/>
      <c r="H227" s="1570"/>
      <c r="I227" s="1570"/>
      <c r="J227" s="1571"/>
      <c r="O227" s="201"/>
    </row>
    <row r="228" spans="1:15">
      <c r="O228" s="201"/>
    </row>
    <row r="229" spans="1:15">
      <c r="O229" s="201"/>
    </row>
    <row r="230" spans="1:15">
      <c r="O230" s="201"/>
    </row>
    <row r="231" spans="1:15">
      <c r="O231" s="201"/>
    </row>
    <row r="232" spans="1:15">
      <c r="O232" s="201"/>
    </row>
    <row r="233" spans="1:15">
      <c r="O233" s="201"/>
    </row>
    <row r="234" spans="1:15">
      <c r="O234" s="201"/>
    </row>
    <row r="235" spans="1:15">
      <c r="O235" s="201"/>
    </row>
    <row r="236" spans="1:15">
      <c r="O236" s="201"/>
    </row>
    <row r="237" spans="1:15">
      <c r="O237" s="201"/>
    </row>
    <row r="238" spans="1:15">
      <c r="O238" s="201"/>
    </row>
    <row r="239" spans="1:15">
      <c r="O239" s="201"/>
    </row>
    <row r="240" spans="1:15">
      <c r="O240" s="201"/>
    </row>
    <row r="241" spans="15:15">
      <c r="O241" s="201"/>
    </row>
    <row r="242" spans="15:15">
      <c r="O242" s="201"/>
    </row>
    <row r="243" spans="15:15">
      <c r="O243" s="201"/>
    </row>
  </sheetData>
  <sheetProtection algorithmName="SHA-512" hashValue="1z5Qj0Or8VPwZOVG8YBbgz80WIOFuJ1cq2Lmk6M/Kr4X4VXDe5lVHGvruoU8uOee3Fo9aYFnzJx5URjFLQ8J/Q==" saltValue="C344Meq81ysMFQmfXa/wBA==" spinCount="100000" sheet="1" objects="1" formatCells="0" formatRows="0"/>
  <customSheetViews>
    <customSheetView guid="{880C3229-9790-4559-BAA0-FBDBBD6DDD03}" showGridLines="0" zeroValues="0" topLeftCell="A154">
      <selection activeCell="R205" sqref="R205"/>
      <rowBreaks count="2" manualBreakCount="2">
        <brk id="76" max="16383" man="1"/>
        <brk id="132" max="16383" man="1"/>
      </rowBreaks>
      <pageMargins left="0.55118110236220474" right="0.31496062992125984" top="0.27559055118110237" bottom="0.35433070866141736" header="0" footer="0.27559055118110237"/>
      <pageSetup scale="78" firstPageNumber="29" fitToHeight="0" orientation="portrait" r:id="rId1"/>
      <headerFooter alignWithMargins="0">
        <oddFooter>&amp;R&amp;8Soutien à la mission 2017-2018</oddFooter>
      </headerFooter>
    </customSheetView>
    <customSheetView guid="{E81D238A-7B02-4284-898B-8B059A14501E}" showPageBreaks="1" showGridLines="0" zeroValues="0" topLeftCell="A181">
      <selection activeCell="A202" sqref="A202:N202"/>
      <rowBreaks count="2" manualBreakCount="2">
        <brk id="76" max="16383" man="1"/>
        <brk id="132" max="16383" man="1"/>
      </rowBreaks>
      <pageMargins left="0.55118110236220474" right="0.31496062992125984" top="0.27559055118110237" bottom="0.35433070866141736" header="0" footer="0.27559055118110237"/>
      <pageSetup scale="78" firstPageNumber="29" fitToHeight="0" orientation="portrait" r:id="rId2"/>
      <headerFooter alignWithMargins="0">
        <oddFooter>&amp;R&amp;8Soutien à la mission 2017-2018</oddFooter>
      </headerFooter>
    </customSheetView>
  </customSheetViews>
  <mergeCells count="31">
    <mergeCell ref="H7:J7"/>
    <mergeCell ref="D7:F7"/>
    <mergeCell ref="D8:F8"/>
    <mergeCell ref="H8:J8"/>
    <mergeCell ref="A22:B22"/>
    <mergeCell ref="A47:B47"/>
    <mergeCell ref="A28:B28"/>
    <mergeCell ref="A23:B23"/>
    <mergeCell ref="A24:B24"/>
    <mergeCell ref="A25:B25"/>
    <mergeCell ref="A46:B46"/>
    <mergeCell ref="A179:B179"/>
    <mergeCell ref="A210:H210"/>
    <mergeCell ref="A89:B89"/>
    <mergeCell ref="A49:B49"/>
    <mergeCell ref="A75:B75"/>
    <mergeCell ref="A56:B56"/>
    <mergeCell ref="A64:B64"/>
    <mergeCell ref="A90:B90"/>
    <mergeCell ref="A91:B91"/>
    <mergeCell ref="A133:B133"/>
    <mergeCell ref="A50:B50"/>
    <mergeCell ref="A171:B171"/>
    <mergeCell ref="A178:B178"/>
    <mergeCell ref="A170:B170"/>
    <mergeCell ref="A226:J227"/>
    <mergeCell ref="A215:J215"/>
    <mergeCell ref="A221:I221"/>
    <mergeCell ref="A213:H213"/>
    <mergeCell ref="A223:I223"/>
    <mergeCell ref="A217:J218"/>
  </mergeCells>
  <conditionalFormatting sqref="H8:J8">
    <cfRule type="expression" dxfId="4" priority="1">
      <formula>$L$8="Veuillez sélectionner soit Prévisionnel ou Révisé"</formula>
    </cfRule>
  </conditionalFormatting>
  <pageMargins left="0.55118110236220497" right="0.31496062992126" top="0.27559055118110198" bottom="0.35433070866141703" header="0" footer="0.27559055118110198"/>
  <pageSetup scale="78" firstPageNumber="29" fitToHeight="0" orientation="portrait" r:id="rId3"/>
  <headerFooter alignWithMargins="0"/>
  <rowBreaks count="2" manualBreakCount="2">
    <brk id="80" max="16383" man="1"/>
    <brk id="135" max="16383" man="1"/>
  </rowBreaks>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DB2-E953-49AC-B2D3-8F56D649F70B}">
  <sheetPr>
    <tabColor rgb="FF92D050"/>
  </sheetPr>
  <dimension ref="A1:P109"/>
  <sheetViews>
    <sheetView zoomScale="90" zoomScaleNormal="90" workbookViewId="0">
      <selection activeCell="S23" sqref="S23"/>
    </sheetView>
  </sheetViews>
  <sheetFormatPr baseColWidth="10" defaultColWidth="10.81640625" defaultRowHeight="12.5"/>
  <cols>
    <col min="1" max="1" width="6.26953125" style="877" customWidth="1"/>
    <col min="2" max="4" width="10.81640625" style="877"/>
    <col min="5" max="5" width="12.1796875" style="877" customWidth="1"/>
    <col min="6" max="6" width="10.81640625" style="877"/>
    <col min="7" max="7" width="5.7265625" style="877" customWidth="1"/>
    <col min="8" max="8" width="13.81640625" style="877" customWidth="1"/>
    <col min="9" max="9" width="5.54296875" style="877" customWidth="1"/>
    <col min="10" max="16384" width="10.81640625" style="877"/>
  </cols>
  <sheetData>
    <row r="1" spans="1:16" ht="28" customHeight="1">
      <c r="A1" s="894" t="s">
        <v>2952</v>
      </c>
      <c r="B1" s="588"/>
      <c r="C1" s="588"/>
      <c r="D1" s="588"/>
      <c r="E1" s="588"/>
      <c r="F1" s="588"/>
      <c r="G1" s="588"/>
      <c r="H1" s="588"/>
      <c r="I1" s="588"/>
      <c r="J1" s="588"/>
      <c r="K1" s="588"/>
      <c r="L1" s="588"/>
      <c r="M1" s="895"/>
      <c r="N1" s="896"/>
    </row>
    <row r="2" spans="1:16" ht="29.15" customHeight="1">
      <c r="A2" s="897" t="s">
        <v>2968</v>
      </c>
    </row>
    <row r="3" spans="1:16">
      <c r="A3" s="898"/>
    </row>
    <row r="4" spans="1:16" ht="20.149999999999999" customHeight="1"/>
    <row r="5" spans="1:16" ht="20.5" customHeight="1">
      <c r="B5" s="701" t="s">
        <v>104</v>
      </c>
      <c r="D5" s="873" t="str">
        <f>IF(AND('Identification '!$F$11="",'Identification '!$F$15&lt;&gt;""),'Identification '!$F$15,IF('Identification '!$F$11="","",IF('Identification '!$F$13="Inscrire le nom de votre organisme dans la cellule F15",'Identification '!$F$15,'Identification '!$F$13)))</f>
        <v/>
      </c>
      <c r="E5" s="600"/>
      <c r="F5" s="600"/>
      <c r="G5" s="600"/>
      <c r="H5" s="600"/>
      <c r="I5" s="600"/>
      <c r="J5" s="600"/>
      <c r="K5" s="600"/>
      <c r="L5" s="600"/>
      <c r="M5" s="872"/>
      <c r="N5" s="872"/>
      <c r="O5" s="872"/>
      <c r="P5" s="872"/>
    </row>
    <row r="7" spans="1:16" ht="18.649999999999999" customHeight="1"/>
    <row r="8" spans="1:16" ht="26.5" customHeight="1">
      <c r="B8" s="1601" t="s">
        <v>2953</v>
      </c>
      <c r="C8" s="1601"/>
      <c r="D8" s="1602" t="s">
        <v>3367</v>
      </c>
      <c r="E8" s="1602"/>
      <c r="F8" s="1602"/>
      <c r="G8" s="1602"/>
      <c r="H8" s="248" t="str">
        <f>IF(AND(D8="Choisir",$A$15&lt;&gt;""),"Information manquante! Veuillez spécifier le type d'aide obtenue.","")</f>
        <v/>
      </c>
      <c r="I8" s="899"/>
    </row>
    <row r="10" spans="1:16" ht="13">
      <c r="O10" s="900"/>
    </row>
    <row r="11" spans="1:16" ht="9" customHeight="1"/>
    <row r="12" spans="1:16" ht="13" thickBot="1"/>
    <row r="13" spans="1:16" ht="27" customHeight="1" thickBot="1">
      <c r="A13" s="1603" t="s">
        <v>2991</v>
      </c>
      <c r="B13" s="1604"/>
      <c r="C13" s="1604"/>
      <c r="D13" s="1604"/>
      <c r="E13" s="1604"/>
      <c r="F13" s="1604"/>
      <c r="G13" s="1604"/>
      <c r="H13" s="1604"/>
      <c r="I13" s="1604"/>
      <c r="J13" s="1604"/>
      <c r="K13" s="1604"/>
      <c r="L13" s="1605"/>
    </row>
    <row r="14" spans="1:16" ht="34" customHeight="1" thickBot="1">
      <c r="A14" s="1606" t="s">
        <v>3016</v>
      </c>
      <c r="B14" s="1607"/>
      <c r="C14" s="1607"/>
      <c r="D14" s="1607"/>
      <c r="E14" s="1607"/>
      <c r="F14" s="1607"/>
      <c r="G14" s="1607"/>
      <c r="H14" s="1607"/>
      <c r="I14" s="1607"/>
      <c r="J14" s="1607"/>
      <c r="K14" s="1607"/>
      <c r="L14" s="1608"/>
    </row>
    <row r="15" spans="1:16" ht="379.5" customHeight="1">
      <c r="A15" s="1609"/>
      <c r="B15" s="1610"/>
      <c r="C15" s="1610"/>
      <c r="D15" s="1610"/>
      <c r="E15" s="1610"/>
      <c r="F15" s="1610"/>
      <c r="G15" s="1610"/>
      <c r="H15" s="1610"/>
      <c r="I15" s="1610"/>
      <c r="J15" s="1610"/>
      <c r="K15" s="1610"/>
      <c r="L15" s="1611"/>
    </row>
    <row r="16" spans="1:16" ht="379.5" customHeight="1">
      <c r="A16" s="1612"/>
      <c r="B16" s="1613"/>
      <c r="C16" s="1613"/>
      <c r="D16" s="1613"/>
      <c r="E16" s="1613"/>
      <c r="F16" s="1613"/>
      <c r="G16" s="1613"/>
      <c r="H16" s="1613"/>
      <c r="I16" s="1613"/>
      <c r="J16" s="1613"/>
      <c r="K16" s="1613"/>
      <c r="L16" s="1614"/>
    </row>
    <row r="17" spans="1:12" ht="152" customHeight="1" thickBot="1">
      <c r="A17" s="1615"/>
      <c r="B17" s="1616"/>
      <c r="C17" s="1616"/>
      <c r="D17" s="1616"/>
      <c r="E17" s="1616"/>
      <c r="F17" s="1616"/>
      <c r="G17" s="1616"/>
      <c r="H17" s="1616"/>
      <c r="I17" s="1616"/>
      <c r="J17" s="1616"/>
      <c r="K17" s="1616"/>
      <c r="L17" s="1617"/>
    </row>
    <row r="18" spans="1:12" ht="41.5" customHeight="1">
      <c r="A18" s="898"/>
    </row>
    <row r="19" spans="1:12" ht="13">
      <c r="A19" s="901" t="s">
        <v>2959</v>
      </c>
    </row>
    <row r="20" spans="1:12">
      <c r="A20" s="902"/>
      <c r="B20" s="903"/>
      <c r="C20" s="903"/>
      <c r="D20" s="903"/>
      <c r="E20" s="903"/>
      <c r="F20" s="903"/>
      <c r="G20" s="903"/>
      <c r="H20" s="903"/>
      <c r="I20" s="903"/>
      <c r="J20" s="904"/>
    </row>
    <row r="21" spans="1:12" ht="14.5">
      <c r="A21" s="758"/>
      <c r="B21" s="809"/>
      <c r="C21" s="881"/>
      <c r="D21" s="881"/>
      <c r="E21" s="881"/>
      <c r="F21" s="881"/>
      <c r="G21" s="905"/>
      <c r="H21" s="905"/>
      <c r="I21" s="905"/>
      <c r="J21" s="906"/>
    </row>
    <row r="22" spans="1:12">
      <c r="A22" s="907"/>
      <c r="B22" s="881"/>
      <c r="C22" s="881"/>
      <c r="D22" s="881"/>
      <c r="E22" s="881"/>
      <c r="F22" s="881"/>
      <c r="G22" s="905"/>
      <c r="H22" s="905"/>
      <c r="I22" s="905"/>
      <c r="J22" s="906"/>
    </row>
    <row r="23" spans="1:12">
      <c r="A23" s="907"/>
      <c r="B23" s="881"/>
      <c r="C23" s="881"/>
      <c r="D23" s="881"/>
      <c r="E23" s="881"/>
      <c r="F23" s="881"/>
      <c r="G23" s="905"/>
      <c r="H23" s="905"/>
      <c r="I23" s="905"/>
      <c r="J23" s="906"/>
    </row>
    <row r="24" spans="1:12">
      <c r="A24" s="907"/>
      <c r="B24" s="881"/>
      <c r="C24" s="881"/>
      <c r="D24" s="881"/>
      <c r="E24" s="881"/>
      <c r="F24" s="881"/>
      <c r="G24" s="905"/>
      <c r="H24" s="905"/>
      <c r="I24" s="905"/>
      <c r="J24" s="906"/>
    </row>
    <row r="25" spans="1:12">
      <c r="A25" s="907"/>
      <c r="B25" s="881"/>
      <c r="C25" s="881"/>
      <c r="D25" s="881"/>
      <c r="E25" s="881"/>
      <c r="F25" s="881"/>
      <c r="G25" s="905"/>
      <c r="H25" s="905"/>
      <c r="I25" s="905"/>
      <c r="J25" s="906"/>
    </row>
    <row r="26" spans="1:12">
      <c r="A26" s="907"/>
      <c r="B26" s="881"/>
      <c r="C26" s="881"/>
      <c r="D26" s="881"/>
      <c r="E26" s="881"/>
      <c r="F26" s="881"/>
      <c r="G26" s="905"/>
      <c r="H26" s="905"/>
      <c r="I26" s="905"/>
      <c r="J26" s="906"/>
    </row>
    <row r="27" spans="1:12">
      <c r="A27" s="908"/>
      <c r="B27" s="905"/>
      <c r="C27" s="905"/>
      <c r="D27" s="905"/>
      <c r="E27" s="905"/>
      <c r="F27" s="905"/>
      <c r="G27" s="905"/>
      <c r="H27" s="905"/>
      <c r="I27" s="905"/>
      <c r="J27" s="906"/>
    </row>
    <row r="28" spans="1:12">
      <c r="A28" s="909"/>
      <c r="B28" s="881"/>
      <c r="C28" s="881"/>
      <c r="D28" s="881"/>
      <c r="E28" s="881"/>
      <c r="F28" s="881"/>
      <c r="G28" s="881"/>
      <c r="H28" s="881"/>
      <c r="I28" s="881"/>
      <c r="J28" s="910"/>
    </row>
    <row r="29" spans="1:12" ht="13" thickBot="1"/>
    <row r="30" spans="1:12" ht="30" customHeight="1">
      <c r="A30" s="1618" t="s">
        <v>2990</v>
      </c>
      <c r="B30" s="1619"/>
      <c r="C30" s="1619"/>
      <c r="D30" s="1619"/>
      <c r="E30" s="1619"/>
      <c r="F30" s="1619"/>
      <c r="G30" s="1619"/>
      <c r="H30" s="1619"/>
      <c r="I30" s="1619"/>
      <c r="J30" s="1619"/>
      <c r="K30" s="1619"/>
      <c r="L30" s="1620"/>
    </row>
    <row r="31" spans="1:12" ht="34" customHeight="1">
      <c r="A31" s="1591" t="s">
        <v>3016</v>
      </c>
      <c r="B31" s="1592"/>
      <c r="C31" s="1592"/>
      <c r="D31" s="1592"/>
      <c r="E31" s="1592"/>
      <c r="F31" s="1592"/>
      <c r="G31" s="1592"/>
      <c r="H31" s="1592"/>
      <c r="I31" s="1592"/>
      <c r="J31" s="1592"/>
      <c r="K31" s="1592"/>
      <c r="L31" s="1593"/>
    </row>
    <row r="32" spans="1:12" ht="399" customHeight="1">
      <c r="A32" s="1594"/>
      <c r="B32" s="1595"/>
      <c r="C32" s="1595"/>
      <c r="D32" s="1595"/>
      <c r="E32" s="1595"/>
      <c r="F32" s="1595"/>
      <c r="G32" s="1595"/>
      <c r="H32" s="1595"/>
      <c r="I32" s="1595"/>
      <c r="J32" s="1595"/>
      <c r="K32" s="1595"/>
      <c r="L32" s="1596"/>
    </row>
    <row r="33" spans="1:12" ht="24.65" customHeight="1">
      <c r="A33" s="1597"/>
      <c r="B33" s="1598"/>
      <c r="C33" s="1598"/>
      <c r="D33" s="1598"/>
      <c r="E33" s="1598"/>
      <c r="F33" s="1598"/>
      <c r="G33" s="1598"/>
      <c r="H33" s="1598"/>
      <c r="I33" s="1598"/>
      <c r="J33" s="1598"/>
      <c r="K33" s="1598"/>
      <c r="L33" s="1599"/>
    </row>
    <row r="34" spans="1:12" s="905" customFormat="1" ht="26.15" customHeight="1"/>
    <row r="36" spans="1:12" ht="20.5" customHeight="1">
      <c r="A36" s="1600" t="s">
        <v>2954</v>
      </c>
      <c r="B36" s="1600"/>
      <c r="C36" s="1600"/>
      <c r="D36" s="1600"/>
      <c r="E36" s="1600"/>
      <c r="F36" s="1600"/>
      <c r="G36" s="1600"/>
      <c r="H36" s="1600"/>
      <c r="I36" s="1600"/>
      <c r="J36" s="1600"/>
      <c r="K36" s="1600"/>
      <c r="L36" s="1600"/>
    </row>
    <row r="37" spans="1:12">
      <c r="A37" s="898" t="s">
        <v>2988</v>
      </c>
    </row>
    <row r="39" spans="1:12" ht="15.5">
      <c r="H39" s="911" t="s">
        <v>20</v>
      </c>
      <c r="J39" s="911" t="s">
        <v>21</v>
      </c>
    </row>
    <row r="40" spans="1:12" ht="14">
      <c r="A40" s="707" t="s">
        <v>2964</v>
      </c>
      <c r="B40" s="702"/>
      <c r="C40" s="555"/>
      <c r="D40" s="555"/>
      <c r="E40" s="555"/>
      <c r="F40" s="703" t="s">
        <v>90</v>
      </c>
    </row>
    <row r="41" spans="1:12" ht="19" customHeight="1">
      <c r="A41" s="434" t="s">
        <v>22</v>
      </c>
      <c r="B41" s="2"/>
      <c r="C41" s="555"/>
      <c r="D41" s="555"/>
      <c r="E41" s="555"/>
      <c r="F41" s="555"/>
      <c r="H41" s="912"/>
    </row>
    <row r="42" spans="1:12">
      <c r="A42" s="801"/>
      <c r="B42" s="801"/>
      <c r="C42" s="805"/>
      <c r="D42" s="706"/>
      <c r="E42" s="805"/>
      <c r="F42" s="772"/>
      <c r="H42" s="913"/>
      <c r="I42" s="905"/>
      <c r="J42" s="914" t="str">
        <f>IF(H42=0,"",H42/$H$63)</f>
        <v/>
      </c>
    </row>
    <row r="43" spans="1:12">
      <c r="A43" s="764"/>
      <c r="B43" s="765"/>
      <c r="C43" s="766"/>
      <c r="D43" s="723"/>
      <c r="E43" s="766"/>
      <c r="F43" s="810"/>
      <c r="H43" s="915"/>
      <c r="I43" s="905"/>
      <c r="J43" s="916" t="str">
        <f t="shared" ref="J43:J50" si="0">IF(H43=0,"",H43/$H$63)</f>
        <v/>
      </c>
    </row>
    <row r="44" spans="1:12">
      <c r="A44" s="764"/>
      <c r="B44" s="765"/>
      <c r="C44" s="766"/>
      <c r="D44" s="723"/>
      <c r="E44" s="766"/>
      <c r="F44" s="810"/>
      <c r="H44" s="915"/>
      <c r="I44" s="905"/>
      <c r="J44" s="916" t="str">
        <f t="shared" si="0"/>
        <v/>
      </c>
    </row>
    <row r="45" spans="1:12">
      <c r="A45" s="764"/>
      <c r="B45" s="765"/>
      <c r="C45" s="766"/>
      <c r="D45" s="723"/>
      <c r="E45" s="766"/>
      <c r="F45" s="810"/>
      <c r="H45" s="915"/>
      <c r="I45" s="905"/>
      <c r="J45" s="916" t="str">
        <f t="shared" si="0"/>
        <v/>
      </c>
    </row>
    <row r="46" spans="1:12">
      <c r="A46" s="764"/>
      <c r="B46" s="765"/>
      <c r="C46" s="766"/>
      <c r="D46" s="723"/>
      <c r="E46" s="766"/>
      <c r="F46" s="810"/>
      <c r="H46" s="915"/>
      <c r="I46" s="905"/>
      <c r="J46" s="916" t="str">
        <f t="shared" si="0"/>
        <v/>
      </c>
    </row>
    <row r="47" spans="1:12">
      <c r="A47" s="764"/>
      <c r="B47" s="765"/>
      <c r="C47" s="766"/>
      <c r="D47" s="723"/>
      <c r="E47" s="766"/>
      <c r="F47" s="810"/>
      <c r="H47" s="915"/>
      <c r="I47" s="905"/>
      <c r="J47" s="916" t="str">
        <f t="shared" si="0"/>
        <v/>
      </c>
    </row>
    <row r="48" spans="1:12">
      <c r="A48" s="764"/>
      <c r="B48" s="765"/>
      <c r="C48" s="766"/>
      <c r="D48" s="723"/>
      <c r="E48" s="766"/>
      <c r="F48" s="810"/>
      <c r="H48" s="915"/>
      <c r="I48" s="905"/>
      <c r="J48" s="916" t="str">
        <f t="shared" si="0"/>
        <v/>
      </c>
    </row>
    <row r="49" spans="1:10">
      <c r="A49" s="764"/>
      <c r="B49" s="765"/>
      <c r="C49" s="766"/>
      <c r="D49" s="723"/>
      <c r="E49" s="766"/>
      <c r="F49" s="810"/>
      <c r="H49" s="915"/>
      <c r="I49" s="905"/>
      <c r="J49" s="916" t="str">
        <f t="shared" si="0"/>
        <v/>
      </c>
    </row>
    <row r="50" spans="1:10" ht="13">
      <c r="F50" s="896" t="s">
        <v>33</v>
      </c>
      <c r="H50" s="806">
        <f>SUM(H42:H49)</f>
        <v>0</v>
      </c>
      <c r="I50" s="905"/>
      <c r="J50" s="917" t="str">
        <f t="shared" si="0"/>
        <v/>
      </c>
    </row>
    <row r="51" spans="1:10">
      <c r="I51" s="905"/>
    </row>
    <row r="52" spans="1:10">
      <c r="I52" s="905"/>
    </row>
    <row r="53" spans="1:10">
      <c r="I53" s="905"/>
    </row>
    <row r="54" spans="1:10" ht="14">
      <c r="A54" s="434" t="s">
        <v>44</v>
      </c>
      <c r="B54" s="2"/>
      <c r="C54" s="555"/>
      <c r="D54" s="555"/>
      <c r="E54" s="555"/>
      <c r="F54" s="555"/>
      <c r="H54" s="918"/>
      <c r="I54" s="905"/>
    </row>
    <row r="55" spans="1:10" s="905" customFormat="1">
      <c r="A55" s="759" t="s">
        <v>46</v>
      </c>
      <c r="B55" s="760"/>
      <c r="C55" s="761"/>
      <c r="D55" s="762"/>
      <c r="E55" s="761"/>
      <c r="F55" s="763"/>
      <c r="H55" s="913"/>
      <c r="J55" s="914" t="str">
        <f t="shared" ref="J55:J94" si="1">IF(H55=0,"",H55/$H$63)</f>
        <v/>
      </c>
    </row>
    <row r="56" spans="1:10" s="905" customFormat="1">
      <c r="A56" s="764" t="s">
        <v>2951</v>
      </c>
      <c r="B56" s="765"/>
      <c r="C56" s="766"/>
      <c r="D56" s="723"/>
      <c r="E56" s="766"/>
      <c r="F56" s="767"/>
      <c r="H56" s="915"/>
      <c r="J56" s="916" t="str">
        <f t="shared" si="1"/>
        <v/>
      </c>
    </row>
    <row r="57" spans="1:10" s="905" customFormat="1">
      <c r="A57" s="764"/>
      <c r="B57" s="765"/>
      <c r="C57" s="766"/>
      <c r="D57" s="723"/>
      <c r="E57" s="766"/>
      <c r="F57" s="767"/>
      <c r="H57" s="915"/>
      <c r="J57" s="916" t="str">
        <f t="shared" si="1"/>
        <v/>
      </c>
    </row>
    <row r="58" spans="1:10" s="905" customFormat="1">
      <c r="A58" s="764"/>
      <c r="B58" s="765"/>
      <c r="C58" s="766"/>
      <c r="D58" s="723"/>
      <c r="E58" s="766"/>
      <c r="F58" s="767"/>
      <c r="H58" s="915"/>
      <c r="J58" s="916" t="str">
        <f t="shared" si="1"/>
        <v/>
      </c>
    </row>
    <row r="59" spans="1:10" s="905" customFormat="1">
      <c r="A59" s="768"/>
      <c r="B59" s="769"/>
      <c r="C59" s="770"/>
      <c r="D59" s="724"/>
      <c r="E59" s="770"/>
      <c r="F59" s="771"/>
      <c r="H59" s="915"/>
      <c r="J59" s="916" t="str">
        <f t="shared" si="1"/>
        <v/>
      </c>
    </row>
    <row r="60" spans="1:10" ht="13">
      <c r="F60" s="896" t="s">
        <v>33</v>
      </c>
      <c r="H60" s="806">
        <f>SUM(H55:H59)</f>
        <v>0</v>
      </c>
      <c r="I60" s="905"/>
      <c r="J60" s="917" t="str">
        <f t="shared" si="1"/>
        <v/>
      </c>
    </row>
    <row r="61" spans="1:10">
      <c r="I61" s="905"/>
    </row>
    <row r="62" spans="1:10" ht="13" thickBot="1">
      <c r="I62" s="905"/>
      <c r="J62" s="877" t="str">
        <f t="shared" si="1"/>
        <v/>
      </c>
    </row>
    <row r="63" spans="1:10" ht="21.65" customHeight="1" thickBot="1">
      <c r="F63" s="919" t="s">
        <v>30</v>
      </c>
      <c r="H63" s="804">
        <f>H60+H50</f>
        <v>0</v>
      </c>
      <c r="I63" s="920"/>
      <c r="J63" s="921" t="str">
        <f>IF(H63=0,"",H63/$H$63)</f>
        <v/>
      </c>
    </row>
    <row r="64" spans="1:10">
      <c r="I64" s="905"/>
      <c r="J64" s="877" t="str">
        <f t="shared" si="1"/>
        <v/>
      </c>
    </row>
    <row r="65" spans="1:10" ht="20.5" customHeight="1">
      <c r="A65" s="773" t="s">
        <v>2965</v>
      </c>
      <c r="B65" s="189"/>
      <c r="C65" s="189"/>
      <c r="D65" s="189"/>
      <c r="E65" s="189"/>
      <c r="I65" s="905"/>
      <c r="J65" s="877" t="str">
        <f t="shared" si="1"/>
        <v/>
      </c>
    </row>
    <row r="66" spans="1:10" ht="21.65" customHeight="1">
      <c r="A66" s="5" t="s">
        <v>115</v>
      </c>
      <c r="I66" s="905"/>
      <c r="J66" s="877" t="str">
        <f t="shared" si="1"/>
        <v/>
      </c>
    </row>
    <row r="67" spans="1:10" s="905" customFormat="1">
      <c r="H67" s="913"/>
      <c r="J67" s="914" t="str">
        <f>IF(H67=0,"",H67/$H$63)</f>
        <v/>
      </c>
    </row>
    <row r="68" spans="1:10" s="905" customFormat="1">
      <c r="A68" s="764"/>
      <c r="B68" s="765"/>
      <c r="C68" s="766"/>
      <c r="D68" s="723"/>
      <c r="E68" s="766"/>
      <c r="F68" s="767"/>
      <c r="H68" s="915"/>
      <c r="J68" s="916" t="str">
        <f t="shared" si="1"/>
        <v/>
      </c>
    </row>
    <row r="69" spans="1:10" s="905" customFormat="1">
      <c r="A69" s="764"/>
      <c r="B69" s="765"/>
      <c r="C69" s="766"/>
      <c r="D69" s="723"/>
      <c r="E69" s="766"/>
      <c r="F69" s="767"/>
      <c r="H69" s="915"/>
      <c r="J69" s="916" t="str">
        <f t="shared" si="1"/>
        <v/>
      </c>
    </row>
    <row r="70" spans="1:10" s="905" customFormat="1">
      <c r="A70" s="764"/>
      <c r="B70" s="765"/>
      <c r="C70" s="766"/>
      <c r="D70" s="723"/>
      <c r="E70" s="766"/>
      <c r="F70" s="767"/>
      <c r="H70" s="915"/>
      <c r="J70" s="916" t="str">
        <f t="shared" si="1"/>
        <v/>
      </c>
    </row>
    <row r="71" spans="1:10" s="905" customFormat="1">
      <c r="A71" s="764"/>
      <c r="B71" s="765"/>
      <c r="C71" s="766"/>
      <c r="D71" s="723"/>
      <c r="E71" s="766"/>
      <c r="F71" s="767"/>
      <c r="H71" s="915"/>
      <c r="J71" s="916" t="str">
        <f t="shared" si="1"/>
        <v/>
      </c>
    </row>
    <row r="72" spans="1:10" s="905" customFormat="1">
      <c r="A72" s="764"/>
      <c r="B72" s="765"/>
      <c r="C72" s="766"/>
      <c r="D72" s="723"/>
      <c r="E72" s="766"/>
      <c r="F72" s="767"/>
      <c r="H72" s="915"/>
      <c r="J72" s="916" t="str">
        <f t="shared" si="1"/>
        <v/>
      </c>
    </row>
    <row r="73" spans="1:10" s="905" customFormat="1">
      <c r="A73" s="764"/>
      <c r="B73" s="765"/>
      <c r="C73" s="766"/>
      <c r="D73" s="723"/>
      <c r="E73" s="766"/>
      <c r="F73" s="767"/>
      <c r="H73" s="915"/>
      <c r="J73" s="916" t="str">
        <f t="shared" si="1"/>
        <v/>
      </c>
    </row>
    <row r="74" spans="1:10" s="905" customFormat="1">
      <c r="A74" s="764"/>
      <c r="B74" s="765"/>
      <c r="C74" s="766"/>
      <c r="D74" s="723"/>
      <c r="E74" s="766"/>
      <c r="F74" s="767"/>
      <c r="H74" s="915"/>
      <c r="J74" s="922" t="str">
        <f t="shared" si="1"/>
        <v/>
      </c>
    </row>
    <row r="75" spans="1:10" s="905" customFormat="1">
      <c r="A75" s="764"/>
      <c r="B75" s="765"/>
      <c r="C75" s="766"/>
      <c r="D75" s="723"/>
      <c r="E75" s="766"/>
      <c r="F75" s="767"/>
      <c r="H75" s="915"/>
      <c r="J75" s="916" t="str">
        <f t="shared" si="1"/>
        <v/>
      </c>
    </row>
    <row r="76" spans="1:10" s="905" customFormat="1" ht="13">
      <c r="A76" s="807"/>
      <c r="B76" s="807"/>
      <c r="C76" s="803"/>
      <c r="D76" s="708"/>
      <c r="E76" s="803"/>
      <c r="F76" s="800" t="s">
        <v>33</v>
      </c>
      <c r="H76" s="806">
        <f>SUM(H67:H75)</f>
        <v>0</v>
      </c>
      <c r="J76" s="917" t="str">
        <f>IF(H76=0,"",H76/$H$63)</f>
        <v/>
      </c>
    </row>
    <row r="77" spans="1:10" s="905" customFormat="1" ht="28.5" customHeight="1">
      <c r="A77" s="5" t="s">
        <v>61</v>
      </c>
      <c r="B77" s="705"/>
      <c r="C77" s="555"/>
      <c r="D77" s="557"/>
      <c r="E77" s="555"/>
      <c r="F77" s="772"/>
      <c r="H77" s="915"/>
      <c r="J77" s="916" t="str">
        <f t="shared" si="1"/>
        <v/>
      </c>
    </row>
    <row r="78" spans="1:10">
      <c r="A78" s="871"/>
      <c r="B78" s="871"/>
      <c r="C78" s="761"/>
      <c r="D78" s="762"/>
      <c r="E78" s="761"/>
      <c r="F78" s="772"/>
      <c r="G78" s="905"/>
      <c r="H78" s="915"/>
      <c r="I78" s="905"/>
      <c r="J78" s="916" t="str">
        <f t="shared" si="1"/>
        <v/>
      </c>
    </row>
    <row r="79" spans="1:10">
      <c r="A79" s="870"/>
      <c r="B79" s="871"/>
      <c r="C79" s="761"/>
      <c r="D79" s="762"/>
      <c r="E79" s="761"/>
      <c r="F79" s="767"/>
      <c r="G79" s="905"/>
      <c r="H79" s="915"/>
      <c r="I79" s="905"/>
      <c r="J79" s="916" t="str">
        <f t="shared" si="1"/>
        <v/>
      </c>
    </row>
    <row r="80" spans="1:10">
      <c r="A80" s="764"/>
      <c r="B80" s="765"/>
      <c r="C80" s="766"/>
      <c r="D80" s="723"/>
      <c r="E80" s="766"/>
      <c r="F80" s="767"/>
      <c r="G80" s="905"/>
      <c r="H80" s="915"/>
      <c r="I80" s="905"/>
      <c r="J80" s="916" t="str">
        <f t="shared" si="1"/>
        <v/>
      </c>
    </row>
    <row r="81" spans="1:10">
      <c r="A81" s="764"/>
      <c r="B81" s="765"/>
      <c r="C81" s="766"/>
      <c r="D81" s="723"/>
      <c r="E81" s="766"/>
      <c r="F81" s="767"/>
      <c r="G81" s="905"/>
      <c r="H81" s="915"/>
      <c r="I81" s="905"/>
      <c r="J81" s="916" t="str">
        <f t="shared" si="1"/>
        <v/>
      </c>
    </row>
    <row r="82" spans="1:10" ht="13">
      <c r="A82" s="705"/>
      <c r="B82" s="705"/>
      <c r="C82" s="555"/>
      <c r="D82" s="706"/>
      <c r="E82" s="555"/>
      <c r="F82" s="774" t="s">
        <v>33</v>
      </c>
      <c r="H82" s="806">
        <f>SUM(H78:H81)</f>
        <v>0</v>
      </c>
      <c r="I82" s="905"/>
      <c r="J82" s="917" t="str">
        <f t="shared" si="1"/>
        <v/>
      </c>
    </row>
    <row r="83" spans="1:10" ht="24" customHeight="1">
      <c r="A83" s="5" t="s">
        <v>64</v>
      </c>
      <c r="B83" s="705"/>
      <c r="C83" s="555"/>
      <c r="D83" s="706"/>
      <c r="E83" s="555"/>
      <c r="F83" s="704" t="str">
        <f>IF(D83=0,"",D83/D$98)</f>
        <v/>
      </c>
      <c r="H83" s="905"/>
      <c r="I83" s="905"/>
      <c r="J83" s="922" t="str">
        <f t="shared" si="1"/>
        <v/>
      </c>
    </row>
    <row r="84" spans="1:10">
      <c r="A84" s="871"/>
      <c r="B84" s="871"/>
      <c r="C84" s="761"/>
      <c r="D84" s="762"/>
      <c r="E84" s="761"/>
      <c r="F84" s="772"/>
      <c r="G84" s="905"/>
      <c r="H84" s="915"/>
      <c r="I84" s="905"/>
      <c r="J84" s="914" t="str">
        <f t="shared" si="1"/>
        <v/>
      </c>
    </row>
    <row r="85" spans="1:10">
      <c r="A85" s="870"/>
      <c r="B85" s="871"/>
      <c r="C85" s="761"/>
      <c r="D85" s="762"/>
      <c r="E85" s="761"/>
      <c r="F85" s="767"/>
      <c r="G85" s="905"/>
      <c r="H85" s="915"/>
      <c r="I85" s="905"/>
      <c r="J85" s="916" t="str">
        <f t="shared" si="1"/>
        <v/>
      </c>
    </row>
    <row r="86" spans="1:10">
      <c r="A86" s="764"/>
      <c r="B86" s="765"/>
      <c r="C86" s="766"/>
      <c r="D86" s="723"/>
      <c r="E86" s="766"/>
      <c r="F86" s="767"/>
      <c r="G86" s="905"/>
      <c r="H86" s="915"/>
      <c r="I86" s="905"/>
      <c r="J86" s="916" t="str">
        <f t="shared" si="1"/>
        <v/>
      </c>
    </row>
    <row r="87" spans="1:10">
      <c r="A87" s="764"/>
      <c r="B87" s="765"/>
      <c r="C87" s="766"/>
      <c r="D87" s="723"/>
      <c r="E87" s="766"/>
      <c r="F87" s="767"/>
      <c r="G87" s="905"/>
      <c r="H87" s="915"/>
      <c r="I87" s="905"/>
      <c r="J87" s="916" t="str">
        <f t="shared" si="1"/>
        <v/>
      </c>
    </row>
    <row r="88" spans="1:10">
      <c r="A88" s="764"/>
      <c r="B88" s="765"/>
      <c r="C88" s="766"/>
      <c r="D88" s="723"/>
      <c r="E88" s="766"/>
      <c r="F88" s="767"/>
      <c r="G88" s="905"/>
      <c r="H88" s="915"/>
      <c r="I88" s="905"/>
      <c r="J88" s="916" t="str">
        <f t="shared" si="1"/>
        <v/>
      </c>
    </row>
    <row r="89" spans="1:10">
      <c r="A89" s="764"/>
      <c r="B89" s="765"/>
      <c r="C89" s="766"/>
      <c r="D89" s="723"/>
      <c r="E89" s="766"/>
      <c r="F89" s="767"/>
      <c r="G89" s="905"/>
      <c r="H89" s="915"/>
      <c r="I89" s="905"/>
      <c r="J89" s="916" t="str">
        <f t="shared" si="1"/>
        <v/>
      </c>
    </row>
    <row r="90" spans="1:10">
      <c r="A90" s="764"/>
      <c r="B90" s="765"/>
      <c r="C90" s="766"/>
      <c r="D90" s="723"/>
      <c r="E90" s="766"/>
      <c r="F90" s="767"/>
      <c r="G90" s="905"/>
      <c r="H90" s="915"/>
      <c r="I90" s="905"/>
      <c r="J90" s="916" t="str">
        <f t="shared" si="1"/>
        <v/>
      </c>
    </row>
    <row r="91" spans="1:10" ht="13">
      <c r="A91" s="705"/>
      <c r="B91" s="705"/>
      <c r="C91" s="555"/>
      <c r="D91" s="706"/>
      <c r="E91" s="555"/>
      <c r="F91" s="774" t="s">
        <v>33</v>
      </c>
      <c r="H91" s="802">
        <f>SUM(H84:H90)</f>
        <v>0</v>
      </c>
      <c r="I91" s="905"/>
      <c r="J91" s="917" t="str">
        <f t="shared" si="1"/>
        <v/>
      </c>
    </row>
    <row r="92" spans="1:10">
      <c r="A92" s="705"/>
      <c r="B92" s="705"/>
      <c r="C92" s="555"/>
      <c r="D92" s="706"/>
      <c r="E92" s="555"/>
      <c r="F92" s="704"/>
      <c r="H92" s="905"/>
      <c r="I92" s="905"/>
      <c r="J92" s="922" t="str">
        <f t="shared" si="1"/>
        <v/>
      </c>
    </row>
    <row r="93" spans="1:10" ht="13" thickBot="1">
      <c r="H93" s="905"/>
      <c r="I93" s="905"/>
      <c r="J93" s="922" t="str">
        <f t="shared" si="1"/>
        <v/>
      </c>
    </row>
    <row r="94" spans="1:10" ht="14.5" thickBot="1">
      <c r="F94" s="919" t="s">
        <v>68</v>
      </c>
      <c r="H94" s="804">
        <f>H91+H82+H76</f>
        <v>0</v>
      </c>
      <c r="I94" s="923"/>
      <c r="J94" s="924" t="str">
        <f t="shared" si="1"/>
        <v/>
      </c>
    </row>
    <row r="96" spans="1:10" s="905" customFormat="1"/>
    <row r="97" s="905" customFormat="1"/>
    <row r="98" s="905" customFormat="1"/>
    <row r="99" s="905" customFormat="1"/>
    <row r="100" s="905" customFormat="1"/>
    <row r="101" s="905" customFormat="1"/>
    <row r="102" s="905" customFormat="1"/>
    <row r="103" s="905" customFormat="1"/>
    <row r="104" s="905" customFormat="1"/>
    <row r="105" s="905" customFormat="1"/>
    <row r="106" s="905" customFormat="1"/>
    <row r="107" s="905" customFormat="1"/>
    <row r="108" s="905" customFormat="1"/>
    <row r="109" s="905" customFormat="1"/>
  </sheetData>
  <sheetProtection algorithmName="SHA-512" hashValue="9eEKpISIlCXUfNUZpcgMsRVIsFwbaV2MMk+cgKuDukve7HZD5BPO9k2b7hfZUdyLjBuXyPhenTQtZrKXuJmSCw==" saltValue="emsUQUiqbMSG7qzEbrfNBw==" spinCount="100000" sheet="1" formatCells="0" formatRows="0" insertRows="0" insertHyperlinks="0"/>
  <mergeCells count="9">
    <mergeCell ref="A31:L31"/>
    <mergeCell ref="A32:L33"/>
    <mergeCell ref="A36:L36"/>
    <mergeCell ref="B8:C8"/>
    <mergeCell ref="D8:G8"/>
    <mergeCell ref="A13:L13"/>
    <mergeCell ref="A14:L14"/>
    <mergeCell ref="A15:L17"/>
    <mergeCell ref="A30:L30"/>
  </mergeCells>
  <conditionalFormatting sqref="D8:G8">
    <cfRule type="expression" dxfId="3" priority="1">
      <formula>AND($D$8="Choisir",$A$15&lt;&gt;"")</formula>
    </cfRule>
  </conditionalFormatting>
  <conditionalFormatting sqref="H8">
    <cfRule type="containsText" dxfId="2" priority="2" operator="containsText" text="Info">
      <formula>NOT(ISERROR(SEARCH("Info",H8)))</formula>
    </cfRule>
  </conditionalFormatting>
  <dataValidations count="1">
    <dataValidation type="list" allowBlank="1" showInputMessage="1" showErrorMessage="1" sqref="D8:G8" xr:uid="{77B27B22-1F80-4E69-A983-300895ECCF80}">
      <formula1>"Choisir,Projet structurant en circulation d'œuvres, Projet structurant jeune public"</formula1>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S23" sqref="S23"/>
    </sheetView>
  </sheetViews>
  <sheetFormatPr baseColWidth="10" defaultColWidth="11.453125" defaultRowHeight="14.5"/>
  <cols>
    <col min="1" max="1" width="4.26953125" style="468" customWidth="1"/>
    <col min="2" max="2" width="29.81640625" style="488" customWidth="1"/>
    <col min="3" max="3" width="47" style="468" customWidth="1"/>
    <col min="4" max="4" width="11.453125" style="468"/>
    <col min="5" max="5" width="14.453125" style="468" customWidth="1"/>
    <col min="6" max="6" width="14.1796875" style="468" customWidth="1"/>
    <col min="7" max="7" width="13.1796875" style="468" customWidth="1"/>
    <col min="8" max="8" width="25" style="468" customWidth="1"/>
    <col min="9" max="16384" width="11.453125" style="468"/>
  </cols>
  <sheetData>
    <row r="1" spans="1:8" ht="25" customHeight="1">
      <c r="A1" s="1628" t="s">
        <v>184</v>
      </c>
      <c r="B1" s="1628"/>
      <c r="C1" s="1628"/>
      <c r="D1" s="1628"/>
      <c r="E1" s="1628"/>
      <c r="F1" s="1628"/>
      <c r="G1" s="1628"/>
      <c r="H1" s="438"/>
    </row>
    <row r="2" spans="1:8" ht="28.5" customHeight="1">
      <c r="A2" s="1629" t="s">
        <v>1858</v>
      </c>
      <c r="B2" s="1629"/>
      <c r="C2" s="1629"/>
      <c r="D2" s="1629"/>
      <c r="E2" s="1629"/>
      <c r="F2" s="1629"/>
      <c r="G2" s="1629"/>
      <c r="H2" s="1629"/>
    </row>
    <row r="3" spans="1:8" s="469" customFormat="1" ht="36.65" customHeight="1">
      <c r="B3" s="470" t="s">
        <v>1866</v>
      </c>
      <c r="C3" s="437" t="s">
        <v>185</v>
      </c>
    </row>
    <row r="4" spans="1:8" s="469" customFormat="1" ht="36.65" customHeight="1">
      <c r="A4" s="471"/>
      <c r="B4" s="472"/>
    </row>
    <row r="5" spans="1:8" s="469" customFormat="1" ht="33.65" customHeight="1">
      <c r="A5" s="471"/>
      <c r="B5" s="470" t="s">
        <v>1867</v>
      </c>
      <c r="C5" s="473"/>
      <c r="D5" s="474"/>
      <c r="E5" s="474"/>
      <c r="F5" s="475" t="s">
        <v>1875</v>
      </c>
      <c r="G5" s="474"/>
      <c r="H5" s="474"/>
    </row>
    <row r="6" spans="1:8" s="469" customFormat="1" ht="17.149999999999999" customHeight="1">
      <c r="A6" s="471"/>
      <c r="B6" s="470"/>
      <c r="C6" s="473"/>
      <c r="D6" s="474"/>
      <c r="E6" s="474"/>
      <c r="F6" s="474"/>
      <c r="G6" s="474"/>
      <c r="H6" s="474"/>
    </row>
    <row r="7" spans="1:8" s="469" customFormat="1" ht="17.149999999999999" customHeight="1">
      <c r="A7" s="471"/>
      <c r="B7" s="470"/>
      <c r="C7" s="473"/>
      <c r="D7" s="474"/>
      <c r="E7" s="474"/>
      <c r="G7" s="474"/>
      <c r="H7" s="474"/>
    </row>
    <row r="8" spans="1:8" s="469" customFormat="1" ht="17.149999999999999" customHeight="1">
      <c r="A8" s="471"/>
      <c r="B8" s="470"/>
      <c r="C8" s="473"/>
      <c r="D8" s="474"/>
      <c r="E8" s="474"/>
      <c r="F8" s="474"/>
      <c r="G8" s="474"/>
      <c r="H8" s="474"/>
    </row>
    <row r="9" spans="1:8" s="471" customFormat="1" ht="17.149999999999999" customHeight="1">
      <c r="B9" s="476"/>
      <c r="F9" s="477" t="s">
        <v>1876</v>
      </c>
    </row>
    <row r="10" spans="1:8" s="469" customFormat="1" ht="13">
      <c r="A10" s="471"/>
      <c r="B10" s="478"/>
      <c r="D10" s="474"/>
      <c r="E10" s="474"/>
      <c r="F10" s="474"/>
      <c r="G10" s="474"/>
      <c r="H10" s="474"/>
    </row>
    <row r="11" spans="1:8" s="469" customFormat="1" ht="17.25" customHeight="1">
      <c r="A11" s="471"/>
      <c r="B11" s="478"/>
    </row>
    <row r="12" spans="1:8" s="469" customFormat="1" ht="15.5">
      <c r="A12" s="471"/>
      <c r="B12" s="478"/>
      <c r="F12" s="479" t="s">
        <v>1877</v>
      </c>
    </row>
    <row r="13" spans="1:8" s="469" customFormat="1" ht="17.25" customHeight="1">
      <c r="A13" s="471"/>
      <c r="B13" s="478"/>
    </row>
    <row r="14" spans="1:8" s="469" customFormat="1" ht="13" customHeight="1">
      <c r="A14" s="471"/>
      <c r="B14" s="478"/>
      <c r="D14" s="474" t="s">
        <v>1044</v>
      </c>
      <c r="E14" s="474"/>
      <c r="F14" s="480"/>
      <c r="G14" s="474"/>
      <c r="H14" s="474"/>
    </row>
    <row r="15" spans="1:8" s="469" customFormat="1" ht="17.25" customHeight="1">
      <c r="A15" s="471"/>
      <c r="B15" s="478"/>
      <c r="F15" s="469" t="s">
        <v>1878</v>
      </c>
    </row>
    <row r="16" spans="1:8" s="471" customFormat="1" ht="12.5">
      <c r="F16" s="471" t="s">
        <v>1879</v>
      </c>
    </row>
    <row r="17" spans="1:9" s="471" customFormat="1" ht="12.5">
      <c r="A17" s="1622"/>
      <c r="B17" s="1622"/>
      <c r="C17" s="1622"/>
    </row>
    <row r="18" spans="1:9" s="469" customFormat="1" ht="13">
      <c r="A18" s="471"/>
      <c r="B18" s="478"/>
      <c r="D18" s="474"/>
      <c r="E18" s="474"/>
      <c r="F18" s="782" t="s">
        <v>2969</v>
      </c>
      <c r="G18" s="474"/>
      <c r="H18" s="474"/>
    </row>
    <row r="19" spans="1:9" ht="14.15" customHeight="1">
      <c r="A19" s="471"/>
      <c r="B19" s="468"/>
    </row>
    <row r="20" spans="1:9">
      <c r="A20" s="481"/>
      <c r="B20" s="481"/>
      <c r="C20" s="481"/>
      <c r="D20" s="481"/>
      <c r="E20" s="481"/>
      <c r="F20" s="481"/>
      <c r="G20" s="481"/>
      <c r="H20" s="481"/>
    </row>
    <row r="21" spans="1:9">
      <c r="A21" s="481"/>
      <c r="B21" s="481"/>
      <c r="C21" s="481"/>
      <c r="D21" s="481"/>
      <c r="E21" s="481"/>
      <c r="F21" s="481"/>
      <c r="G21" s="481"/>
      <c r="H21" s="481"/>
    </row>
    <row r="22" spans="1:9">
      <c r="A22" s="481"/>
      <c r="B22" s="481"/>
      <c r="C22" s="481"/>
      <c r="D22" s="481"/>
      <c r="E22" s="481"/>
      <c r="F22" s="481"/>
      <c r="G22" s="481"/>
      <c r="H22" s="481"/>
    </row>
    <row r="23" spans="1:9">
      <c r="A23" s="481"/>
      <c r="B23" s="481"/>
      <c r="C23" s="481"/>
      <c r="D23" s="481"/>
      <c r="E23" s="481"/>
      <c r="F23" s="481"/>
      <c r="G23" s="481"/>
      <c r="H23" s="481"/>
    </row>
    <row r="24" spans="1:9">
      <c r="A24" s="481"/>
      <c r="B24" s="481"/>
      <c r="C24" s="481"/>
      <c r="D24" s="481"/>
      <c r="E24" s="481"/>
      <c r="F24" s="481"/>
      <c r="G24" s="481"/>
      <c r="H24" s="481"/>
    </row>
    <row r="25" spans="1:9">
      <c r="A25" s="481"/>
      <c r="B25" s="481"/>
      <c r="C25" s="481"/>
      <c r="D25" s="481"/>
      <c r="E25" s="481"/>
      <c r="F25" s="481"/>
      <c r="G25" s="481"/>
      <c r="H25" s="481"/>
    </row>
    <row r="26" spans="1:9">
      <c r="A26" s="481"/>
      <c r="B26" s="481"/>
      <c r="C26" s="481"/>
      <c r="D26" s="481"/>
      <c r="E26" s="481"/>
      <c r="F26" s="481"/>
      <c r="G26" s="481"/>
      <c r="H26" s="481"/>
    </row>
    <row r="27" spans="1:9" ht="37.5" customHeight="1">
      <c r="A27" s="1622" t="s">
        <v>3012</v>
      </c>
      <c r="B27" s="1622"/>
      <c r="C27" s="1622"/>
      <c r="D27" s="1622"/>
      <c r="E27" s="1622"/>
      <c r="F27" s="1622"/>
      <c r="G27" s="1622"/>
      <c r="H27" s="1622"/>
    </row>
    <row r="28" spans="1:9" ht="30.65" customHeight="1">
      <c r="A28" s="482"/>
      <c r="B28" s="138" t="s">
        <v>186</v>
      </c>
      <c r="C28" s="482"/>
      <c r="D28" s="189"/>
    </row>
    <row r="29" spans="1:9" s="485" customFormat="1" ht="17.149999999999999" customHeight="1">
      <c r="A29" s="483"/>
      <c r="B29" s="1626" t="s">
        <v>324</v>
      </c>
      <c r="C29" s="1626"/>
      <c r="D29" s="1626"/>
      <c r="E29" s="1626"/>
      <c r="F29" s="1627" t="s">
        <v>309</v>
      </c>
      <c r="G29" s="1626"/>
      <c r="H29" s="1626"/>
      <c r="I29" s="484"/>
    </row>
    <row r="30" spans="1:9" s="485" customFormat="1" ht="17.149999999999999" customHeight="1">
      <c r="A30" s="483"/>
      <c r="B30" s="485" t="s">
        <v>325</v>
      </c>
      <c r="F30" s="178" t="s">
        <v>309</v>
      </c>
    </row>
    <row r="31" spans="1:9" s="485" customFormat="1" ht="17.149999999999999" customHeight="1">
      <c r="A31" s="483"/>
      <c r="B31" s="485" t="s">
        <v>326</v>
      </c>
      <c r="F31" s="178" t="s">
        <v>310</v>
      </c>
    </row>
    <row r="32" spans="1:9">
      <c r="A32" s="138"/>
      <c r="B32" s="169"/>
    </row>
    <row r="33" spans="1:9" ht="30.75" customHeight="1">
      <c r="A33" s="1622" t="s">
        <v>187</v>
      </c>
      <c r="B33" s="1622"/>
      <c r="C33" s="1622"/>
      <c r="D33" s="1622"/>
      <c r="E33" s="1622"/>
      <c r="F33" s="1622"/>
      <c r="G33" s="1622"/>
      <c r="H33" s="1622"/>
    </row>
    <row r="34" spans="1:9" ht="8.15" customHeight="1">
      <c r="B34" s="482"/>
    </row>
    <row r="35" spans="1:9" ht="18" customHeight="1">
      <c r="A35" s="468" t="s">
        <v>188</v>
      </c>
      <c r="B35" s="1623" t="s">
        <v>189</v>
      </c>
      <c r="C35" s="1623"/>
    </row>
    <row r="36" spans="1:9" ht="41.25" customHeight="1">
      <c r="A36" s="468" t="s">
        <v>190</v>
      </c>
      <c r="B36" s="1624" t="s">
        <v>191</v>
      </c>
      <c r="C36" s="1624"/>
      <c r="D36" s="1624"/>
      <c r="E36" s="1624"/>
      <c r="F36" s="1624"/>
      <c r="G36" s="1624"/>
      <c r="H36" s="1624"/>
    </row>
    <row r="37" spans="1:9" ht="15.75" customHeight="1">
      <c r="B37" s="139" t="s">
        <v>192</v>
      </c>
    </row>
    <row r="38" spans="1:9" ht="16.5" customHeight="1">
      <c r="B38" s="140" t="s">
        <v>193</v>
      </c>
    </row>
    <row r="39" spans="1:9" ht="16.5" customHeight="1">
      <c r="B39" s="141" t="s">
        <v>194</v>
      </c>
      <c r="C39" s="140" t="s">
        <v>195</v>
      </c>
    </row>
    <row r="40" spans="1:9" ht="30.65" customHeight="1">
      <c r="A40" s="486" t="s">
        <v>196</v>
      </c>
      <c r="B40" s="1625" t="s">
        <v>197</v>
      </c>
      <c r="C40" s="1625"/>
    </row>
    <row r="41" spans="1:9" ht="8.15" customHeight="1">
      <c r="A41" s="486"/>
      <c r="B41" s="487"/>
      <c r="C41" s="487"/>
    </row>
    <row r="42" spans="1:9" s="485" customFormat="1" ht="17.149999999999999" customHeight="1">
      <c r="A42" s="483"/>
      <c r="B42" s="1626" t="s">
        <v>324</v>
      </c>
      <c r="C42" s="1626"/>
      <c r="D42" s="1626"/>
      <c r="E42" s="1626"/>
      <c r="F42" s="1627" t="s">
        <v>309</v>
      </c>
      <c r="G42" s="1626"/>
      <c r="H42" s="1626"/>
      <c r="I42" s="484"/>
    </row>
    <row r="43" spans="1:9" s="485" customFormat="1" ht="17.149999999999999" customHeight="1">
      <c r="A43" s="483"/>
      <c r="B43" s="485" t="s">
        <v>325</v>
      </c>
      <c r="F43" s="178" t="s">
        <v>309</v>
      </c>
    </row>
    <row r="44" spans="1:9" s="485" customFormat="1" ht="17.149999999999999" customHeight="1">
      <c r="A44" s="483"/>
      <c r="B44" s="485" t="s">
        <v>326</v>
      </c>
      <c r="F44" s="178" t="s">
        <v>310</v>
      </c>
    </row>
    <row r="45" spans="1:9" s="485" customFormat="1" ht="16.5" customHeight="1">
      <c r="A45" s="483"/>
      <c r="F45" s="178"/>
    </row>
    <row r="46" spans="1:9" ht="23.15" customHeight="1">
      <c r="A46" s="468" t="s">
        <v>198</v>
      </c>
      <c r="B46" s="469" t="s">
        <v>199</v>
      </c>
      <c r="C46" s="469"/>
    </row>
    <row r="47" spans="1:9">
      <c r="B47" s="482"/>
    </row>
    <row r="48" spans="1:9" ht="42.75" customHeight="1">
      <c r="A48" s="1621" t="s">
        <v>200</v>
      </c>
      <c r="B48" s="1621"/>
      <c r="C48" s="1621"/>
      <c r="D48" s="1621"/>
      <c r="E48" s="1621"/>
      <c r="F48" s="1621"/>
      <c r="G48" s="1621"/>
      <c r="H48" s="1621"/>
    </row>
  </sheetData>
  <sheetProtection algorithmName="SHA-512" hashValue="xsKqsVaVwxDrsgjUVbOl2Wx1DC+yOE9GH7e0wveDFGBD1x+6HmUxhKQJR3bGkOaL2mZ96zlYoBTtb6KspLlKYw==" saltValue="u5iP7FTQtYVtpRm//VYIxg==" spinCount="100000" sheet="1" objects="1" scenarios="1"/>
  <mergeCells count="13">
    <mergeCell ref="A1:G1"/>
    <mergeCell ref="A2:H2"/>
    <mergeCell ref="A17:C17"/>
    <mergeCell ref="A27:H27"/>
    <mergeCell ref="B29:E29"/>
    <mergeCell ref="F29:H29"/>
    <mergeCell ref="A48:H48"/>
    <mergeCell ref="A33:H33"/>
    <mergeCell ref="B35:C35"/>
    <mergeCell ref="B36:H36"/>
    <mergeCell ref="B40:C40"/>
    <mergeCell ref="B42:E42"/>
    <mergeCell ref="F42:H42"/>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zoomScale="80" zoomScaleNormal="80" workbookViewId="0">
      <selection sqref="A1:G1"/>
    </sheetView>
  </sheetViews>
  <sheetFormatPr baseColWidth="10" defaultRowHeight="11.5"/>
  <cols>
    <col min="1" max="1" width="14.1796875" style="8" customWidth="1"/>
    <col min="2" max="2" width="22.08984375" style="8" customWidth="1"/>
    <col min="3" max="3" width="10.90625" style="8" bestFit="1"/>
    <col min="4" max="4" width="10.90625" style="8"/>
    <col min="5" max="5" width="19.90625" style="8" customWidth="1"/>
    <col min="6" max="6" width="12.26953125" style="8" customWidth="1"/>
    <col min="7" max="7" width="19" style="8" customWidth="1"/>
    <col min="8" max="8" width="17.54296875" style="8" customWidth="1"/>
    <col min="9" max="9" width="33.90625" style="8" customWidth="1"/>
    <col min="10" max="10" width="27.90625" style="8" customWidth="1"/>
    <col min="11" max="14" width="12.81640625" style="8" customWidth="1"/>
    <col min="15" max="15" width="15.08984375" style="8" customWidth="1"/>
    <col min="16" max="16" width="19.81640625" style="8" bestFit="1" customWidth="1"/>
    <col min="17" max="16384" width="10.90625" style="8"/>
  </cols>
  <sheetData>
    <row r="1" spans="1:17" ht="15.5">
      <c r="A1" s="1322" t="s">
        <v>3302</v>
      </c>
    </row>
    <row r="2" spans="1:17" s="44" customFormat="1" ht="23">
      <c r="A2" s="1307" t="s">
        <v>181</v>
      </c>
      <c r="B2" s="1307" t="s">
        <v>1850</v>
      </c>
      <c r="C2" s="1307" t="s">
        <v>3095</v>
      </c>
      <c r="D2" s="1307" t="s">
        <v>3360</v>
      </c>
      <c r="E2" s="1307" t="s">
        <v>3096</v>
      </c>
      <c r="F2" s="612" t="s">
        <v>3366</v>
      </c>
      <c r="G2" s="1307" t="s">
        <v>3359</v>
      </c>
      <c r="H2" s="1307" t="s">
        <v>3097</v>
      </c>
      <c r="I2" s="1307" t="s">
        <v>3098</v>
      </c>
      <c r="J2" s="1307" t="s">
        <v>3099</v>
      </c>
      <c r="K2" s="1307" t="s">
        <v>3298</v>
      </c>
      <c r="L2" s="1307" t="s">
        <v>3310</v>
      </c>
      <c r="M2" s="1307" t="s">
        <v>3311</v>
      </c>
      <c r="N2" s="1307" t="s">
        <v>3312</v>
      </c>
      <c r="O2" s="1307" t="s">
        <v>1058</v>
      </c>
      <c r="P2" s="1307" t="s">
        <v>3357</v>
      </c>
      <c r="Q2" s="1307" t="s">
        <v>3358</v>
      </c>
    </row>
    <row r="3" spans="1:17" ht="14.5" customHeight="1">
      <c r="A3" s="8">
        <f>'Identification '!$F$11</f>
        <v>0</v>
      </c>
      <c r="B3" s="46" t="str">
        <f>IF(AND('Identification '!$F$11="",'Identification '!$F$15&lt;&gt;""),'Identification '!$F$15,IF('Identification '!$F$11="","",IF('Identification '!$F$13="Inscrire le nom de votre organisme dans la cellule F15",'Identification '!$F$15,'Identification '!$F$13)))</f>
        <v/>
      </c>
      <c r="C3" s="8" t="str">
        <f>REF!$BM$7</f>
        <v>2025-2026</v>
      </c>
      <c r="D3" s="8" t="s">
        <v>2995</v>
      </c>
      <c r="E3" s="46" t="str">
        <f>'Identification '!$F$17</f>
        <v/>
      </c>
      <c r="F3" s="8" t="str">
        <f>'Identification '!$G$18</f>
        <v/>
      </c>
      <c r="G3" s="1315" t="str">
        <f>IF('Identification '!$F$21="","",'Identification '!$F$21)</f>
        <v/>
      </c>
      <c r="H3" s="1308" t="s">
        <v>3101</v>
      </c>
      <c r="I3" s="1316" t="s">
        <v>22</v>
      </c>
      <c r="J3" s="1316" t="s">
        <v>1</v>
      </c>
      <c r="K3" s="1352">
        <f>'Section 14a'!D29-('Section 14a'!D26+'Section 14a'!D27)</f>
        <v>0</v>
      </c>
      <c r="L3" s="1325"/>
      <c r="M3" s="1325"/>
      <c r="N3" s="1325"/>
      <c r="O3" s="1325"/>
      <c r="P3" s="1325"/>
      <c r="Q3" s="1325"/>
    </row>
    <row r="4" spans="1:17" ht="14.5" customHeight="1">
      <c r="A4" s="8">
        <f>'Identification '!$F$11</f>
        <v>0</v>
      </c>
      <c r="B4" s="46" t="str">
        <f>IF(AND('Identification '!$F$11="",'Identification '!$F$15&lt;&gt;""),'Identification '!$F$15,IF('Identification '!$F$11="","",IF('Identification '!$F$13="Inscrire le nom de votre organisme dans la cellule F15",'Identification '!$F$15,'Identification '!$F$13)))</f>
        <v/>
      </c>
      <c r="C4" s="8" t="str">
        <f>REF!$BM$7</f>
        <v>2025-2026</v>
      </c>
      <c r="D4" s="8" t="s">
        <v>2995</v>
      </c>
      <c r="E4" s="46" t="str">
        <f>'Identification '!$F$17</f>
        <v/>
      </c>
      <c r="F4" s="8" t="str">
        <f>'Identification '!$G$18</f>
        <v/>
      </c>
      <c r="G4" s="1315" t="str">
        <f>IF('Identification '!$F$21="","",'Identification '!$F$21)</f>
        <v/>
      </c>
      <c r="H4" s="1308" t="s">
        <v>3101</v>
      </c>
      <c r="I4" s="1316" t="s">
        <v>22</v>
      </c>
      <c r="J4" s="46" t="s">
        <v>14</v>
      </c>
      <c r="K4" s="1352">
        <f>'Section 14a'!D26</f>
        <v>0</v>
      </c>
      <c r="L4" s="1326"/>
      <c r="M4" s="1326"/>
      <c r="N4" s="1325"/>
      <c r="O4" s="177"/>
      <c r="P4" s="1326"/>
      <c r="Q4" s="1326"/>
    </row>
    <row r="5" spans="1:17" ht="14.5" customHeight="1">
      <c r="A5" s="8">
        <f>'Identification '!$F$11</f>
        <v>0</v>
      </c>
      <c r="B5" s="46" t="str">
        <f>IF(AND('Identification '!$F$11="",'Identification '!$F$15&lt;&gt;""),'Identification '!$F$15,IF('Identification '!$F$11="","",IF('Identification '!$F$13="Inscrire le nom de votre organisme dans la cellule F15",'Identification '!$F$15,'Identification '!$F$13)))</f>
        <v/>
      </c>
      <c r="C5" s="8" t="str">
        <f>REF!$BM$7</f>
        <v>2025-2026</v>
      </c>
      <c r="D5" s="8" t="s">
        <v>2995</v>
      </c>
      <c r="E5" s="46" t="str">
        <f>'Identification '!$F$17</f>
        <v/>
      </c>
      <c r="F5" s="8" t="str">
        <f>'Identification '!$G$18</f>
        <v/>
      </c>
      <c r="G5" s="1315" t="str">
        <f>IF('Identification '!$F$21="","",'Identification '!$F$21)</f>
        <v/>
      </c>
      <c r="H5" s="1308" t="s">
        <v>3101</v>
      </c>
      <c r="I5" s="1316" t="s">
        <v>22</v>
      </c>
      <c r="J5" s="46" t="s">
        <v>15</v>
      </c>
      <c r="K5" s="1352">
        <f>'Section 14a'!D27</f>
        <v>0</v>
      </c>
      <c r="L5" s="1326"/>
      <c r="M5" s="1326"/>
      <c r="N5" s="1325"/>
      <c r="O5" s="177"/>
      <c r="P5" s="1326"/>
      <c r="Q5" s="1326"/>
    </row>
    <row r="6" spans="1:17" ht="14.5" customHeight="1">
      <c r="A6" s="8">
        <f>'Identification '!$F$11</f>
        <v>0</v>
      </c>
      <c r="B6" s="46" t="str">
        <f>IF(AND('Identification '!$F$11="",'Identification '!$F$15&lt;&gt;""),'Identification '!$F$15,IF('Identification '!$F$11="","",IF('Identification '!$F$13="Inscrire le nom de votre organisme dans la cellule F15",'Identification '!$F$15,'Identification '!$F$13)))</f>
        <v/>
      </c>
      <c r="C6" s="8" t="str">
        <f>REF!$BM$7</f>
        <v>2025-2026</v>
      </c>
      <c r="D6" s="8" t="s">
        <v>2995</v>
      </c>
      <c r="E6" s="46" t="str">
        <f>'Identification '!$F$17</f>
        <v/>
      </c>
      <c r="F6" s="8" t="str">
        <f>'Identification '!$G$18</f>
        <v/>
      </c>
      <c r="G6" s="1315" t="str">
        <f>IF('Identification '!$F$21="","",'Identification '!$F$21)</f>
        <v/>
      </c>
      <c r="H6" s="1308" t="s">
        <v>3101</v>
      </c>
      <c r="I6" s="1316" t="s">
        <v>22</v>
      </c>
      <c r="J6" s="62" t="s">
        <v>37</v>
      </c>
      <c r="K6" s="1352">
        <f>'Section 14a'!D37</f>
        <v>0</v>
      </c>
      <c r="L6" s="1325"/>
      <c r="M6" s="1325"/>
      <c r="N6" s="1325"/>
      <c r="O6" s="1325"/>
      <c r="P6" s="1325"/>
      <c r="Q6" s="1325"/>
    </row>
    <row r="7" spans="1:17" ht="14.5" customHeight="1">
      <c r="A7" s="8">
        <f>'Identification '!$F$11</f>
        <v>0</v>
      </c>
      <c r="B7" s="46" t="str">
        <f>IF(AND('Identification '!$F$11="",'Identification '!$F$15&lt;&gt;""),'Identification '!$F$15,IF('Identification '!$F$11="","",IF('Identification '!$F$13="Inscrire le nom de votre organisme dans la cellule F15",'Identification '!$F$15,'Identification '!$F$13)))</f>
        <v/>
      </c>
      <c r="C7" s="8" t="str">
        <f>REF!$BM$7</f>
        <v>2025-2026</v>
      </c>
      <c r="D7" s="8" t="s">
        <v>2995</v>
      </c>
      <c r="E7" s="46" t="str">
        <f>'Identification '!$F$17</f>
        <v/>
      </c>
      <c r="F7" s="8" t="str">
        <f>'Identification '!$G$18</f>
        <v/>
      </c>
      <c r="G7" s="1315" t="str">
        <f>IF('Identification '!$F$21="","",'Identification '!$F$21)</f>
        <v/>
      </c>
      <c r="H7" s="1308" t="s">
        <v>3101</v>
      </c>
      <c r="I7" s="46" t="s">
        <v>44</v>
      </c>
      <c r="J7" s="46" t="s">
        <v>45</v>
      </c>
      <c r="K7" s="1352">
        <f>'Section 14a'!D57</f>
        <v>0</v>
      </c>
      <c r="L7" s="1325"/>
      <c r="M7" s="1325"/>
      <c r="N7" s="1325"/>
      <c r="O7" s="1325"/>
      <c r="P7" s="1325"/>
      <c r="Q7" s="1325"/>
    </row>
    <row r="8" spans="1:17" ht="14.5" customHeight="1">
      <c r="A8" s="8">
        <f>'Identification '!$F$11</f>
        <v>0</v>
      </c>
      <c r="B8" s="46" t="str">
        <f>IF(AND('Identification '!$F$11="",'Identification '!$F$15&lt;&gt;""),'Identification '!$F$15,IF('Identification '!$F$11="","",IF('Identification '!$F$13="Inscrire le nom de votre organisme dans la cellule F15",'Identification '!$F$15,'Identification '!$F$13)))</f>
        <v/>
      </c>
      <c r="C8" s="8" t="str">
        <f>REF!$BM$7</f>
        <v>2025-2026</v>
      </c>
      <c r="D8" s="8" t="s">
        <v>2995</v>
      </c>
      <c r="E8" s="46" t="str">
        <f>'Identification '!$F$17</f>
        <v/>
      </c>
      <c r="F8" s="8" t="str">
        <f>'Identification '!$G$18</f>
        <v/>
      </c>
      <c r="G8" s="1315" t="str">
        <f>IF('Identification '!$F$21="","",'Identification '!$F$21)</f>
        <v/>
      </c>
      <c r="H8" s="1308" t="s">
        <v>3101</v>
      </c>
      <c r="I8" s="46" t="s">
        <v>44</v>
      </c>
      <c r="J8" s="46" t="s">
        <v>51</v>
      </c>
      <c r="K8" s="1352">
        <f>'Section 14a'!D68</f>
        <v>0</v>
      </c>
      <c r="L8" s="1325"/>
      <c r="M8" s="1325"/>
      <c r="N8" s="1325"/>
      <c r="O8" s="1325"/>
      <c r="P8" s="1325"/>
      <c r="Q8" s="1325"/>
    </row>
    <row r="9" spans="1:17" ht="14.5" customHeight="1">
      <c r="A9" s="8">
        <f>'Identification '!$F$11</f>
        <v>0</v>
      </c>
      <c r="B9" s="46" t="str">
        <f>IF(AND('Identification '!$F$11="",'Identification '!$F$15&lt;&gt;""),'Identification '!$F$15,IF('Identification '!$F$11="","",IF('Identification '!$F$13="Inscrire le nom de votre organisme dans la cellule F15",'Identification '!$F$15,'Identification '!$F$13)))</f>
        <v/>
      </c>
      <c r="C9" s="8" t="str">
        <f>REF!$BM$7</f>
        <v>2025-2026</v>
      </c>
      <c r="D9" s="8" t="s">
        <v>2995</v>
      </c>
      <c r="E9" s="46" t="str">
        <f>'Identification '!$F$17</f>
        <v/>
      </c>
      <c r="F9" s="8" t="str">
        <f>'Identification '!$G$18</f>
        <v/>
      </c>
      <c r="G9" s="1315" t="str">
        <f>IF('Identification '!$F$21="","",'Identification '!$F$21)</f>
        <v/>
      </c>
      <c r="H9" s="1308" t="s">
        <v>3101</v>
      </c>
      <c r="I9" s="46" t="s">
        <v>44</v>
      </c>
      <c r="J9" s="46" t="s">
        <v>27</v>
      </c>
      <c r="K9" s="1352">
        <f>'Section 14a'!D74</f>
        <v>0</v>
      </c>
      <c r="L9" s="1325"/>
      <c r="M9" s="1325"/>
      <c r="N9" s="1325"/>
      <c r="O9" s="1325"/>
      <c r="P9" s="1325"/>
      <c r="Q9" s="1325"/>
    </row>
    <row r="10" spans="1:17" ht="14.5" customHeight="1">
      <c r="A10" s="8">
        <f>'Identification '!$F$11</f>
        <v>0</v>
      </c>
      <c r="B10" s="46" t="str">
        <f>IF(AND('Identification '!$F$11="",'Identification '!$F$15&lt;&gt;""),'Identification '!$F$15,IF('Identification '!$F$11="","",IF('Identification '!$F$13="Inscrire le nom de votre organisme dans la cellule F15",'Identification '!$F$15,'Identification '!$F$13)))</f>
        <v/>
      </c>
      <c r="C10" s="8" t="str">
        <f>REF!$BM$7</f>
        <v>2025-2026</v>
      </c>
      <c r="D10" s="8" t="s">
        <v>2995</v>
      </c>
      <c r="E10" s="46" t="str">
        <f>'Identification '!$F$17</f>
        <v/>
      </c>
      <c r="F10" s="8" t="str">
        <f>'Identification '!$G$18</f>
        <v/>
      </c>
      <c r="G10" s="1315" t="str">
        <f>IF('Identification '!$F$21="","",'Identification '!$F$21)</f>
        <v/>
      </c>
      <c r="H10" s="1308" t="s">
        <v>3101</v>
      </c>
      <c r="I10" s="46" t="s">
        <v>44</v>
      </c>
      <c r="J10" s="25" t="s">
        <v>29</v>
      </c>
      <c r="K10" s="1352">
        <f>'Section 14a'!D75</f>
        <v>0</v>
      </c>
      <c r="L10" s="1325"/>
      <c r="M10" s="1325"/>
      <c r="N10" s="1325"/>
      <c r="O10" s="1325"/>
      <c r="P10" s="1325"/>
      <c r="Q10" s="1325"/>
    </row>
    <row r="11" spans="1:17" ht="14.5" customHeight="1">
      <c r="A11" s="8">
        <f>'Identification '!$F$11</f>
        <v>0</v>
      </c>
      <c r="B11" s="46" t="str">
        <f>IF(AND('Identification '!$F$11="",'Identification '!$F$15&lt;&gt;""),'Identification '!$F$15,IF('Identification '!$F$11="","",IF('Identification '!$F$13="Inscrire le nom de votre organisme dans la cellule F15",'Identification '!$F$15,'Identification '!$F$13)))</f>
        <v/>
      </c>
      <c r="C11" s="8" t="str">
        <f>REF!$BM$7</f>
        <v>2025-2026</v>
      </c>
      <c r="D11" s="8" t="s">
        <v>2995</v>
      </c>
      <c r="E11" s="46" t="str">
        <f>'Identification '!$F$17</f>
        <v/>
      </c>
      <c r="F11" s="8" t="str">
        <f>'Identification '!$G$18</f>
        <v/>
      </c>
      <c r="G11" s="1315" t="str">
        <f>IF('Identification '!$F$21="","",'Identification '!$F$21)</f>
        <v/>
      </c>
      <c r="H11" s="1308" t="s">
        <v>3102</v>
      </c>
      <c r="I11" s="46" t="s">
        <v>1863</v>
      </c>
      <c r="J11" s="46" t="s">
        <v>92</v>
      </c>
      <c r="K11" s="1352">
        <f>'Section 14a'!D96</f>
        <v>0</v>
      </c>
      <c r="L11" s="1326"/>
      <c r="M11" s="1325"/>
      <c r="N11" s="1325"/>
      <c r="O11" s="177"/>
      <c r="P11" s="1325"/>
      <c r="Q11" s="1325"/>
    </row>
    <row r="12" spans="1:17" ht="14.5" customHeight="1">
      <c r="A12" s="8">
        <f>'Identification '!$F$11</f>
        <v>0</v>
      </c>
      <c r="B12" s="46" t="str">
        <f>IF(AND('Identification '!$F$11="",'Identification '!$F$15&lt;&gt;""),'Identification '!$F$15,IF('Identification '!$F$11="","",IF('Identification '!$F$13="Inscrire le nom de votre organisme dans la cellule F15",'Identification '!$F$15,'Identification '!$F$13)))</f>
        <v/>
      </c>
      <c r="C12" s="8" t="str">
        <f>REF!$BM$7</f>
        <v>2025-2026</v>
      </c>
      <c r="D12" s="8" t="s">
        <v>2995</v>
      </c>
      <c r="E12" s="46" t="str">
        <f>'Identification '!$F$17</f>
        <v/>
      </c>
      <c r="F12" s="8" t="str">
        <f>'Identification '!$G$18</f>
        <v/>
      </c>
      <c r="G12" s="1315" t="str">
        <f>IF('Identification '!$F$21="","",'Identification '!$F$21)</f>
        <v/>
      </c>
      <c r="H12" s="1308" t="s">
        <v>3102</v>
      </c>
      <c r="I12" s="46" t="s">
        <v>1863</v>
      </c>
      <c r="J12" s="46" t="s">
        <v>256</v>
      </c>
      <c r="K12" s="1324"/>
      <c r="L12" s="1326"/>
      <c r="M12" s="1325"/>
      <c r="N12" s="1325"/>
      <c r="O12" s="1325"/>
      <c r="P12" s="1450"/>
      <c r="Q12" s="1450"/>
    </row>
    <row r="13" spans="1:17" ht="14.5" customHeight="1">
      <c r="A13" s="8">
        <f>'Identification '!$F$11</f>
        <v>0</v>
      </c>
      <c r="B13" s="46" t="str">
        <f>IF(AND('Identification '!$F$11="",'Identification '!$F$15&lt;&gt;""),'Identification '!$F$15,IF('Identification '!$F$11="","",IF('Identification '!$F$13="Inscrire le nom de votre organisme dans la cellule F15",'Identification '!$F$15,'Identification '!$F$13)))</f>
        <v/>
      </c>
      <c r="C13" s="8" t="str">
        <f>REF!$BM$7</f>
        <v>2025-2026</v>
      </c>
      <c r="D13" s="8" t="s">
        <v>2995</v>
      </c>
      <c r="E13" s="46" t="str">
        <f>'Identification '!$F$17</f>
        <v/>
      </c>
      <c r="F13" s="8" t="str">
        <f>'Identification '!$G$18</f>
        <v/>
      </c>
      <c r="G13" s="1315" t="str">
        <f>IF('Identification '!$F$21="","",'Identification '!$F$21)</f>
        <v/>
      </c>
      <c r="H13" s="1308" t="s">
        <v>3102</v>
      </c>
      <c r="I13" s="46" t="s">
        <v>1863</v>
      </c>
      <c r="J13" s="46" t="s">
        <v>135</v>
      </c>
      <c r="K13" s="1324"/>
      <c r="L13" s="1326"/>
      <c r="M13" s="1325"/>
      <c r="N13" s="1325"/>
      <c r="O13" s="1325"/>
      <c r="P13" s="1450"/>
      <c r="Q13" s="1450"/>
    </row>
    <row r="14" spans="1:17" ht="14.5" customHeight="1">
      <c r="A14" s="8">
        <f>'Identification '!$F$11</f>
        <v>0</v>
      </c>
      <c r="B14" s="46" t="str">
        <f>IF(AND('Identification '!$F$11="",'Identification '!$F$15&lt;&gt;""),'Identification '!$F$15,IF('Identification '!$F$11="","",IF('Identification '!$F$13="Inscrire le nom de votre organisme dans la cellule F15",'Identification '!$F$15,'Identification '!$F$13)))</f>
        <v/>
      </c>
      <c r="C14" s="8" t="str">
        <f>REF!$BM$7</f>
        <v>2025-2026</v>
      </c>
      <c r="D14" s="8" t="s">
        <v>2995</v>
      </c>
      <c r="E14" s="46" t="str">
        <f>'Identification '!$F$17</f>
        <v/>
      </c>
      <c r="F14" s="8" t="str">
        <f>'Identification '!$G$18</f>
        <v/>
      </c>
      <c r="G14" s="1315" t="str">
        <f>IF('Identification '!$F$21="","",'Identification '!$F$21)</f>
        <v/>
      </c>
      <c r="H14" s="1308" t="s">
        <v>3102</v>
      </c>
      <c r="I14" s="46" t="s">
        <v>1863</v>
      </c>
      <c r="J14" s="46" t="s">
        <v>11</v>
      </c>
      <c r="K14" s="1352">
        <f>SUM('Section 14a'!D98:D102)</f>
        <v>0</v>
      </c>
      <c r="L14" s="1326"/>
      <c r="M14" s="1326"/>
      <c r="N14" s="1325"/>
      <c r="O14" s="177"/>
      <c r="P14" s="1326"/>
      <c r="Q14" s="1326"/>
    </row>
    <row r="15" spans="1:17" ht="14.5" customHeight="1">
      <c r="A15" s="8">
        <f>'Identification '!$F$11</f>
        <v>0</v>
      </c>
      <c r="B15" s="46" t="str">
        <f>IF(AND('Identification '!$F$11="",'Identification '!$F$15&lt;&gt;""),'Identification '!$F$15,IF('Identification '!$F$11="","",IF('Identification '!$F$13="Inscrire le nom de votre organisme dans la cellule F15",'Identification '!$F$15,'Identification '!$F$13)))</f>
        <v/>
      </c>
      <c r="C15" s="8" t="str">
        <f>REF!$BM$7</f>
        <v>2025-2026</v>
      </c>
      <c r="D15" s="8" t="s">
        <v>2995</v>
      </c>
      <c r="E15" s="46" t="str">
        <f>'Identification '!$F$17</f>
        <v/>
      </c>
      <c r="F15" s="8" t="str">
        <f>'Identification '!$G$18</f>
        <v/>
      </c>
      <c r="G15" s="1315" t="str">
        <f>IF('Identification '!$F$21="","",'Identification '!$F$21)</f>
        <v/>
      </c>
      <c r="H15" s="1308" t="s">
        <v>3102</v>
      </c>
      <c r="I15" s="46" t="s">
        <v>1863</v>
      </c>
      <c r="J15" s="46" t="s">
        <v>14</v>
      </c>
      <c r="K15" s="1352">
        <f>SUM('Section 14a'!D105:D109)</f>
        <v>0</v>
      </c>
      <c r="L15" s="1326"/>
      <c r="M15" s="1326"/>
      <c r="N15" s="1325"/>
      <c r="O15" s="177"/>
      <c r="P15" s="1326"/>
      <c r="Q15" s="1326"/>
    </row>
    <row r="16" spans="1:17" ht="14.5" customHeight="1">
      <c r="A16" s="8">
        <f>'Identification '!$F$11</f>
        <v>0</v>
      </c>
      <c r="B16" s="46" t="str">
        <f>IF(AND('Identification '!$F$11="",'Identification '!$F$15&lt;&gt;""),'Identification '!$F$15,IF('Identification '!$F$11="","",IF('Identification '!$F$13="Inscrire le nom de votre organisme dans la cellule F15",'Identification '!$F$15,'Identification '!$F$13)))</f>
        <v/>
      </c>
      <c r="C16" s="8" t="str">
        <f>REF!$BM$7</f>
        <v>2025-2026</v>
      </c>
      <c r="D16" s="8" t="s">
        <v>2995</v>
      </c>
      <c r="E16" s="46" t="str">
        <f>'Identification '!$F$17</f>
        <v/>
      </c>
      <c r="F16" s="8" t="str">
        <f>'Identification '!$G$18</f>
        <v/>
      </c>
      <c r="G16" s="1315" t="str">
        <f>IF('Identification '!$F$21="","",'Identification '!$F$21)</f>
        <v/>
      </c>
      <c r="H16" s="1308" t="s">
        <v>3102</v>
      </c>
      <c r="I16" s="46" t="s">
        <v>1863</v>
      </c>
      <c r="J16" s="46" t="s">
        <v>15</v>
      </c>
      <c r="K16" s="1352">
        <f>SUM('Section 14a'!D112:D116)</f>
        <v>0</v>
      </c>
      <c r="L16" s="1326"/>
      <c r="M16" s="1326"/>
      <c r="N16" s="1325"/>
      <c r="O16" s="177"/>
      <c r="P16" s="1326"/>
      <c r="Q16" s="1326"/>
    </row>
    <row r="17" spans="1:17" ht="14.5" customHeight="1">
      <c r="A17" s="8">
        <f>'Identification '!$F$11</f>
        <v>0</v>
      </c>
      <c r="B17" s="46" t="str">
        <f>IF(AND('Identification '!$F$11="",'Identification '!$F$15&lt;&gt;""),'Identification '!$F$15,IF('Identification '!$F$11="","",IF('Identification '!$F$13="Inscrire le nom de votre organisme dans la cellule F15",'Identification '!$F$15,'Identification '!$F$13)))</f>
        <v/>
      </c>
      <c r="C17" s="8" t="str">
        <f>REF!$BM$7</f>
        <v>2025-2026</v>
      </c>
      <c r="D17" s="8" t="s">
        <v>2995</v>
      </c>
      <c r="E17" s="46" t="str">
        <f>'Identification '!$F$17</f>
        <v/>
      </c>
      <c r="F17" s="8" t="str">
        <f>'Identification '!$G$18</f>
        <v/>
      </c>
      <c r="G17" s="1315" t="str">
        <f>IF('Identification '!$F$21="","",'Identification '!$F$21)</f>
        <v/>
      </c>
      <c r="H17" s="1308" t="s">
        <v>3102</v>
      </c>
      <c r="I17" s="46" t="s">
        <v>1863</v>
      </c>
      <c r="J17" s="46" t="s">
        <v>3309</v>
      </c>
      <c r="K17" s="1324"/>
      <c r="L17" s="1325"/>
      <c r="M17" s="1326"/>
      <c r="N17" s="1326"/>
      <c r="O17" s="177"/>
      <c r="P17" s="1326"/>
      <c r="Q17" s="1326"/>
    </row>
    <row r="18" spans="1:17" ht="14.5" customHeight="1">
      <c r="A18" s="8">
        <f>'Identification '!$F$11</f>
        <v>0</v>
      </c>
      <c r="B18" s="46" t="str">
        <f>IF(AND('Identification '!$F$11="",'Identification '!$F$15&lt;&gt;""),'Identification '!$F$15,IF('Identification '!$F$11="","",IF('Identification '!$F$13="Inscrire le nom de votre organisme dans la cellule F15",'Identification '!$F$15,'Identification '!$F$13)))</f>
        <v/>
      </c>
      <c r="C18" s="8" t="str">
        <f>REF!$BM$7</f>
        <v>2025-2026</v>
      </c>
      <c r="D18" s="8" t="s">
        <v>2995</v>
      </c>
      <c r="E18" s="46" t="str">
        <f>'Identification '!$F$17</f>
        <v/>
      </c>
      <c r="F18" s="8" t="str">
        <f>'Identification '!$G$18</f>
        <v/>
      </c>
      <c r="G18" s="1315" t="str">
        <f>IF('Identification '!$F$21="","",'Identification '!$F$21)</f>
        <v/>
      </c>
      <c r="H18" s="1308" t="s">
        <v>3102</v>
      </c>
      <c r="I18" s="46" t="s">
        <v>1863</v>
      </c>
      <c r="J18" s="46" t="s">
        <v>57</v>
      </c>
      <c r="K18" s="1352">
        <f>'Section 14a'!D127</f>
        <v>0</v>
      </c>
      <c r="L18" s="1325"/>
      <c r="M18" s="1325"/>
      <c r="N18" s="1325"/>
      <c r="O18" s="177"/>
      <c r="P18" s="1325"/>
      <c r="Q18" s="1325"/>
    </row>
    <row r="19" spans="1:17" ht="14.5" customHeight="1">
      <c r="A19" s="8">
        <f>'Identification '!$F$11</f>
        <v>0</v>
      </c>
      <c r="B19" s="46" t="str">
        <f>IF(AND('Identification '!$F$11="",'Identification '!$F$15&lt;&gt;""),'Identification '!$F$15,IF('Identification '!$F$11="","",IF('Identification '!$F$13="Inscrire le nom de votre organisme dans la cellule F15",'Identification '!$F$15,'Identification '!$F$13)))</f>
        <v/>
      </c>
      <c r="C19" s="8" t="str">
        <f>REF!$BM$7</f>
        <v>2025-2026</v>
      </c>
      <c r="D19" s="8" t="s">
        <v>2995</v>
      </c>
      <c r="E19" s="46" t="str">
        <f>'Identification '!$F$17</f>
        <v/>
      </c>
      <c r="F19" s="8" t="str">
        <f>'Identification '!$G$18</f>
        <v/>
      </c>
      <c r="G19" s="1315" t="str">
        <f>IF('Identification '!$F$21="","",'Identification '!$F$21)</f>
        <v/>
      </c>
      <c r="H19" s="1308" t="s">
        <v>3102</v>
      </c>
      <c r="I19" s="46" t="s">
        <v>1863</v>
      </c>
      <c r="J19" s="46" t="s">
        <v>61</v>
      </c>
      <c r="K19" s="1352">
        <f>'Section 14a'!D137</f>
        <v>0</v>
      </c>
      <c r="L19" s="1325"/>
      <c r="M19" s="1325"/>
      <c r="N19" s="1325"/>
      <c r="O19" s="177"/>
      <c r="P19" s="1325"/>
      <c r="Q19" s="1325"/>
    </row>
    <row r="20" spans="1:17" ht="14.5" customHeight="1">
      <c r="A20" s="8">
        <f>'Identification '!$F$11</f>
        <v>0</v>
      </c>
      <c r="B20" s="46" t="str">
        <f>IF(AND('Identification '!$F$11="",'Identification '!$F$15&lt;&gt;""),'Identification '!$F$15,IF('Identification '!$F$11="","",IF('Identification '!$F$13="Inscrire le nom de votre organisme dans la cellule F15",'Identification '!$F$15,'Identification '!$F$13)))</f>
        <v/>
      </c>
      <c r="C20" s="8" t="str">
        <f>REF!$BM$7</f>
        <v>2025-2026</v>
      </c>
      <c r="D20" s="8" t="s">
        <v>2995</v>
      </c>
      <c r="E20" s="46" t="str">
        <f>'Identification '!$F$17</f>
        <v/>
      </c>
      <c r="F20" s="8" t="str">
        <f>'Identification '!$G$18</f>
        <v/>
      </c>
      <c r="G20" s="1315" t="str">
        <f>IF('Identification '!$F$21="","",'Identification '!$F$21)</f>
        <v/>
      </c>
      <c r="H20" s="1308" t="s">
        <v>3102</v>
      </c>
      <c r="I20" s="46" t="s">
        <v>1863</v>
      </c>
      <c r="J20" s="46" t="s">
        <v>63</v>
      </c>
      <c r="K20" s="1352">
        <f>'Section 14a'!D143</f>
        <v>0</v>
      </c>
      <c r="L20" s="1325"/>
      <c r="M20" s="1325"/>
      <c r="N20" s="1325"/>
      <c r="O20" s="177"/>
      <c r="P20" s="1325"/>
      <c r="Q20" s="1325"/>
    </row>
    <row r="21" spans="1:17" ht="14.5" customHeight="1">
      <c r="A21" s="8">
        <f>'Identification '!$F$11</f>
        <v>0</v>
      </c>
      <c r="B21" s="46" t="str">
        <f>IF(AND('Identification '!$F$11="",'Identification '!$F$15&lt;&gt;""),'Identification '!$F$15,IF('Identification '!$F$11="","",IF('Identification '!$F$13="Inscrire le nom de votre organisme dans la cellule F15",'Identification '!$F$15,'Identification '!$F$13)))</f>
        <v/>
      </c>
      <c r="C21" s="8" t="str">
        <f>REF!$BM$7</f>
        <v>2025-2026</v>
      </c>
      <c r="D21" s="8" t="s">
        <v>2995</v>
      </c>
      <c r="E21" s="46" t="str">
        <f>'Identification '!$F$17</f>
        <v/>
      </c>
      <c r="F21" s="8" t="str">
        <f>'Identification '!$G$18</f>
        <v/>
      </c>
      <c r="G21" s="1315" t="str">
        <f>IF('Identification '!$F$21="","",'Identification '!$F$21)</f>
        <v/>
      </c>
      <c r="H21" s="1308" t="s">
        <v>3102</v>
      </c>
      <c r="I21" s="46" t="s">
        <v>1863</v>
      </c>
      <c r="J21" s="46" t="s">
        <v>64</v>
      </c>
      <c r="K21" s="1352">
        <f>'Section 14a'!D152</f>
        <v>0</v>
      </c>
      <c r="L21" s="1325"/>
      <c r="M21" s="1325"/>
      <c r="N21" s="1325"/>
      <c r="O21" s="1325"/>
      <c r="P21" s="1325"/>
      <c r="Q21" s="1325"/>
    </row>
    <row r="22" spans="1:17" ht="14.5" customHeight="1">
      <c r="A22" s="8">
        <f>'Identification '!$F$11</f>
        <v>0</v>
      </c>
      <c r="B22" s="46" t="str">
        <f>IF(AND('Identification '!$F$11="",'Identification '!$F$15&lt;&gt;""),'Identification '!$F$15,IF('Identification '!$F$11="","",IF('Identification '!$F$13="Inscrire le nom de votre organisme dans la cellule F15",'Identification '!$F$15,'Identification '!$F$13)))</f>
        <v/>
      </c>
      <c r="C22" s="8" t="str">
        <f>REF!$BM$7</f>
        <v>2025-2026</v>
      </c>
      <c r="D22" s="8" t="s">
        <v>2995</v>
      </c>
      <c r="E22" s="46" t="str">
        <f>'Identification '!$F$17</f>
        <v/>
      </c>
      <c r="F22" s="8" t="str">
        <f>'Identification '!$G$18</f>
        <v/>
      </c>
      <c r="G22" s="1315" t="str">
        <f>IF('Identification '!$F$21="","",'Identification '!$F$21)</f>
        <v/>
      </c>
      <c r="H22" s="1308" t="s">
        <v>3107</v>
      </c>
      <c r="I22" s="46" t="s">
        <v>3103</v>
      </c>
      <c r="J22" s="46" t="s">
        <v>3104</v>
      </c>
      <c r="K22" s="1352">
        <f>'Section 14a'!D172</f>
        <v>0</v>
      </c>
      <c r="L22" s="1325"/>
      <c r="M22" s="1325"/>
      <c r="N22" s="1325"/>
      <c r="O22" s="1325"/>
      <c r="P22" s="1325"/>
      <c r="Q22" s="1325"/>
    </row>
    <row r="23" spans="1:17" ht="14.5" customHeight="1">
      <c r="A23" s="8">
        <f>'Identification '!$F$11</f>
        <v>0</v>
      </c>
      <c r="B23" s="46" t="str">
        <f>IF(AND('Identification '!$F$11="",'Identification '!$F$15&lt;&gt;""),'Identification '!$F$15,IF('Identification '!$F$11="","",IF('Identification '!$F$13="Inscrire le nom de votre organisme dans la cellule F15",'Identification '!$F$15,'Identification '!$F$13)))</f>
        <v/>
      </c>
      <c r="C23" s="8" t="str">
        <f>REF!$BM$7</f>
        <v>2025-2026</v>
      </c>
      <c r="D23" s="8" t="s">
        <v>2995</v>
      </c>
      <c r="E23" s="46" t="str">
        <f>'Identification '!$F$17</f>
        <v/>
      </c>
      <c r="F23" s="8" t="str">
        <f>'Identification '!$G$18</f>
        <v/>
      </c>
      <c r="G23" s="1315" t="str">
        <f>IF('Identification '!$F$21="","",'Identification '!$F$21)</f>
        <v/>
      </c>
      <c r="H23" s="1308" t="s">
        <v>3107</v>
      </c>
      <c r="I23" s="46" t="s">
        <v>3103</v>
      </c>
      <c r="J23" s="46" t="s">
        <v>3105</v>
      </c>
      <c r="K23" s="1352">
        <f>'Section 14a'!D179</f>
        <v>0</v>
      </c>
      <c r="L23" s="1325"/>
      <c r="M23" s="1325"/>
      <c r="N23" s="1325"/>
      <c r="O23" s="1325"/>
      <c r="P23" s="1325"/>
      <c r="Q23" s="1325"/>
    </row>
    <row r="24" spans="1:17" ht="14.5" customHeight="1">
      <c r="A24" s="8">
        <f>'Identification '!$F$11</f>
        <v>0</v>
      </c>
      <c r="B24" s="46" t="str">
        <f>IF(AND('Identification '!$F$11="",'Identification '!$F$15&lt;&gt;""),'Identification '!$F$15,IF('Identification '!$F$11="","",IF('Identification '!$F$13="Inscrire le nom de votre organisme dans la cellule F15",'Identification '!$F$15,'Identification '!$F$13)))</f>
        <v/>
      </c>
      <c r="C24" s="8" t="str">
        <f>REF!$BM$7</f>
        <v>2025-2026</v>
      </c>
      <c r="D24" s="8" t="s">
        <v>2995</v>
      </c>
      <c r="E24" s="46" t="str">
        <f>'Identification '!$F$17</f>
        <v/>
      </c>
      <c r="F24" s="8" t="str">
        <f>'Identification '!$G$18</f>
        <v/>
      </c>
      <c r="G24" s="1315" t="str">
        <f>IF('Identification '!$F$21="","",'Identification '!$F$21)</f>
        <v/>
      </c>
      <c r="H24" s="1308" t="s">
        <v>3107</v>
      </c>
      <c r="I24" s="46" t="s">
        <v>3103</v>
      </c>
      <c r="J24" s="46" t="s">
        <v>85</v>
      </c>
      <c r="K24" s="1352">
        <f>'Section 14a'!D201</f>
        <v>0</v>
      </c>
      <c r="L24" s="1325"/>
      <c r="M24" s="1325"/>
      <c r="N24" s="1325"/>
      <c r="O24" s="1325"/>
      <c r="P24" s="1325"/>
      <c r="Q24" s="1325"/>
    </row>
    <row r="25" spans="1:17" ht="14.5" customHeight="1">
      <c r="A25" s="8">
        <f>'Identification '!$F$11</f>
        <v>0</v>
      </c>
      <c r="B25" s="46" t="str">
        <f>IF(AND('Identification '!$F$11="",'Identification '!$F$15&lt;&gt;""),'Identification '!$F$15,IF('Identification '!$F$11="","",IF('Identification '!$F$13="Inscrire le nom de votre organisme dans la cellule F15",'Identification '!$F$15,'Identification '!$F$13)))</f>
        <v/>
      </c>
      <c r="C25" s="8" t="str">
        <f>REF!$BM$7</f>
        <v>2025-2026</v>
      </c>
      <c r="D25" s="8" t="s">
        <v>2995</v>
      </c>
      <c r="E25" s="46" t="str">
        <f>'Identification '!$F$17</f>
        <v/>
      </c>
      <c r="F25" s="8" t="str">
        <f>'Identification '!$G$18</f>
        <v/>
      </c>
      <c r="G25" s="1315" t="str">
        <f>IF('Identification '!$F$21="","",'Identification '!$F$21)</f>
        <v/>
      </c>
      <c r="H25" s="1308" t="s">
        <v>3107</v>
      </c>
      <c r="I25" s="46" t="s">
        <v>3103</v>
      </c>
      <c r="J25" s="46" t="s">
        <v>34</v>
      </c>
      <c r="K25" s="1352">
        <f>'Section 14a'!D202</f>
        <v>0</v>
      </c>
      <c r="L25" s="1325"/>
      <c r="M25" s="1325"/>
      <c r="N25" s="1325"/>
      <c r="O25" s="1325"/>
      <c r="P25" s="1325"/>
      <c r="Q25" s="1325"/>
    </row>
    <row r="26" spans="1:17" ht="14.5" customHeight="1">
      <c r="A26" s="8">
        <f>'Identification '!$F$11</f>
        <v>0</v>
      </c>
      <c r="B26" s="46" t="str">
        <f>IF(AND('Identification '!$F$11="",'Identification '!$F$15&lt;&gt;""),'Identification '!$F$15,IF('Identification '!$F$11="","",IF('Identification '!$F$13="Inscrire le nom de votre organisme dans la cellule F15",'Identification '!$F$15,'Identification '!$F$13)))</f>
        <v/>
      </c>
      <c r="C26" s="8" t="str">
        <f>REF!$BM$7</f>
        <v>2025-2026</v>
      </c>
      <c r="D26" s="8" t="s">
        <v>2995</v>
      </c>
      <c r="E26" s="46" t="str">
        <f>'Identification '!$F$17</f>
        <v/>
      </c>
      <c r="F26" s="8" t="str">
        <f>'Identification '!$G$18</f>
        <v/>
      </c>
      <c r="G26" s="1315" t="str">
        <f>IF('Identification '!$F$21="","",'Identification '!$F$21)</f>
        <v/>
      </c>
      <c r="H26" s="1308" t="s">
        <v>3107</v>
      </c>
      <c r="I26" s="46" t="s">
        <v>3103</v>
      </c>
      <c r="J26" s="46" t="s">
        <v>3106</v>
      </c>
      <c r="K26" s="1352">
        <f>'Section 14a'!D203</f>
        <v>0</v>
      </c>
      <c r="L26" s="1325"/>
      <c r="M26" s="1325"/>
      <c r="N26" s="1325"/>
      <c r="O26" s="1325"/>
      <c r="P26" s="1325"/>
      <c r="Q26" s="1325"/>
    </row>
    <row r="27" spans="1:17" ht="14.5" customHeight="1">
      <c r="A27" s="8">
        <f>'Identification '!$F$11</f>
        <v>0</v>
      </c>
      <c r="B27" s="46" t="str">
        <f>IF(AND('Identification '!$F$11="",'Identification '!$F$15&lt;&gt;""),'Identification '!$F$15,IF('Identification '!$F$11="","",IF('Identification '!$F$13="Inscrire le nom de votre organisme dans la cellule F15",'Identification '!$F$15,'Identification '!$F$13)))</f>
        <v/>
      </c>
      <c r="C27" s="8" t="str">
        <f>REF!$BM$7</f>
        <v>2025-2026</v>
      </c>
      <c r="D27" s="8" t="s">
        <v>2995</v>
      </c>
      <c r="E27" s="46" t="str">
        <f>'Identification '!$F$17</f>
        <v/>
      </c>
      <c r="F27" s="8" t="str">
        <f>'Identification '!$G$18</f>
        <v/>
      </c>
      <c r="G27" s="1315" t="str">
        <f>IF('Identification '!$F$21="","",'Identification '!$F$21)</f>
        <v/>
      </c>
      <c r="H27" s="1308" t="s">
        <v>3107</v>
      </c>
      <c r="I27" s="46" t="s">
        <v>3103</v>
      </c>
      <c r="J27" s="46" t="s">
        <v>3119</v>
      </c>
      <c r="K27" s="1352">
        <f>'Section 14a'!D204</f>
        <v>0</v>
      </c>
      <c r="L27" s="1325"/>
      <c r="M27" s="1325"/>
      <c r="N27" s="1325"/>
      <c r="O27" s="1325"/>
      <c r="P27" s="1325"/>
      <c r="Q27" s="1325"/>
    </row>
    <row r="28" spans="1:17">
      <c r="A28" s="8">
        <f>'Identification '!$F$11</f>
        <v>0</v>
      </c>
      <c r="B28" s="46" t="str">
        <f>IF(AND('Identification '!$F$11="",'Identification '!$F$15&lt;&gt;""),'Identification '!$F$15,IF('Identification '!$F$11="","",IF('Identification '!$F$13="Inscrire le nom de votre organisme dans la cellule F15",'Identification '!$F$15,'Identification '!$F$13)))</f>
        <v/>
      </c>
      <c r="C28" s="8" t="str">
        <f>REF!$BM$7</f>
        <v>2025-2026</v>
      </c>
      <c r="D28" s="8" t="s">
        <v>2995</v>
      </c>
      <c r="E28" s="46" t="str">
        <f>'Identification '!$F$17</f>
        <v/>
      </c>
      <c r="F28" s="8" t="str">
        <f>'Identification '!$G$18</f>
        <v/>
      </c>
      <c r="G28" s="1315" t="str">
        <f>IF('Identification '!$F$21="","",'Identification '!$F$21)</f>
        <v/>
      </c>
      <c r="H28" s="46" t="s">
        <v>3364</v>
      </c>
      <c r="I28" s="46" t="s">
        <v>3364</v>
      </c>
      <c r="J28" s="46" t="s">
        <v>3364</v>
      </c>
    </row>
    <row r="29" spans="1:17">
      <c r="E29" s="46"/>
      <c r="G29" s="1308"/>
      <c r="H29" s="46"/>
    </row>
    <row r="30" spans="1:17">
      <c r="E30" s="46"/>
      <c r="G30" s="1308"/>
      <c r="H30" s="46"/>
    </row>
    <row r="31" spans="1:17">
      <c r="A31" s="46" t="s">
        <v>3301</v>
      </c>
      <c r="E31" s="46"/>
      <c r="G31" s="1308"/>
      <c r="H31" s="46"/>
    </row>
    <row r="32" spans="1:17">
      <c r="E32" s="46"/>
      <c r="G32" s="1308"/>
      <c r="H32" s="46"/>
    </row>
    <row r="33" spans="1:29" ht="57.5">
      <c r="A33" s="1307" t="s">
        <v>181</v>
      </c>
      <c r="B33" s="1307" t="s">
        <v>1850</v>
      </c>
      <c r="C33" s="1307" t="s">
        <v>3095</v>
      </c>
      <c r="D33" s="1307" t="s">
        <v>3360</v>
      </c>
      <c r="E33" s="1307" t="s">
        <v>3096</v>
      </c>
      <c r="F33" s="612" t="s">
        <v>3366</v>
      </c>
      <c r="G33" s="1307" t="s">
        <v>2895</v>
      </c>
      <c r="H33" s="1307" t="s">
        <v>241</v>
      </c>
      <c r="I33" s="612" t="s">
        <v>112</v>
      </c>
      <c r="J33" s="612" t="s">
        <v>3118</v>
      </c>
      <c r="K33" s="612" t="s">
        <v>3108</v>
      </c>
      <c r="L33" s="612" t="s">
        <v>125</v>
      </c>
      <c r="M33" s="612" t="s">
        <v>3109</v>
      </c>
      <c r="N33" s="612" t="s">
        <v>2892</v>
      </c>
      <c r="O33" s="612" t="s">
        <v>3110</v>
      </c>
      <c r="P33" s="612" t="s">
        <v>3111</v>
      </c>
      <c r="Q33" s="612" t="s">
        <v>3112</v>
      </c>
      <c r="R33" s="612" t="s">
        <v>3117</v>
      </c>
      <c r="S33" s="1309" t="s">
        <v>260</v>
      </c>
      <c r="T33" s="1309" t="s">
        <v>243</v>
      </c>
      <c r="U33" s="1310" t="s">
        <v>114</v>
      </c>
      <c r="V33" s="1310" t="s">
        <v>25</v>
      </c>
      <c r="W33" s="1311" t="s">
        <v>12</v>
      </c>
      <c r="X33" s="1311" t="s">
        <v>13</v>
      </c>
      <c r="Y33" s="1244" t="s">
        <v>3113</v>
      </c>
      <c r="Z33" s="1244" t="s">
        <v>3114</v>
      </c>
      <c r="AA33" s="1244" t="s">
        <v>280</v>
      </c>
      <c r="AB33" s="1244" t="s">
        <v>3115</v>
      </c>
      <c r="AC33" s="1244" t="s">
        <v>3116</v>
      </c>
    </row>
    <row r="34" spans="1:29">
      <c r="A34" s="8">
        <f>'Identification '!$F$11</f>
        <v>0</v>
      </c>
      <c r="B34" s="46" t="str">
        <f>IF(AND('Identification '!$F$11="",'Identification '!$F$15&lt;&gt;""),'Identification '!$F$15,IF('Identification '!$F$11="","",IF('Identification '!$F$13="Inscrire le nom de votre organisme dans la cellule F15",'Identification '!$F$15,'Identification '!$F$13)))</f>
        <v/>
      </c>
      <c r="C34" s="8" t="str">
        <f>REF!$BM$7</f>
        <v>2025-2026</v>
      </c>
      <c r="D34" s="8" t="s">
        <v>2995</v>
      </c>
      <c r="E34" s="46" t="str">
        <f>'Identification '!$F$17</f>
        <v/>
      </c>
      <c r="F34" s="8" t="str">
        <f>'Identification '!$G$18</f>
        <v/>
      </c>
      <c r="G34" s="10" t="str">
        <f>IF('Section 9a Bilan_Diffusion'!$D$7="","",'Section 9a Bilan_Diffusion'!$D$7)</f>
        <v/>
      </c>
      <c r="H34" s="8" t="str">
        <f>IF('Section 9a Bilan_Diffusion'!A30="","",IF('Section 9a Bilan_Diffusion'!A30="«Choisir»","",'Section 9a Bilan_Diffusion'!A30))</f>
        <v/>
      </c>
      <c r="I34" s="1312" t="str">
        <f>IF('Section 9a Bilan_Diffusion'!B30="","",'Section 9a Bilan_Diffusion'!B30)</f>
        <v/>
      </c>
      <c r="J34" s="46" t="str">
        <f>IF('Section 9a Bilan_Diffusion'!C30="","",'Section 9a Bilan_Diffusion'!C30)</f>
        <v/>
      </c>
      <c r="K34" s="46" t="str">
        <f>IF('Section 9a Bilan_Diffusion'!D30="","",'Section 9a Bilan_Diffusion'!D30)</f>
        <v/>
      </c>
      <c r="L34" s="8" t="str">
        <f>IF('Section 9a Bilan_Diffusion'!E30="","",IF('Section 9a Bilan_Diffusion'!E30="«Choisir»","",'Section 9a Bilan_Diffusion'!E30))</f>
        <v/>
      </c>
      <c r="M34" s="8" t="str">
        <f>IF('Section 9a Bilan_Diffusion'!F30="","",IF('Section 9a Bilan_Diffusion'!F30="«Choisir»","",'Section 9a Bilan_Diffusion'!F30))</f>
        <v/>
      </c>
      <c r="N34" s="46" t="str">
        <f>IF('Section 9a Bilan_Diffusion'!G30="","",'Section 9a Bilan_Diffusion'!G30)</f>
        <v/>
      </c>
      <c r="O34" s="46" t="str">
        <f>IF('Section 9a Bilan_Diffusion'!H30="","",'Section 9a Bilan_Diffusion'!H30)</f>
        <v/>
      </c>
      <c r="P34" s="46" t="str">
        <f>IF('Section 9a Bilan_Diffusion'!I30="","",'Section 9a Bilan_Diffusion'!I30)</f>
        <v/>
      </c>
      <c r="Q34" s="46" t="str">
        <f>IF('Section 9a Bilan_Diffusion'!J30="","",'Section 9a Bilan_Diffusion'!J30)</f>
        <v/>
      </c>
      <c r="R34" s="46" t="str">
        <f>IF('Section 9a Bilan_Diffusion'!K30="","",'Section 9a Bilan_Diffusion'!K30)</f>
        <v/>
      </c>
      <c r="S34" s="46" t="str">
        <f>IF('Section 9a Bilan_Diffusion'!L30="","",'Section 9a Bilan_Diffusion'!L30)</f>
        <v/>
      </c>
      <c r="T34" s="46" t="str">
        <f>IF('Section 9a Bilan_Diffusion'!M30="","",'Section 9a Bilan_Diffusion'!M30)</f>
        <v/>
      </c>
      <c r="U34" s="8">
        <f>'Section 9a Bilan_Diffusion'!N30</f>
        <v>0</v>
      </c>
      <c r="V34" s="8">
        <f>'Section 9a Bilan_Diffusion'!O30</f>
        <v>0</v>
      </c>
      <c r="W34" s="8">
        <f>'Section 9a Bilan_Diffusion'!P30</f>
        <v>0</v>
      </c>
      <c r="X34" s="8">
        <f>'Section 9a Bilan_Diffusion'!Q30</f>
        <v>0</v>
      </c>
      <c r="Y34" s="8">
        <f>'Section 9a Bilan_Diffusion'!R30</f>
        <v>0</v>
      </c>
      <c r="Z34" s="8">
        <f>'Section 9a Bilan_Diffusion'!S30</f>
        <v>0</v>
      </c>
      <c r="AA34" s="8">
        <f>'Section 9a Bilan_Diffusion'!T30</f>
        <v>0</v>
      </c>
      <c r="AB34" s="8">
        <f>'Section 9a Bilan_Diffusion'!U30</f>
        <v>0</v>
      </c>
      <c r="AC34" s="8">
        <f>'Section 9a Bilan_Diffusion'!V30</f>
        <v>0</v>
      </c>
    </row>
    <row r="35" spans="1:29">
      <c r="A35" s="8">
        <f>'Identification '!$F$11</f>
        <v>0</v>
      </c>
      <c r="B35" s="46" t="str">
        <f>IF(AND('Identification '!$F$11="",'Identification '!$F$15&lt;&gt;""),'Identification '!$F$15,IF('Identification '!$F$11="","",IF('Identification '!$F$13="Inscrire le nom de votre organisme dans la cellule F15",'Identification '!$F$15,'Identification '!$F$13)))</f>
        <v/>
      </c>
      <c r="C35" s="8" t="str">
        <f>REF!$BM$7</f>
        <v>2025-2026</v>
      </c>
      <c r="D35" s="8" t="s">
        <v>2995</v>
      </c>
      <c r="E35" s="46" t="str">
        <f>'Identification '!$F$17</f>
        <v/>
      </c>
      <c r="F35" s="8" t="str">
        <f>'Identification '!$G$18</f>
        <v/>
      </c>
      <c r="G35" s="10" t="str">
        <f>IF('Section 9a Bilan_Diffusion'!$D$7="","",'Section 9a Bilan_Diffusion'!$D$7)</f>
        <v/>
      </c>
      <c r="H35" s="8" t="str">
        <f>IF('Section 9a Bilan_Diffusion'!A31="","",IF('Section 9a Bilan_Diffusion'!A31="«Choisir»","",'Section 9a Bilan_Diffusion'!A31))</f>
        <v/>
      </c>
      <c r="I35" s="1312" t="str">
        <f>IF('Section 9a Bilan_Diffusion'!B31="","",'Section 9a Bilan_Diffusion'!B31)</f>
        <v/>
      </c>
      <c r="J35" s="46" t="str">
        <f>IF('Section 9a Bilan_Diffusion'!C31="","",'Section 9a Bilan_Diffusion'!C31)</f>
        <v/>
      </c>
      <c r="K35" s="46" t="str">
        <f>IF('Section 9a Bilan_Diffusion'!D31="","",'Section 9a Bilan_Diffusion'!D31)</f>
        <v/>
      </c>
      <c r="L35" s="8" t="str">
        <f>IF('Section 9a Bilan_Diffusion'!E31="","",IF('Section 9a Bilan_Diffusion'!E31="«Choisir»","",'Section 9a Bilan_Diffusion'!E31))</f>
        <v/>
      </c>
      <c r="M35" s="8" t="str">
        <f>IF('Section 9a Bilan_Diffusion'!F31="","",IF('Section 9a Bilan_Diffusion'!F31="«Choisir»","",'Section 9a Bilan_Diffusion'!F31))</f>
        <v/>
      </c>
      <c r="N35" s="46" t="str">
        <f>IF('Section 9a Bilan_Diffusion'!G31="","",'Section 9a Bilan_Diffusion'!G31)</f>
        <v/>
      </c>
      <c r="O35" s="46" t="str">
        <f>IF('Section 9a Bilan_Diffusion'!H31="","",'Section 9a Bilan_Diffusion'!H31)</f>
        <v/>
      </c>
      <c r="P35" s="46" t="str">
        <f>IF('Section 9a Bilan_Diffusion'!I31="","",'Section 9a Bilan_Diffusion'!I31)</f>
        <v/>
      </c>
      <c r="Q35" s="46" t="str">
        <f>IF('Section 9a Bilan_Diffusion'!J31="","",'Section 9a Bilan_Diffusion'!J31)</f>
        <v/>
      </c>
      <c r="R35" s="46" t="str">
        <f>IF('Section 9a Bilan_Diffusion'!K31="","",'Section 9a Bilan_Diffusion'!K31)</f>
        <v/>
      </c>
      <c r="S35" s="46" t="str">
        <f>IF('Section 9a Bilan_Diffusion'!L31="","",'Section 9a Bilan_Diffusion'!L31)</f>
        <v/>
      </c>
      <c r="T35" s="46" t="str">
        <f>IF('Section 9a Bilan_Diffusion'!M31="","",'Section 9a Bilan_Diffusion'!M31)</f>
        <v/>
      </c>
      <c r="U35" s="8">
        <f>'Section 9a Bilan_Diffusion'!N31</f>
        <v>0</v>
      </c>
      <c r="V35" s="8">
        <f>'Section 9a Bilan_Diffusion'!O31</f>
        <v>0</v>
      </c>
      <c r="W35" s="8">
        <f>'Section 9a Bilan_Diffusion'!P31</f>
        <v>0</v>
      </c>
      <c r="X35" s="8">
        <f>'Section 9a Bilan_Diffusion'!Q31</f>
        <v>0</v>
      </c>
      <c r="Y35" s="8">
        <f>'Section 9a Bilan_Diffusion'!R31</f>
        <v>0</v>
      </c>
      <c r="Z35" s="8">
        <f>'Section 9a Bilan_Diffusion'!S31</f>
        <v>0</v>
      </c>
      <c r="AA35" s="8">
        <f>'Section 9a Bilan_Diffusion'!T31</f>
        <v>0</v>
      </c>
      <c r="AB35" s="8">
        <f>'Section 9a Bilan_Diffusion'!U31</f>
        <v>0</v>
      </c>
      <c r="AC35" s="8">
        <f>'Section 9a Bilan_Diffusion'!V31</f>
        <v>0</v>
      </c>
    </row>
    <row r="36" spans="1:29">
      <c r="A36" s="8">
        <f>'Identification '!$F$11</f>
        <v>0</v>
      </c>
      <c r="B36" s="46" t="str">
        <f>IF(AND('Identification '!$F$11="",'Identification '!$F$15&lt;&gt;""),'Identification '!$F$15,IF('Identification '!$F$11="","",IF('Identification '!$F$13="Inscrire le nom de votre organisme dans la cellule F15",'Identification '!$F$15,'Identification '!$F$13)))</f>
        <v/>
      </c>
      <c r="C36" s="8" t="str">
        <f>REF!$BM$7</f>
        <v>2025-2026</v>
      </c>
      <c r="D36" s="8" t="s">
        <v>2995</v>
      </c>
      <c r="E36" s="46" t="str">
        <f>'Identification '!$F$17</f>
        <v/>
      </c>
      <c r="F36" s="8" t="str">
        <f>'Identification '!$G$18</f>
        <v/>
      </c>
      <c r="G36" s="10" t="str">
        <f>IF('Section 9a Bilan_Diffusion'!$D$7="","",'Section 9a Bilan_Diffusion'!$D$7)</f>
        <v/>
      </c>
      <c r="H36" s="8" t="str">
        <f>IF('Section 9a Bilan_Diffusion'!A32="","",IF('Section 9a Bilan_Diffusion'!A32="«Choisir»","",'Section 9a Bilan_Diffusion'!A32))</f>
        <v/>
      </c>
      <c r="I36" s="1312" t="str">
        <f>IF('Section 9a Bilan_Diffusion'!B32="","",'Section 9a Bilan_Diffusion'!B32)</f>
        <v/>
      </c>
      <c r="J36" s="46" t="str">
        <f>IF('Section 9a Bilan_Diffusion'!C32="","",'Section 9a Bilan_Diffusion'!C32)</f>
        <v/>
      </c>
      <c r="K36" s="46" t="str">
        <f>IF('Section 9a Bilan_Diffusion'!D32="","",'Section 9a Bilan_Diffusion'!D32)</f>
        <v/>
      </c>
      <c r="L36" s="8" t="str">
        <f>IF('Section 9a Bilan_Diffusion'!E32="","",IF('Section 9a Bilan_Diffusion'!E32="«Choisir»","",'Section 9a Bilan_Diffusion'!E32))</f>
        <v/>
      </c>
      <c r="M36" s="8" t="str">
        <f>IF('Section 9a Bilan_Diffusion'!F32="","",IF('Section 9a Bilan_Diffusion'!F32="«Choisir»","",'Section 9a Bilan_Diffusion'!F32))</f>
        <v/>
      </c>
      <c r="N36" s="46" t="str">
        <f>IF('Section 9a Bilan_Diffusion'!G32="","",'Section 9a Bilan_Diffusion'!G32)</f>
        <v/>
      </c>
      <c r="O36" s="46" t="str">
        <f>IF('Section 9a Bilan_Diffusion'!H32="","",'Section 9a Bilan_Diffusion'!H32)</f>
        <v/>
      </c>
      <c r="P36" s="46" t="str">
        <f>IF('Section 9a Bilan_Diffusion'!I32="","",'Section 9a Bilan_Diffusion'!I32)</f>
        <v/>
      </c>
      <c r="Q36" s="46" t="str">
        <f>IF('Section 9a Bilan_Diffusion'!J32="","",'Section 9a Bilan_Diffusion'!J32)</f>
        <v/>
      </c>
      <c r="R36" s="46" t="str">
        <f>IF('Section 9a Bilan_Diffusion'!K32="","",'Section 9a Bilan_Diffusion'!K32)</f>
        <v/>
      </c>
      <c r="S36" s="46" t="str">
        <f>IF('Section 9a Bilan_Diffusion'!L32="","",'Section 9a Bilan_Diffusion'!L32)</f>
        <v/>
      </c>
      <c r="T36" s="46" t="str">
        <f>IF('Section 9a Bilan_Diffusion'!M32="","",'Section 9a Bilan_Diffusion'!M32)</f>
        <v/>
      </c>
      <c r="U36" s="8">
        <f>'Section 9a Bilan_Diffusion'!N32</f>
        <v>0</v>
      </c>
      <c r="V36" s="8">
        <f>'Section 9a Bilan_Diffusion'!O32</f>
        <v>0</v>
      </c>
      <c r="W36" s="8">
        <f>'Section 9a Bilan_Diffusion'!P32</f>
        <v>0</v>
      </c>
      <c r="X36" s="8">
        <f>'Section 9a Bilan_Diffusion'!Q32</f>
        <v>0</v>
      </c>
      <c r="Y36" s="8">
        <f>'Section 9a Bilan_Diffusion'!R32</f>
        <v>0</v>
      </c>
      <c r="Z36" s="8">
        <f>'Section 9a Bilan_Diffusion'!S32</f>
        <v>0</v>
      </c>
      <c r="AA36" s="8">
        <f>'Section 9a Bilan_Diffusion'!T32</f>
        <v>0</v>
      </c>
      <c r="AB36" s="8">
        <f>'Section 9a Bilan_Diffusion'!U32</f>
        <v>0</v>
      </c>
      <c r="AC36" s="8">
        <f>'Section 9a Bilan_Diffusion'!V32</f>
        <v>0</v>
      </c>
    </row>
    <row r="37" spans="1:29">
      <c r="A37" s="8">
        <f>'Identification '!$F$11</f>
        <v>0</v>
      </c>
      <c r="B37" s="46" t="str">
        <f>IF(AND('Identification '!$F$11="",'Identification '!$F$15&lt;&gt;""),'Identification '!$F$15,IF('Identification '!$F$11="","",IF('Identification '!$F$13="Inscrire le nom de votre organisme dans la cellule F15",'Identification '!$F$15,'Identification '!$F$13)))</f>
        <v/>
      </c>
      <c r="C37" s="8" t="str">
        <f>REF!$BM$7</f>
        <v>2025-2026</v>
      </c>
      <c r="D37" s="8" t="s">
        <v>2995</v>
      </c>
      <c r="E37" s="46" t="str">
        <f>'Identification '!$F$17</f>
        <v/>
      </c>
      <c r="F37" s="8" t="str">
        <f>'Identification '!$G$18</f>
        <v/>
      </c>
      <c r="G37" s="10" t="str">
        <f>IF('Section 9a Bilan_Diffusion'!$D$7="","",'Section 9a Bilan_Diffusion'!$D$7)</f>
        <v/>
      </c>
      <c r="H37" s="8" t="str">
        <f>IF('Section 9a Bilan_Diffusion'!A33="","",IF('Section 9a Bilan_Diffusion'!A33="«Choisir»","",'Section 9a Bilan_Diffusion'!A33))</f>
        <v/>
      </c>
      <c r="I37" s="1312" t="str">
        <f>IF('Section 9a Bilan_Diffusion'!B33="","",'Section 9a Bilan_Diffusion'!B33)</f>
        <v/>
      </c>
      <c r="J37" s="46" t="str">
        <f>IF('Section 9a Bilan_Diffusion'!C33="","",'Section 9a Bilan_Diffusion'!C33)</f>
        <v/>
      </c>
      <c r="K37" s="46" t="str">
        <f>IF('Section 9a Bilan_Diffusion'!D33="","",'Section 9a Bilan_Diffusion'!D33)</f>
        <v/>
      </c>
      <c r="L37" s="8" t="str">
        <f>IF('Section 9a Bilan_Diffusion'!E33="","",IF('Section 9a Bilan_Diffusion'!E33="«Choisir»","",'Section 9a Bilan_Diffusion'!E33))</f>
        <v/>
      </c>
      <c r="M37" s="8" t="str">
        <f>IF('Section 9a Bilan_Diffusion'!F33="","",IF('Section 9a Bilan_Diffusion'!F33="«Choisir»","",'Section 9a Bilan_Diffusion'!F33))</f>
        <v/>
      </c>
      <c r="N37" s="46" t="str">
        <f>IF('Section 9a Bilan_Diffusion'!G33="","",'Section 9a Bilan_Diffusion'!G33)</f>
        <v/>
      </c>
      <c r="O37" s="46" t="str">
        <f>IF('Section 9a Bilan_Diffusion'!H33="","",'Section 9a Bilan_Diffusion'!H33)</f>
        <v/>
      </c>
      <c r="P37" s="46" t="str">
        <f>IF('Section 9a Bilan_Diffusion'!I33="","",'Section 9a Bilan_Diffusion'!I33)</f>
        <v/>
      </c>
      <c r="Q37" s="46" t="str">
        <f>IF('Section 9a Bilan_Diffusion'!J33="","",'Section 9a Bilan_Diffusion'!J33)</f>
        <v/>
      </c>
      <c r="R37" s="46" t="str">
        <f>IF('Section 9a Bilan_Diffusion'!K33="","",'Section 9a Bilan_Diffusion'!K33)</f>
        <v/>
      </c>
      <c r="S37" s="46" t="str">
        <f>IF('Section 9a Bilan_Diffusion'!L33="","",'Section 9a Bilan_Diffusion'!L33)</f>
        <v/>
      </c>
      <c r="T37" s="46" t="str">
        <f>IF('Section 9a Bilan_Diffusion'!M33="","",'Section 9a Bilan_Diffusion'!M33)</f>
        <v/>
      </c>
      <c r="U37" s="8">
        <f>'Section 9a Bilan_Diffusion'!N33</f>
        <v>0</v>
      </c>
      <c r="V37" s="8">
        <f>'Section 9a Bilan_Diffusion'!O33</f>
        <v>0</v>
      </c>
      <c r="W37" s="8">
        <f>'Section 9a Bilan_Diffusion'!P33</f>
        <v>0</v>
      </c>
      <c r="X37" s="8">
        <f>'Section 9a Bilan_Diffusion'!Q33</f>
        <v>0</v>
      </c>
      <c r="Y37" s="8">
        <f>'Section 9a Bilan_Diffusion'!R33</f>
        <v>0</v>
      </c>
      <c r="Z37" s="8">
        <f>'Section 9a Bilan_Diffusion'!S33</f>
        <v>0</v>
      </c>
      <c r="AA37" s="8">
        <f>'Section 9a Bilan_Diffusion'!T33</f>
        <v>0</v>
      </c>
      <c r="AB37" s="8">
        <f>'Section 9a Bilan_Diffusion'!U33</f>
        <v>0</v>
      </c>
      <c r="AC37" s="8">
        <f>'Section 9a Bilan_Diffusion'!V33</f>
        <v>0</v>
      </c>
    </row>
    <row r="38" spans="1:29">
      <c r="A38" s="8">
        <f>'Identification '!$F$11</f>
        <v>0</v>
      </c>
      <c r="B38" s="46" t="str">
        <f>IF(AND('Identification '!$F$11="",'Identification '!$F$15&lt;&gt;""),'Identification '!$F$15,IF('Identification '!$F$11="","",IF('Identification '!$F$13="Inscrire le nom de votre organisme dans la cellule F15",'Identification '!$F$15,'Identification '!$F$13)))</f>
        <v/>
      </c>
      <c r="C38" s="8" t="str">
        <f>REF!$BM$7</f>
        <v>2025-2026</v>
      </c>
      <c r="D38" s="8" t="s">
        <v>2995</v>
      </c>
      <c r="E38" s="46" t="str">
        <f>'Identification '!$F$17</f>
        <v/>
      </c>
      <c r="F38" s="8" t="str">
        <f>'Identification '!$G$18</f>
        <v/>
      </c>
      <c r="G38" s="10" t="str">
        <f>IF('Section 9a Bilan_Diffusion'!$D$7="","",'Section 9a Bilan_Diffusion'!$D$7)</f>
        <v/>
      </c>
      <c r="H38" s="8" t="str">
        <f>IF('Section 9a Bilan_Diffusion'!A34="","",IF('Section 9a Bilan_Diffusion'!A34="«Choisir»","",'Section 9a Bilan_Diffusion'!A34))</f>
        <v/>
      </c>
      <c r="I38" s="1312" t="str">
        <f>IF('Section 9a Bilan_Diffusion'!B34="","",'Section 9a Bilan_Diffusion'!B34)</f>
        <v/>
      </c>
      <c r="J38" s="46" t="str">
        <f>IF('Section 9a Bilan_Diffusion'!C34="","",'Section 9a Bilan_Diffusion'!C34)</f>
        <v/>
      </c>
      <c r="K38" s="46" t="str">
        <f>IF('Section 9a Bilan_Diffusion'!D34="","",'Section 9a Bilan_Diffusion'!D34)</f>
        <v/>
      </c>
      <c r="L38" s="8" t="str">
        <f>IF('Section 9a Bilan_Diffusion'!E34="","",IF('Section 9a Bilan_Diffusion'!E34="«Choisir»","",'Section 9a Bilan_Diffusion'!E34))</f>
        <v/>
      </c>
      <c r="M38" s="8" t="str">
        <f>IF('Section 9a Bilan_Diffusion'!F34="","",IF('Section 9a Bilan_Diffusion'!F34="«Choisir»","",'Section 9a Bilan_Diffusion'!F34))</f>
        <v/>
      </c>
      <c r="N38" s="46" t="str">
        <f>IF('Section 9a Bilan_Diffusion'!G34="","",'Section 9a Bilan_Diffusion'!G34)</f>
        <v/>
      </c>
      <c r="O38" s="46" t="str">
        <f>IF('Section 9a Bilan_Diffusion'!H34="","",'Section 9a Bilan_Diffusion'!H34)</f>
        <v/>
      </c>
      <c r="P38" s="46" t="str">
        <f>IF('Section 9a Bilan_Diffusion'!I34="","",'Section 9a Bilan_Diffusion'!I34)</f>
        <v/>
      </c>
      <c r="Q38" s="46" t="str">
        <f>IF('Section 9a Bilan_Diffusion'!J34="","",'Section 9a Bilan_Diffusion'!J34)</f>
        <v/>
      </c>
      <c r="R38" s="46" t="str">
        <f>IF('Section 9a Bilan_Diffusion'!K34="","",'Section 9a Bilan_Diffusion'!K34)</f>
        <v/>
      </c>
      <c r="S38" s="46" t="str">
        <f>IF('Section 9a Bilan_Diffusion'!L34="","",'Section 9a Bilan_Diffusion'!L34)</f>
        <v/>
      </c>
      <c r="T38" s="46" t="str">
        <f>IF('Section 9a Bilan_Diffusion'!M34="","",'Section 9a Bilan_Diffusion'!M34)</f>
        <v/>
      </c>
      <c r="U38" s="8">
        <f>'Section 9a Bilan_Diffusion'!N34</f>
        <v>0</v>
      </c>
      <c r="V38" s="8">
        <f>'Section 9a Bilan_Diffusion'!O34</f>
        <v>0</v>
      </c>
      <c r="W38" s="8">
        <f>'Section 9a Bilan_Diffusion'!P34</f>
        <v>0</v>
      </c>
      <c r="X38" s="8">
        <f>'Section 9a Bilan_Diffusion'!Q34</f>
        <v>0</v>
      </c>
      <c r="Y38" s="8">
        <f>'Section 9a Bilan_Diffusion'!R34</f>
        <v>0</v>
      </c>
      <c r="Z38" s="8">
        <f>'Section 9a Bilan_Diffusion'!S34</f>
        <v>0</v>
      </c>
      <c r="AA38" s="8">
        <f>'Section 9a Bilan_Diffusion'!T34</f>
        <v>0</v>
      </c>
      <c r="AB38" s="8">
        <f>'Section 9a Bilan_Diffusion'!U34</f>
        <v>0</v>
      </c>
      <c r="AC38" s="8">
        <f>'Section 9a Bilan_Diffusion'!V34</f>
        <v>0</v>
      </c>
    </row>
    <row r="39" spans="1:29">
      <c r="A39" s="8">
        <f>'Identification '!$F$11</f>
        <v>0</v>
      </c>
      <c r="B39" s="46" t="str">
        <f>IF(AND('Identification '!$F$11="",'Identification '!$F$15&lt;&gt;""),'Identification '!$F$15,IF('Identification '!$F$11="","",IF('Identification '!$F$13="Inscrire le nom de votre organisme dans la cellule F15",'Identification '!$F$15,'Identification '!$F$13)))</f>
        <v/>
      </c>
      <c r="C39" s="8" t="str">
        <f>REF!$BM$7</f>
        <v>2025-2026</v>
      </c>
      <c r="D39" s="8" t="s">
        <v>2995</v>
      </c>
      <c r="E39" s="46" t="str">
        <f>'Identification '!$F$17</f>
        <v/>
      </c>
      <c r="F39" s="8" t="str">
        <f>'Identification '!$G$18</f>
        <v/>
      </c>
      <c r="G39" s="10" t="str">
        <f>IF('Section 9a Bilan_Diffusion'!$D$7="","",'Section 9a Bilan_Diffusion'!$D$7)</f>
        <v/>
      </c>
      <c r="H39" s="8" t="str">
        <f>IF('Section 9a Bilan_Diffusion'!A35="","",IF('Section 9a Bilan_Diffusion'!A35="«Choisir»","",'Section 9a Bilan_Diffusion'!A35))</f>
        <v/>
      </c>
      <c r="I39" s="1312" t="str">
        <f>IF('Section 9a Bilan_Diffusion'!B35="","",'Section 9a Bilan_Diffusion'!B35)</f>
        <v/>
      </c>
      <c r="J39" s="46" t="str">
        <f>IF('Section 9a Bilan_Diffusion'!C35="","",'Section 9a Bilan_Diffusion'!C35)</f>
        <v/>
      </c>
      <c r="K39" s="46" t="str">
        <f>IF('Section 9a Bilan_Diffusion'!D35="","",'Section 9a Bilan_Diffusion'!D35)</f>
        <v/>
      </c>
      <c r="L39" s="8" t="str">
        <f>IF('Section 9a Bilan_Diffusion'!E35="","",IF('Section 9a Bilan_Diffusion'!E35="«Choisir»","",'Section 9a Bilan_Diffusion'!E35))</f>
        <v/>
      </c>
      <c r="M39" s="8" t="str">
        <f>IF('Section 9a Bilan_Diffusion'!F35="","",IF('Section 9a Bilan_Diffusion'!F35="«Choisir»","",'Section 9a Bilan_Diffusion'!F35))</f>
        <v/>
      </c>
      <c r="N39" s="46" t="str">
        <f>IF('Section 9a Bilan_Diffusion'!G35="","",'Section 9a Bilan_Diffusion'!G35)</f>
        <v/>
      </c>
      <c r="O39" s="46" t="str">
        <f>IF('Section 9a Bilan_Diffusion'!H35="","",'Section 9a Bilan_Diffusion'!H35)</f>
        <v/>
      </c>
      <c r="P39" s="46" t="str">
        <f>IF('Section 9a Bilan_Diffusion'!I35="","",'Section 9a Bilan_Diffusion'!I35)</f>
        <v/>
      </c>
      <c r="Q39" s="46" t="str">
        <f>IF('Section 9a Bilan_Diffusion'!J35="","",'Section 9a Bilan_Diffusion'!J35)</f>
        <v/>
      </c>
      <c r="R39" s="46" t="str">
        <f>IF('Section 9a Bilan_Diffusion'!K35="","",'Section 9a Bilan_Diffusion'!K35)</f>
        <v/>
      </c>
      <c r="S39" s="46" t="str">
        <f>IF('Section 9a Bilan_Diffusion'!L35="","",'Section 9a Bilan_Diffusion'!L35)</f>
        <v/>
      </c>
      <c r="T39" s="46" t="str">
        <f>IF('Section 9a Bilan_Diffusion'!M35="","",'Section 9a Bilan_Diffusion'!M35)</f>
        <v/>
      </c>
      <c r="U39" s="8">
        <f>'Section 9a Bilan_Diffusion'!N35</f>
        <v>0</v>
      </c>
      <c r="V39" s="8">
        <f>'Section 9a Bilan_Diffusion'!O35</f>
        <v>0</v>
      </c>
      <c r="W39" s="8">
        <f>'Section 9a Bilan_Diffusion'!P35</f>
        <v>0</v>
      </c>
      <c r="X39" s="8">
        <f>'Section 9a Bilan_Diffusion'!Q35</f>
        <v>0</v>
      </c>
      <c r="Y39" s="8">
        <f>'Section 9a Bilan_Diffusion'!R35</f>
        <v>0</v>
      </c>
      <c r="Z39" s="8">
        <f>'Section 9a Bilan_Diffusion'!S35</f>
        <v>0</v>
      </c>
      <c r="AA39" s="8">
        <f>'Section 9a Bilan_Diffusion'!T35</f>
        <v>0</v>
      </c>
      <c r="AB39" s="8">
        <f>'Section 9a Bilan_Diffusion'!U35</f>
        <v>0</v>
      </c>
      <c r="AC39" s="8">
        <f>'Section 9a Bilan_Diffusion'!V35</f>
        <v>0</v>
      </c>
    </row>
    <row r="40" spans="1:29">
      <c r="A40" s="8">
        <f>'Identification '!$F$11</f>
        <v>0</v>
      </c>
      <c r="B40" s="46" t="str">
        <f>IF(AND('Identification '!$F$11="",'Identification '!$F$15&lt;&gt;""),'Identification '!$F$15,IF('Identification '!$F$11="","",IF('Identification '!$F$13="Inscrire le nom de votre organisme dans la cellule F15",'Identification '!$F$15,'Identification '!$F$13)))</f>
        <v/>
      </c>
      <c r="C40" s="8" t="str">
        <f>REF!$BM$7</f>
        <v>2025-2026</v>
      </c>
      <c r="D40" s="8" t="s">
        <v>2995</v>
      </c>
      <c r="E40" s="46" t="str">
        <f>'Identification '!$F$17</f>
        <v/>
      </c>
      <c r="F40" s="8" t="str">
        <f>'Identification '!$G$18</f>
        <v/>
      </c>
      <c r="G40" s="10" t="str">
        <f>IF('Section 9a Bilan_Diffusion'!$D$7="","",'Section 9a Bilan_Diffusion'!$D$7)</f>
        <v/>
      </c>
      <c r="H40" s="8" t="str">
        <f>IF('Section 9a Bilan_Diffusion'!A36="","",IF('Section 9a Bilan_Diffusion'!A36="«Choisir»","",'Section 9a Bilan_Diffusion'!A36))</f>
        <v/>
      </c>
      <c r="I40" s="1312" t="str">
        <f>IF('Section 9a Bilan_Diffusion'!B36="","",'Section 9a Bilan_Diffusion'!B36)</f>
        <v/>
      </c>
      <c r="J40" s="46" t="str">
        <f>IF('Section 9a Bilan_Diffusion'!C36="","",'Section 9a Bilan_Diffusion'!C36)</f>
        <v/>
      </c>
      <c r="K40" s="46" t="str">
        <f>IF('Section 9a Bilan_Diffusion'!D36="","",'Section 9a Bilan_Diffusion'!D36)</f>
        <v/>
      </c>
      <c r="L40" s="8" t="str">
        <f>IF('Section 9a Bilan_Diffusion'!E36="","",IF('Section 9a Bilan_Diffusion'!E36="«Choisir»","",'Section 9a Bilan_Diffusion'!E36))</f>
        <v/>
      </c>
      <c r="M40" s="8" t="str">
        <f>IF('Section 9a Bilan_Diffusion'!F36="","",IF('Section 9a Bilan_Diffusion'!F36="«Choisir»","",'Section 9a Bilan_Diffusion'!F36))</f>
        <v/>
      </c>
      <c r="N40" s="46" t="str">
        <f>IF('Section 9a Bilan_Diffusion'!G36="","",'Section 9a Bilan_Diffusion'!G36)</f>
        <v/>
      </c>
      <c r="O40" s="46" t="str">
        <f>IF('Section 9a Bilan_Diffusion'!H36="","",'Section 9a Bilan_Diffusion'!H36)</f>
        <v/>
      </c>
      <c r="P40" s="46" t="str">
        <f>IF('Section 9a Bilan_Diffusion'!I36="","",'Section 9a Bilan_Diffusion'!I36)</f>
        <v/>
      </c>
      <c r="Q40" s="46" t="str">
        <f>IF('Section 9a Bilan_Diffusion'!J36="","",'Section 9a Bilan_Diffusion'!J36)</f>
        <v/>
      </c>
      <c r="R40" s="46" t="str">
        <f>IF('Section 9a Bilan_Diffusion'!K36="","",'Section 9a Bilan_Diffusion'!K36)</f>
        <v/>
      </c>
      <c r="S40" s="46" t="str">
        <f>IF('Section 9a Bilan_Diffusion'!L36="","",'Section 9a Bilan_Diffusion'!L36)</f>
        <v/>
      </c>
      <c r="T40" s="46" t="str">
        <f>IF('Section 9a Bilan_Diffusion'!M36="","",'Section 9a Bilan_Diffusion'!M36)</f>
        <v/>
      </c>
      <c r="U40" s="8">
        <f>'Section 9a Bilan_Diffusion'!N36</f>
        <v>0</v>
      </c>
      <c r="V40" s="8">
        <f>'Section 9a Bilan_Diffusion'!O36</f>
        <v>0</v>
      </c>
      <c r="W40" s="8">
        <f>'Section 9a Bilan_Diffusion'!P36</f>
        <v>0</v>
      </c>
      <c r="X40" s="8">
        <f>'Section 9a Bilan_Diffusion'!Q36</f>
        <v>0</v>
      </c>
      <c r="Y40" s="8">
        <f>'Section 9a Bilan_Diffusion'!R36</f>
        <v>0</v>
      </c>
      <c r="Z40" s="8">
        <f>'Section 9a Bilan_Diffusion'!S36</f>
        <v>0</v>
      </c>
      <c r="AA40" s="8">
        <f>'Section 9a Bilan_Diffusion'!T36</f>
        <v>0</v>
      </c>
      <c r="AB40" s="8">
        <f>'Section 9a Bilan_Diffusion'!U36</f>
        <v>0</v>
      </c>
      <c r="AC40" s="8">
        <f>'Section 9a Bilan_Diffusion'!V36</f>
        <v>0</v>
      </c>
    </row>
    <row r="41" spans="1:29">
      <c r="A41" s="8">
        <f>'Identification '!$F$11</f>
        <v>0</v>
      </c>
      <c r="B41" s="46" t="str">
        <f>IF(AND('Identification '!$F$11="",'Identification '!$F$15&lt;&gt;""),'Identification '!$F$15,IF('Identification '!$F$11="","",IF('Identification '!$F$13="Inscrire le nom de votre organisme dans la cellule F15",'Identification '!$F$15,'Identification '!$F$13)))</f>
        <v/>
      </c>
      <c r="C41" s="8" t="str">
        <f>REF!$BM$7</f>
        <v>2025-2026</v>
      </c>
      <c r="D41" s="8" t="s">
        <v>2995</v>
      </c>
      <c r="E41" s="46" t="str">
        <f>'Identification '!$F$17</f>
        <v/>
      </c>
      <c r="F41" s="8" t="str">
        <f>'Identification '!$G$18</f>
        <v/>
      </c>
      <c r="G41" s="10" t="str">
        <f>IF('Section 9a Bilan_Diffusion'!$D$7="","",'Section 9a Bilan_Diffusion'!$D$7)</f>
        <v/>
      </c>
      <c r="H41" s="8" t="str">
        <f>IF('Section 9a Bilan_Diffusion'!A37="","",IF('Section 9a Bilan_Diffusion'!A37="«Choisir»","",'Section 9a Bilan_Diffusion'!A37))</f>
        <v/>
      </c>
      <c r="I41" s="1312" t="str">
        <f>IF('Section 9a Bilan_Diffusion'!B37="","",'Section 9a Bilan_Diffusion'!B37)</f>
        <v/>
      </c>
      <c r="J41" s="46" t="str">
        <f>IF('Section 9a Bilan_Diffusion'!C37="","",'Section 9a Bilan_Diffusion'!C37)</f>
        <v/>
      </c>
      <c r="K41" s="46" t="str">
        <f>IF('Section 9a Bilan_Diffusion'!D37="","",'Section 9a Bilan_Diffusion'!D37)</f>
        <v/>
      </c>
      <c r="L41" s="8" t="str">
        <f>IF('Section 9a Bilan_Diffusion'!E37="","",IF('Section 9a Bilan_Diffusion'!E37="«Choisir»","",'Section 9a Bilan_Diffusion'!E37))</f>
        <v/>
      </c>
      <c r="M41" s="8" t="str">
        <f>IF('Section 9a Bilan_Diffusion'!F37="","",IF('Section 9a Bilan_Diffusion'!F37="«Choisir»","",'Section 9a Bilan_Diffusion'!F37))</f>
        <v/>
      </c>
      <c r="N41" s="46" t="str">
        <f>IF('Section 9a Bilan_Diffusion'!G37="","",'Section 9a Bilan_Diffusion'!G37)</f>
        <v/>
      </c>
      <c r="O41" s="46" t="str">
        <f>IF('Section 9a Bilan_Diffusion'!H37="","",'Section 9a Bilan_Diffusion'!H37)</f>
        <v/>
      </c>
      <c r="P41" s="46" t="str">
        <f>IF('Section 9a Bilan_Diffusion'!I37="","",'Section 9a Bilan_Diffusion'!I37)</f>
        <v/>
      </c>
      <c r="Q41" s="46" t="str">
        <f>IF('Section 9a Bilan_Diffusion'!J37="","",'Section 9a Bilan_Diffusion'!J37)</f>
        <v/>
      </c>
      <c r="R41" s="46" t="str">
        <f>IF('Section 9a Bilan_Diffusion'!K37="","",'Section 9a Bilan_Diffusion'!K37)</f>
        <v/>
      </c>
      <c r="S41" s="46" t="str">
        <f>IF('Section 9a Bilan_Diffusion'!L37="","",'Section 9a Bilan_Diffusion'!L37)</f>
        <v/>
      </c>
      <c r="T41" s="46" t="str">
        <f>IF('Section 9a Bilan_Diffusion'!M37="","",'Section 9a Bilan_Diffusion'!M37)</f>
        <v/>
      </c>
      <c r="U41" s="8">
        <f>'Section 9a Bilan_Diffusion'!N37</f>
        <v>0</v>
      </c>
      <c r="V41" s="8">
        <f>'Section 9a Bilan_Diffusion'!O37</f>
        <v>0</v>
      </c>
      <c r="W41" s="8">
        <f>'Section 9a Bilan_Diffusion'!P37</f>
        <v>0</v>
      </c>
      <c r="X41" s="8">
        <f>'Section 9a Bilan_Diffusion'!Q37</f>
        <v>0</v>
      </c>
      <c r="Y41" s="8">
        <f>'Section 9a Bilan_Diffusion'!R37</f>
        <v>0</v>
      </c>
      <c r="Z41" s="8">
        <f>'Section 9a Bilan_Diffusion'!S37</f>
        <v>0</v>
      </c>
      <c r="AA41" s="8">
        <f>'Section 9a Bilan_Diffusion'!T37</f>
        <v>0</v>
      </c>
      <c r="AB41" s="8">
        <f>'Section 9a Bilan_Diffusion'!U37</f>
        <v>0</v>
      </c>
      <c r="AC41" s="8">
        <f>'Section 9a Bilan_Diffusion'!V37</f>
        <v>0</v>
      </c>
    </row>
    <row r="42" spans="1:29">
      <c r="A42" s="8">
        <f>'Identification '!$F$11</f>
        <v>0</v>
      </c>
      <c r="B42" s="46" t="str">
        <f>IF(AND('Identification '!$F$11="",'Identification '!$F$15&lt;&gt;""),'Identification '!$F$15,IF('Identification '!$F$11="","",IF('Identification '!$F$13="Inscrire le nom de votre organisme dans la cellule F15",'Identification '!$F$15,'Identification '!$F$13)))</f>
        <v/>
      </c>
      <c r="C42" s="8" t="str">
        <f>REF!$BM$7</f>
        <v>2025-2026</v>
      </c>
      <c r="D42" s="8" t="s">
        <v>2995</v>
      </c>
      <c r="E42" s="46" t="str">
        <f>'Identification '!$F$17</f>
        <v/>
      </c>
      <c r="F42" s="8" t="str">
        <f>'Identification '!$G$18</f>
        <v/>
      </c>
      <c r="G42" s="10" t="str">
        <f>IF('Section 9a Bilan_Diffusion'!$D$7="","",'Section 9a Bilan_Diffusion'!$D$7)</f>
        <v/>
      </c>
      <c r="H42" s="8" t="str">
        <f>IF('Section 9a Bilan_Diffusion'!A38="","",IF('Section 9a Bilan_Diffusion'!A38="«Choisir»","",'Section 9a Bilan_Diffusion'!A38))</f>
        <v/>
      </c>
      <c r="I42" s="1312" t="str">
        <f>IF('Section 9a Bilan_Diffusion'!B38="","",'Section 9a Bilan_Diffusion'!B38)</f>
        <v/>
      </c>
      <c r="J42" s="46" t="str">
        <f>IF('Section 9a Bilan_Diffusion'!C38="","",'Section 9a Bilan_Diffusion'!C38)</f>
        <v/>
      </c>
      <c r="K42" s="46" t="str">
        <f>IF('Section 9a Bilan_Diffusion'!D38="","",'Section 9a Bilan_Diffusion'!D38)</f>
        <v/>
      </c>
      <c r="L42" s="8" t="str">
        <f>IF('Section 9a Bilan_Diffusion'!E38="","",IF('Section 9a Bilan_Diffusion'!E38="«Choisir»","",'Section 9a Bilan_Diffusion'!E38))</f>
        <v/>
      </c>
      <c r="M42" s="8" t="str">
        <f>IF('Section 9a Bilan_Diffusion'!F38="","",IF('Section 9a Bilan_Diffusion'!F38="«Choisir»","",'Section 9a Bilan_Diffusion'!F38))</f>
        <v/>
      </c>
      <c r="N42" s="46" t="str">
        <f>IF('Section 9a Bilan_Diffusion'!G38="","",'Section 9a Bilan_Diffusion'!G38)</f>
        <v/>
      </c>
      <c r="O42" s="46" t="str">
        <f>IF('Section 9a Bilan_Diffusion'!H38="","",'Section 9a Bilan_Diffusion'!H38)</f>
        <v/>
      </c>
      <c r="P42" s="46" t="str">
        <f>IF('Section 9a Bilan_Diffusion'!I38="","",'Section 9a Bilan_Diffusion'!I38)</f>
        <v/>
      </c>
      <c r="Q42" s="46" t="str">
        <f>IF('Section 9a Bilan_Diffusion'!J38="","",'Section 9a Bilan_Diffusion'!J38)</f>
        <v/>
      </c>
      <c r="R42" s="46" t="str">
        <f>IF('Section 9a Bilan_Diffusion'!K38="","",'Section 9a Bilan_Diffusion'!K38)</f>
        <v/>
      </c>
      <c r="S42" s="46" t="str">
        <f>IF('Section 9a Bilan_Diffusion'!L38="","",'Section 9a Bilan_Diffusion'!L38)</f>
        <v/>
      </c>
      <c r="T42" s="46" t="str">
        <f>IF('Section 9a Bilan_Diffusion'!M38="","",'Section 9a Bilan_Diffusion'!M38)</f>
        <v/>
      </c>
      <c r="U42" s="8">
        <f>'Section 9a Bilan_Diffusion'!N38</f>
        <v>0</v>
      </c>
      <c r="V42" s="8">
        <f>'Section 9a Bilan_Diffusion'!O38</f>
        <v>0</v>
      </c>
      <c r="W42" s="8">
        <f>'Section 9a Bilan_Diffusion'!P38</f>
        <v>0</v>
      </c>
      <c r="X42" s="8">
        <f>'Section 9a Bilan_Diffusion'!Q38</f>
        <v>0</v>
      </c>
      <c r="Y42" s="8">
        <f>'Section 9a Bilan_Diffusion'!R38</f>
        <v>0</v>
      </c>
      <c r="Z42" s="8">
        <f>'Section 9a Bilan_Diffusion'!S38</f>
        <v>0</v>
      </c>
      <c r="AA42" s="8">
        <f>'Section 9a Bilan_Diffusion'!T38</f>
        <v>0</v>
      </c>
      <c r="AB42" s="8">
        <f>'Section 9a Bilan_Diffusion'!U38</f>
        <v>0</v>
      </c>
      <c r="AC42" s="8">
        <f>'Section 9a Bilan_Diffusion'!V38</f>
        <v>0</v>
      </c>
    </row>
    <row r="43" spans="1:29">
      <c r="A43" s="8">
        <f>'Identification '!$F$11</f>
        <v>0</v>
      </c>
      <c r="B43" s="46" t="str">
        <f>IF(AND('Identification '!$F$11="",'Identification '!$F$15&lt;&gt;""),'Identification '!$F$15,IF('Identification '!$F$11="","",IF('Identification '!$F$13="Inscrire le nom de votre organisme dans la cellule F15",'Identification '!$F$15,'Identification '!$F$13)))</f>
        <v/>
      </c>
      <c r="C43" s="8" t="str">
        <f>REF!$BM$7</f>
        <v>2025-2026</v>
      </c>
      <c r="D43" s="8" t="s">
        <v>2995</v>
      </c>
      <c r="E43" s="46" t="str">
        <f>'Identification '!$F$17</f>
        <v/>
      </c>
      <c r="F43" s="8" t="str">
        <f>'Identification '!$G$18</f>
        <v/>
      </c>
      <c r="G43" s="10" t="str">
        <f>IF('Section 9a Bilan_Diffusion'!$D$7="","",'Section 9a Bilan_Diffusion'!$D$7)</f>
        <v/>
      </c>
      <c r="H43" s="8" t="str">
        <f>IF('Section 9a Bilan_Diffusion'!A39="","",IF('Section 9a Bilan_Diffusion'!A39="«Choisir»","",'Section 9a Bilan_Diffusion'!A39))</f>
        <v/>
      </c>
      <c r="I43" s="1312" t="str">
        <f>IF('Section 9a Bilan_Diffusion'!B39="","",'Section 9a Bilan_Diffusion'!B39)</f>
        <v/>
      </c>
      <c r="J43" s="46" t="str">
        <f>IF('Section 9a Bilan_Diffusion'!C39="","",'Section 9a Bilan_Diffusion'!C39)</f>
        <v/>
      </c>
      <c r="K43" s="46" t="str">
        <f>IF('Section 9a Bilan_Diffusion'!D39="","",'Section 9a Bilan_Diffusion'!D39)</f>
        <v/>
      </c>
      <c r="L43" s="8" t="str">
        <f>IF('Section 9a Bilan_Diffusion'!E39="","",IF('Section 9a Bilan_Diffusion'!E39="«Choisir»","",'Section 9a Bilan_Diffusion'!E39))</f>
        <v/>
      </c>
      <c r="M43" s="8" t="str">
        <f>IF('Section 9a Bilan_Diffusion'!F39="","",IF('Section 9a Bilan_Diffusion'!F39="«Choisir»","",'Section 9a Bilan_Diffusion'!F39))</f>
        <v/>
      </c>
      <c r="N43" s="46" t="str">
        <f>IF('Section 9a Bilan_Diffusion'!G39="","",'Section 9a Bilan_Diffusion'!G39)</f>
        <v/>
      </c>
      <c r="O43" s="46" t="str">
        <f>IF('Section 9a Bilan_Diffusion'!H39="","",'Section 9a Bilan_Diffusion'!H39)</f>
        <v/>
      </c>
      <c r="P43" s="46" t="str">
        <f>IF('Section 9a Bilan_Diffusion'!I39="","",'Section 9a Bilan_Diffusion'!I39)</f>
        <v/>
      </c>
      <c r="Q43" s="46" t="str">
        <f>IF('Section 9a Bilan_Diffusion'!J39="","",'Section 9a Bilan_Diffusion'!J39)</f>
        <v/>
      </c>
      <c r="R43" s="46" t="str">
        <f>IF('Section 9a Bilan_Diffusion'!K39="","",'Section 9a Bilan_Diffusion'!K39)</f>
        <v/>
      </c>
      <c r="S43" s="46" t="str">
        <f>IF('Section 9a Bilan_Diffusion'!L39="","",'Section 9a Bilan_Diffusion'!L39)</f>
        <v/>
      </c>
      <c r="T43" s="46" t="str">
        <f>IF('Section 9a Bilan_Diffusion'!M39="","",'Section 9a Bilan_Diffusion'!M39)</f>
        <v/>
      </c>
      <c r="U43" s="8">
        <f>'Section 9a Bilan_Diffusion'!N39</f>
        <v>0</v>
      </c>
      <c r="V43" s="8">
        <f>'Section 9a Bilan_Diffusion'!O39</f>
        <v>0</v>
      </c>
      <c r="W43" s="8">
        <f>'Section 9a Bilan_Diffusion'!P39</f>
        <v>0</v>
      </c>
      <c r="X43" s="8">
        <f>'Section 9a Bilan_Diffusion'!Q39</f>
        <v>0</v>
      </c>
      <c r="Y43" s="8">
        <f>'Section 9a Bilan_Diffusion'!R39</f>
        <v>0</v>
      </c>
      <c r="Z43" s="8">
        <f>'Section 9a Bilan_Diffusion'!S39</f>
        <v>0</v>
      </c>
      <c r="AA43" s="8">
        <f>'Section 9a Bilan_Diffusion'!T39</f>
        <v>0</v>
      </c>
      <c r="AB43" s="8">
        <f>'Section 9a Bilan_Diffusion'!U39</f>
        <v>0</v>
      </c>
      <c r="AC43" s="8">
        <f>'Section 9a Bilan_Diffusion'!V39</f>
        <v>0</v>
      </c>
    </row>
    <row r="44" spans="1:29">
      <c r="A44" s="8">
        <f>'Identification '!$F$11</f>
        <v>0</v>
      </c>
      <c r="B44" s="46" t="str">
        <f>IF(AND('Identification '!$F$11="",'Identification '!$F$15&lt;&gt;""),'Identification '!$F$15,IF('Identification '!$F$11="","",IF('Identification '!$F$13="Inscrire le nom de votre organisme dans la cellule F15",'Identification '!$F$15,'Identification '!$F$13)))</f>
        <v/>
      </c>
      <c r="C44" s="8" t="str">
        <f>REF!$BM$7</f>
        <v>2025-2026</v>
      </c>
      <c r="D44" s="8" t="s">
        <v>2995</v>
      </c>
      <c r="E44" s="46" t="str">
        <f>'Identification '!$F$17</f>
        <v/>
      </c>
      <c r="F44" s="8" t="str">
        <f>'Identification '!$G$18</f>
        <v/>
      </c>
      <c r="G44" s="10" t="str">
        <f>IF('Section 9a Bilan_Diffusion'!$D$7="","",'Section 9a Bilan_Diffusion'!$D$7)</f>
        <v/>
      </c>
      <c r="H44" s="8" t="str">
        <f>IF('Section 9a Bilan_Diffusion'!A40="","",IF('Section 9a Bilan_Diffusion'!A40="«Choisir»","",'Section 9a Bilan_Diffusion'!A40))</f>
        <v/>
      </c>
      <c r="I44" s="1312" t="str">
        <f>IF('Section 9a Bilan_Diffusion'!B40="","",'Section 9a Bilan_Diffusion'!B40)</f>
        <v/>
      </c>
      <c r="J44" s="46" t="str">
        <f>IF('Section 9a Bilan_Diffusion'!C40="","",'Section 9a Bilan_Diffusion'!C40)</f>
        <v/>
      </c>
      <c r="K44" s="46" t="str">
        <f>IF('Section 9a Bilan_Diffusion'!D40="","",'Section 9a Bilan_Diffusion'!D40)</f>
        <v/>
      </c>
      <c r="L44" s="8" t="str">
        <f>IF('Section 9a Bilan_Diffusion'!E40="","",IF('Section 9a Bilan_Diffusion'!E40="«Choisir»","",'Section 9a Bilan_Diffusion'!E40))</f>
        <v/>
      </c>
      <c r="M44" s="8" t="str">
        <f>IF('Section 9a Bilan_Diffusion'!F40="","",IF('Section 9a Bilan_Diffusion'!F40="«Choisir»","",'Section 9a Bilan_Diffusion'!F40))</f>
        <v/>
      </c>
      <c r="N44" s="46" t="str">
        <f>IF('Section 9a Bilan_Diffusion'!G40="","",'Section 9a Bilan_Diffusion'!G40)</f>
        <v/>
      </c>
      <c r="O44" s="46" t="str">
        <f>IF('Section 9a Bilan_Diffusion'!H40="","",'Section 9a Bilan_Diffusion'!H40)</f>
        <v/>
      </c>
      <c r="P44" s="46" t="str">
        <f>IF('Section 9a Bilan_Diffusion'!I40="","",'Section 9a Bilan_Diffusion'!I40)</f>
        <v/>
      </c>
      <c r="Q44" s="46" t="str">
        <f>IF('Section 9a Bilan_Diffusion'!J40="","",'Section 9a Bilan_Diffusion'!J40)</f>
        <v/>
      </c>
      <c r="R44" s="46" t="str">
        <f>IF('Section 9a Bilan_Diffusion'!K40="","",'Section 9a Bilan_Diffusion'!K40)</f>
        <v/>
      </c>
      <c r="S44" s="46" t="str">
        <f>IF('Section 9a Bilan_Diffusion'!L40="","",'Section 9a Bilan_Diffusion'!L40)</f>
        <v/>
      </c>
      <c r="T44" s="46" t="str">
        <f>IF('Section 9a Bilan_Diffusion'!M40="","",'Section 9a Bilan_Diffusion'!M40)</f>
        <v/>
      </c>
      <c r="U44" s="8">
        <f>'Section 9a Bilan_Diffusion'!N40</f>
        <v>0</v>
      </c>
      <c r="V44" s="8">
        <f>'Section 9a Bilan_Diffusion'!O40</f>
        <v>0</v>
      </c>
      <c r="W44" s="8">
        <f>'Section 9a Bilan_Diffusion'!P40</f>
        <v>0</v>
      </c>
      <c r="X44" s="8">
        <f>'Section 9a Bilan_Diffusion'!Q40</f>
        <v>0</v>
      </c>
      <c r="Y44" s="8">
        <f>'Section 9a Bilan_Diffusion'!R40</f>
        <v>0</v>
      </c>
      <c r="Z44" s="8">
        <f>'Section 9a Bilan_Diffusion'!S40</f>
        <v>0</v>
      </c>
      <c r="AA44" s="8">
        <f>'Section 9a Bilan_Diffusion'!T40</f>
        <v>0</v>
      </c>
      <c r="AB44" s="8">
        <f>'Section 9a Bilan_Diffusion'!U40</f>
        <v>0</v>
      </c>
      <c r="AC44" s="8">
        <f>'Section 9a Bilan_Diffusion'!V40</f>
        <v>0</v>
      </c>
    </row>
    <row r="45" spans="1:29">
      <c r="A45" s="8">
        <f>'Identification '!$F$11</f>
        <v>0</v>
      </c>
      <c r="B45" s="46" t="str">
        <f>IF(AND('Identification '!$F$11="",'Identification '!$F$15&lt;&gt;""),'Identification '!$F$15,IF('Identification '!$F$11="","",IF('Identification '!$F$13="Inscrire le nom de votre organisme dans la cellule F15",'Identification '!$F$15,'Identification '!$F$13)))</f>
        <v/>
      </c>
      <c r="C45" s="8" t="str">
        <f>REF!$BM$7</f>
        <v>2025-2026</v>
      </c>
      <c r="D45" s="8" t="s">
        <v>2995</v>
      </c>
      <c r="E45" s="46" t="str">
        <f>'Identification '!$F$17</f>
        <v/>
      </c>
      <c r="F45" s="8" t="str">
        <f>'Identification '!$G$18</f>
        <v/>
      </c>
      <c r="G45" s="10" t="str">
        <f>IF('Section 9a Bilan_Diffusion'!$D$7="","",'Section 9a Bilan_Diffusion'!$D$7)</f>
        <v/>
      </c>
      <c r="H45" s="8" t="str">
        <f>IF('Section 9a Bilan_Diffusion'!A41="","",IF('Section 9a Bilan_Diffusion'!A41="«Choisir»","",'Section 9a Bilan_Diffusion'!A41))</f>
        <v/>
      </c>
      <c r="I45" s="1312" t="str">
        <f>IF('Section 9a Bilan_Diffusion'!B41="","",'Section 9a Bilan_Diffusion'!B41)</f>
        <v/>
      </c>
      <c r="J45" s="46" t="str">
        <f>IF('Section 9a Bilan_Diffusion'!C41="","",'Section 9a Bilan_Diffusion'!C41)</f>
        <v/>
      </c>
      <c r="K45" s="46" t="str">
        <f>IF('Section 9a Bilan_Diffusion'!D41="","",'Section 9a Bilan_Diffusion'!D41)</f>
        <v/>
      </c>
      <c r="L45" s="8" t="str">
        <f>IF('Section 9a Bilan_Diffusion'!E41="","",IF('Section 9a Bilan_Diffusion'!E41="«Choisir»","",'Section 9a Bilan_Diffusion'!E41))</f>
        <v/>
      </c>
      <c r="M45" s="8" t="str">
        <f>IF('Section 9a Bilan_Diffusion'!F41="","",IF('Section 9a Bilan_Diffusion'!F41="«Choisir»","",'Section 9a Bilan_Diffusion'!F41))</f>
        <v/>
      </c>
      <c r="N45" s="46" t="str">
        <f>IF('Section 9a Bilan_Diffusion'!G41="","",'Section 9a Bilan_Diffusion'!G41)</f>
        <v/>
      </c>
      <c r="O45" s="46" t="str">
        <f>IF('Section 9a Bilan_Diffusion'!H41="","",'Section 9a Bilan_Diffusion'!H41)</f>
        <v/>
      </c>
      <c r="P45" s="46" t="str">
        <f>IF('Section 9a Bilan_Diffusion'!I41="","",'Section 9a Bilan_Diffusion'!I41)</f>
        <v/>
      </c>
      <c r="Q45" s="46" t="str">
        <f>IF('Section 9a Bilan_Diffusion'!J41="","",'Section 9a Bilan_Diffusion'!J41)</f>
        <v/>
      </c>
      <c r="R45" s="46" t="str">
        <f>IF('Section 9a Bilan_Diffusion'!K41="","",'Section 9a Bilan_Diffusion'!K41)</f>
        <v/>
      </c>
      <c r="S45" s="46" t="str">
        <f>IF('Section 9a Bilan_Diffusion'!L41="","",'Section 9a Bilan_Diffusion'!L41)</f>
        <v/>
      </c>
      <c r="T45" s="46" t="str">
        <f>IF('Section 9a Bilan_Diffusion'!M41="","",'Section 9a Bilan_Diffusion'!M41)</f>
        <v/>
      </c>
      <c r="U45" s="8">
        <f>'Section 9a Bilan_Diffusion'!N41</f>
        <v>0</v>
      </c>
      <c r="V45" s="8">
        <f>'Section 9a Bilan_Diffusion'!O41</f>
        <v>0</v>
      </c>
      <c r="W45" s="8">
        <f>'Section 9a Bilan_Diffusion'!P41</f>
        <v>0</v>
      </c>
      <c r="X45" s="8">
        <f>'Section 9a Bilan_Diffusion'!Q41</f>
        <v>0</v>
      </c>
      <c r="Y45" s="8">
        <f>'Section 9a Bilan_Diffusion'!R41</f>
        <v>0</v>
      </c>
      <c r="Z45" s="8">
        <f>'Section 9a Bilan_Diffusion'!S41</f>
        <v>0</v>
      </c>
      <c r="AA45" s="8">
        <f>'Section 9a Bilan_Diffusion'!T41</f>
        <v>0</v>
      </c>
      <c r="AB45" s="8">
        <f>'Section 9a Bilan_Diffusion'!U41</f>
        <v>0</v>
      </c>
      <c r="AC45" s="8">
        <f>'Section 9a Bilan_Diffusion'!V41</f>
        <v>0</v>
      </c>
    </row>
    <row r="46" spans="1:29">
      <c r="A46" s="8">
        <f>'Identification '!$F$11</f>
        <v>0</v>
      </c>
      <c r="B46" s="46" t="str">
        <f>IF(AND('Identification '!$F$11="",'Identification '!$F$15&lt;&gt;""),'Identification '!$F$15,IF('Identification '!$F$11="","",IF('Identification '!$F$13="Inscrire le nom de votre organisme dans la cellule F15",'Identification '!$F$15,'Identification '!$F$13)))</f>
        <v/>
      </c>
      <c r="C46" s="8" t="str">
        <f>REF!$BM$7</f>
        <v>2025-2026</v>
      </c>
      <c r="D46" s="8" t="s">
        <v>2995</v>
      </c>
      <c r="E46" s="46" t="str">
        <f>'Identification '!$F$17</f>
        <v/>
      </c>
      <c r="F46" s="8" t="str">
        <f>'Identification '!$G$18</f>
        <v/>
      </c>
      <c r="G46" s="10" t="str">
        <f>IF('Section 9a Bilan_Diffusion'!$D$7="","",'Section 9a Bilan_Diffusion'!$D$7)</f>
        <v/>
      </c>
      <c r="H46" s="8" t="str">
        <f>IF('Section 9a Bilan_Diffusion'!A42="","",IF('Section 9a Bilan_Diffusion'!A42="«Choisir»","",'Section 9a Bilan_Diffusion'!A42))</f>
        <v/>
      </c>
      <c r="I46" s="1312" t="str">
        <f>IF('Section 9a Bilan_Diffusion'!B42="","",'Section 9a Bilan_Diffusion'!B42)</f>
        <v/>
      </c>
      <c r="J46" s="46" t="str">
        <f>IF('Section 9a Bilan_Diffusion'!C42="","",'Section 9a Bilan_Diffusion'!C42)</f>
        <v/>
      </c>
      <c r="K46" s="46" t="str">
        <f>IF('Section 9a Bilan_Diffusion'!D42="","",'Section 9a Bilan_Diffusion'!D42)</f>
        <v/>
      </c>
      <c r="L46" s="8" t="str">
        <f>IF('Section 9a Bilan_Diffusion'!E42="","",IF('Section 9a Bilan_Diffusion'!E42="«Choisir»","",'Section 9a Bilan_Diffusion'!E42))</f>
        <v/>
      </c>
      <c r="M46" s="8" t="str">
        <f>IF('Section 9a Bilan_Diffusion'!F42="","",IF('Section 9a Bilan_Diffusion'!F42="«Choisir»","",'Section 9a Bilan_Diffusion'!F42))</f>
        <v/>
      </c>
      <c r="N46" s="46" t="str">
        <f>IF('Section 9a Bilan_Diffusion'!G42="","",'Section 9a Bilan_Diffusion'!G42)</f>
        <v/>
      </c>
      <c r="O46" s="46" t="str">
        <f>IF('Section 9a Bilan_Diffusion'!H42="","",'Section 9a Bilan_Diffusion'!H42)</f>
        <v/>
      </c>
      <c r="P46" s="46" t="str">
        <f>IF('Section 9a Bilan_Diffusion'!I42="","",'Section 9a Bilan_Diffusion'!I42)</f>
        <v/>
      </c>
      <c r="Q46" s="46" t="str">
        <f>IF('Section 9a Bilan_Diffusion'!J42="","",'Section 9a Bilan_Diffusion'!J42)</f>
        <v/>
      </c>
      <c r="R46" s="46" t="str">
        <f>IF('Section 9a Bilan_Diffusion'!K42="","",'Section 9a Bilan_Diffusion'!K42)</f>
        <v/>
      </c>
      <c r="S46" s="46" t="str">
        <f>IF('Section 9a Bilan_Diffusion'!L42="","",'Section 9a Bilan_Diffusion'!L42)</f>
        <v/>
      </c>
      <c r="T46" s="46" t="str">
        <f>IF('Section 9a Bilan_Diffusion'!M42="","",'Section 9a Bilan_Diffusion'!M42)</f>
        <v/>
      </c>
      <c r="U46" s="8">
        <f>'Section 9a Bilan_Diffusion'!N42</f>
        <v>0</v>
      </c>
      <c r="V46" s="8">
        <f>'Section 9a Bilan_Diffusion'!O42</f>
        <v>0</v>
      </c>
      <c r="W46" s="8">
        <f>'Section 9a Bilan_Diffusion'!P42</f>
        <v>0</v>
      </c>
      <c r="X46" s="8">
        <f>'Section 9a Bilan_Diffusion'!Q42</f>
        <v>0</v>
      </c>
      <c r="Y46" s="8">
        <f>'Section 9a Bilan_Diffusion'!R42</f>
        <v>0</v>
      </c>
      <c r="Z46" s="8">
        <f>'Section 9a Bilan_Diffusion'!S42</f>
        <v>0</v>
      </c>
      <c r="AA46" s="8">
        <f>'Section 9a Bilan_Diffusion'!T42</f>
        <v>0</v>
      </c>
      <c r="AB46" s="8">
        <f>'Section 9a Bilan_Diffusion'!U42</f>
        <v>0</v>
      </c>
      <c r="AC46" s="8">
        <f>'Section 9a Bilan_Diffusion'!V42</f>
        <v>0</v>
      </c>
    </row>
    <row r="47" spans="1:29">
      <c r="A47" s="8">
        <f>'Identification '!$F$11</f>
        <v>0</v>
      </c>
      <c r="B47" s="46" t="str">
        <f>IF(AND('Identification '!$F$11="",'Identification '!$F$15&lt;&gt;""),'Identification '!$F$15,IF('Identification '!$F$11="","",IF('Identification '!$F$13="Inscrire le nom de votre organisme dans la cellule F15",'Identification '!$F$15,'Identification '!$F$13)))</f>
        <v/>
      </c>
      <c r="C47" s="8" t="str">
        <f>REF!$BM$7</f>
        <v>2025-2026</v>
      </c>
      <c r="D47" s="8" t="s">
        <v>2995</v>
      </c>
      <c r="E47" s="46" t="str">
        <f>'Identification '!$F$17</f>
        <v/>
      </c>
      <c r="F47" s="8" t="str">
        <f>'Identification '!$G$18</f>
        <v/>
      </c>
      <c r="G47" s="10" t="str">
        <f>IF('Section 9a Bilan_Diffusion'!$D$7="","",'Section 9a Bilan_Diffusion'!$D$7)</f>
        <v/>
      </c>
      <c r="H47" s="8" t="str">
        <f>IF('Section 9a Bilan_Diffusion'!A43="","",IF('Section 9a Bilan_Diffusion'!A43="«Choisir»","",'Section 9a Bilan_Diffusion'!A43))</f>
        <v/>
      </c>
      <c r="I47" s="1312" t="str">
        <f>IF('Section 9a Bilan_Diffusion'!B43="","",'Section 9a Bilan_Diffusion'!B43)</f>
        <v/>
      </c>
      <c r="J47" s="46" t="str">
        <f>IF('Section 9a Bilan_Diffusion'!C43="","",'Section 9a Bilan_Diffusion'!C43)</f>
        <v/>
      </c>
      <c r="K47" s="46" t="str">
        <f>IF('Section 9a Bilan_Diffusion'!D43="","",'Section 9a Bilan_Diffusion'!D43)</f>
        <v/>
      </c>
      <c r="L47" s="8" t="str">
        <f>IF('Section 9a Bilan_Diffusion'!E43="","",IF('Section 9a Bilan_Diffusion'!E43="«Choisir»","",'Section 9a Bilan_Diffusion'!E43))</f>
        <v/>
      </c>
      <c r="M47" s="8" t="str">
        <f>IF('Section 9a Bilan_Diffusion'!F43="","",IF('Section 9a Bilan_Diffusion'!F43="«Choisir»","",'Section 9a Bilan_Diffusion'!F43))</f>
        <v/>
      </c>
      <c r="N47" s="46" t="str">
        <f>IF('Section 9a Bilan_Diffusion'!G43="","",'Section 9a Bilan_Diffusion'!G43)</f>
        <v/>
      </c>
      <c r="O47" s="46" t="str">
        <f>IF('Section 9a Bilan_Diffusion'!H43="","",'Section 9a Bilan_Diffusion'!H43)</f>
        <v/>
      </c>
      <c r="P47" s="46" t="str">
        <f>IF('Section 9a Bilan_Diffusion'!I43="","",'Section 9a Bilan_Diffusion'!I43)</f>
        <v/>
      </c>
      <c r="Q47" s="46" t="str">
        <f>IF('Section 9a Bilan_Diffusion'!J43="","",'Section 9a Bilan_Diffusion'!J43)</f>
        <v/>
      </c>
      <c r="R47" s="46" t="str">
        <f>IF('Section 9a Bilan_Diffusion'!K43="","",'Section 9a Bilan_Diffusion'!K43)</f>
        <v/>
      </c>
      <c r="S47" s="46" t="str">
        <f>IF('Section 9a Bilan_Diffusion'!L43="","",'Section 9a Bilan_Diffusion'!L43)</f>
        <v/>
      </c>
      <c r="T47" s="46" t="str">
        <f>IF('Section 9a Bilan_Diffusion'!M43="","",'Section 9a Bilan_Diffusion'!M43)</f>
        <v/>
      </c>
      <c r="U47" s="8">
        <f>'Section 9a Bilan_Diffusion'!N43</f>
        <v>0</v>
      </c>
      <c r="V47" s="8">
        <f>'Section 9a Bilan_Diffusion'!O43</f>
        <v>0</v>
      </c>
      <c r="W47" s="8">
        <f>'Section 9a Bilan_Diffusion'!P43</f>
        <v>0</v>
      </c>
      <c r="X47" s="8">
        <f>'Section 9a Bilan_Diffusion'!Q43</f>
        <v>0</v>
      </c>
      <c r="Y47" s="8">
        <f>'Section 9a Bilan_Diffusion'!R43</f>
        <v>0</v>
      </c>
      <c r="Z47" s="8">
        <f>'Section 9a Bilan_Diffusion'!S43</f>
        <v>0</v>
      </c>
      <c r="AA47" s="8">
        <f>'Section 9a Bilan_Diffusion'!T43</f>
        <v>0</v>
      </c>
      <c r="AB47" s="8">
        <f>'Section 9a Bilan_Diffusion'!U43</f>
        <v>0</v>
      </c>
      <c r="AC47" s="8">
        <f>'Section 9a Bilan_Diffusion'!V43</f>
        <v>0</v>
      </c>
    </row>
    <row r="48" spans="1:29">
      <c r="A48" s="8">
        <f>'Identification '!$F$11</f>
        <v>0</v>
      </c>
      <c r="B48" s="46" t="str">
        <f>IF(AND('Identification '!$F$11="",'Identification '!$F$15&lt;&gt;""),'Identification '!$F$15,IF('Identification '!$F$11="","",IF('Identification '!$F$13="Inscrire le nom de votre organisme dans la cellule F15",'Identification '!$F$15,'Identification '!$F$13)))</f>
        <v/>
      </c>
      <c r="C48" s="8" t="str">
        <f>REF!$BM$7</f>
        <v>2025-2026</v>
      </c>
      <c r="D48" s="8" t="s">
        <v>2995</v>
      </c>
      <c r="E48" s="46" t="str">
        <f>'Identification '!$F$17</f>
        <v/>
      </c>
      <c r="F48" s="8" t="str">
        <f>'Identification '!$G$18</f>
        <v/>
      </c>
      <c r="G48" s="10" t="str">
        <f>IF('Section 9a Bilan_Diffusion'!$D$7="","",'Section 9a Bilan_Diffusion'!$D$7)</f>
        <v/>
      </c>
      <c r="H48" s="8" t="str">
        <f>IF('Section 9a Bilan_Diffusion'!A44="","",IF('Section 9a Bilan_Diffusion'!A44="«Choisir»","",'Section 9a Bilan_Diffusion'!A44))</f>
        <v/>
      </c>
      <c r="I48" s="1312" t="str">
        <f>IF('Section 9a Bilan_Diffusion'!B44="","",'Section 9a Bilan_Diffusion'!B44)</f>
        <v/>
      </c>
      <c r="J48" s="46" t="str">
        <f>IF('Section 9a Bilan_Diffusion'!C44="","",'Section 9a Bilan_Diffusion'!C44)</f>
        <v/>
      </c>
      <c r="K48" s="46" t="str">
        <f>IF('Section 9a Bilan_Diffusion'!D44="","",'Section 9a Bilan_Diffusion'!D44)</f>
        <v/>
      </c>
      <c r="L48" s="8" t="str">
        <f>IF('Section 9a Bilan_Diffusion'!E44="","",IF('Section 9a Bilan_Diffusion'!E44="«Choisir»","",'Section 9a Bilan_Diffusion'!E44))</f>
        <v/>
      </c>
      <c r="M48" s="8" t="str">
        <f>IF('Section 9a Bilan_Diffusion'!F44="","",IF('Section 9a Bilan_Diffusion'!F44="«Choisir»","",'Section 9a Bilan_Diffusion'!F44))</f>
        <v/>
      </c>
      <c r="N48" s="46" t="str">
        <f>IF('Section 9a Bilan_Diffusion'!G44="","",'Section 9a Bilan_Diffusion'!G44)</f>
        <v/>
      </c>
      <c r="O48" s="46" t="str">
        <f>IF('Section 9a Bilan_Diffusion'!H44="","",'Section 9a Bilan_Diffusion'!H44)</f>
        <v/>
      </c>
      <c r="P48" s="46" t="str">
        <f>IF('Section 9a Bilan_Diffusion'!I44="","",'Section 9a Bilan_Diffusion'!I44)</f>
        <v/>
      </c>
      <c r="Q48" s="46" t="str">
        <f>IF('Section 9a Bilan_Diffusion'!J44="","",'Section 9a Bilan_Diffusion'!J44)</f>
        <v/>
      </c>
      <c r="R48" s="46" t="str">
        <f>IF('Section 9a Bilan_Diffusion'!K44="","",'Section 9a Bilan_Diffusion'!K44)</f>
        <v/>
      </c>
      <c r="S48" s="46" t="str">
        <f>IF('Section 9a Bilan_Diffusion'!L44="","",'Section 9a Bilan_Diffusion'!L44)</f>
        <v/>
      </c>
      <c r="T48" s="46" t="str">
        <f>IF('Section 9a Bilan_Diffusion'!M44="","",'Section 9a Bilan_Diffusion'!M44)</f>
        <v/>
      </c>
      <c r="U48" s="8">
        <f>'Section 9a Bilan_Diffusion'!N44</f>
        <v>0</v>
      </c>
      <c r="V48" s="8">
        <f>'Section 9a Bilan_Diffusion'!O44</f>
        <v>0</v>
      </c>
      <c r="W48" s="8">
        <f>'Section 9a Bilan_Diffusion'!P44</f>
        <v>0</v>
      </c>
      <c r="X48" s="8">
        <f>'Section 9a Bilan_Diffusion'!Q44</f>
        <v>0</v>
      </c>
      <c r="Y48" s="8">
        <f>'Section 9a Bilan_Diffusion'!R44</f>
        <v>0</v>
      </c>
      <c r="Z48" s="8">
        <f>'Section 9a Bilan_Diffusion'!S44</f>
        <v>0</v>
      </c>
      <c r="AA48" s="8">
        <f>'Section 9a Bilan_Diffusion'!T44</f>
        <v>0</v>
      </c>
      <c r="AB48" s="8">
        <f>'Section 9a Bilan_Diffusion'!U44</f>
        <v>0</v>
      </c>
      <c r="AC48" s="8">
        <f>'Section 9a Bilan_Diffusion'!V44</f>
        <v>0</v>
      </c>
    </row>
    <row r="49" spans="1:29">
      <c r="A49" s="8">
        <f>'Identification '!$F$11</f>
        <v>0</v>
      </c>
      <c r="B49" s="46" t="str">
        <f>IF(AND('Identification '!$F$11="",'Identification '!$F$15&lt;&gt;""),'Identification '!$F$15,IF('Identification '!$F$11="","",IF('Identification '!$F$13="Inscrire le nom de votre organisme dans la cellule F15",'Identification '!$F$15,'Identification '!$F$13)))</f>
        <v/>
      </c>
      <c r="C49" s="8" t="str">
        <f>REF!$BM$7</f>
        <v>2025-2026</v>
      </c>
      <c r="D49" s="8" t="s">
        <v>2995</v>
      </c>
      <c r="E49" s="46" t="str">
        <f>'Identification '!$F$17</f>
        <v/>
      </c>
      <c r="F49" s="8" t="str">
        <f>'Identification '!$G$18</f>
        <v/>
      </c>
      <c r="G49" s="10" t="str">
        <f>IF('Section 9a Bilan_Diffusion'!$D$7="","",'Section 9a Bilan_Diffusion'!$D$7)</f>
        <v/>
      </c>
      <c r="H49" s="8" t="str">
        <f>IF('Section 9a Bilan_Diffusion'!A45="","",IF('Section 9a Bilan_Diffusion'!A45="«Choisir»","",'Section 9a Bilan_Diffusion'!A45))</f>
        <v/>
      </c>
      <c r="I49" s="1312" t="str">
        <f>IF('Section 9a Bilan_Diffusion'!B45="","",'Section 9a Bilan_Diffusion'!B45)</f>
        <v/>
      </c>
      <c r="J49" s="46" t="str">
        <f>IF('Section 9a Bilan_Diffusion'!C45="","",'Section 9a Bilan_Diffusion'!C45)</f>
        <v/>
      </c>
      <c r="K49" s="46" t="str">
        <f>IF('Section 9a Bilan_Diffusion'!D45="","",'Section 9a Bilan_Diffusion'!D45)</f>
        <v/>
      </c>
      <c r="L49" s="8" t="str">
        <f>IF('Section 9a Bilan_Diffusion'!E45="","",IF('Section 9a Bilan_Diffusion'!E45="«Choisir»","",'Section 9a Bilan_Diffusion'!E45))</f>
        <v/>
      </c>
      <c r="M49" s="8" t="str">
        <f>IF('Section 9a Bilan_Diffusion'!F45="","",IF('Section 9a Bilan_Diffusion'!F45="«Choisir»","",'Section 9a Bilan_Diffusion'!F45))</f>
        <v/>
      </c>
      <c r="N49" s="46" t="str">
        <f>IF('Section 9a Bilan_Diffusion'!G45="","",'Section 9a Bilan_Diffusion'!G45)</f>
        <v/>
      </c>
      <c r="O49" s="46" t="str">
        <f>IF('Section 9a Bilan_Diffusion'!H45="","",'Section 9a Bilan_Diffusion'!H45)</f>
        <v/>
      </c>
      <c r="P49" s="46" t="str">
        <f>IF('Section 9a Bilan_Diffusion'!I45="","",'Section 9a Bilan_Diffusion'!I45)</f>
        <v/>
      </c>
      <c r="Q49" s="46" t="str">
        <f>IF('Section 9a Bilan_Diffusion'!J45="","",'Section 9a Bilan_Diffusion'!J45)</f>
        <v/>
      </c>
      <c r="R49" s="46" t="str">
        <f>IF('Section 9a Bilan_Diffusion'!K45="","",'Section 9a Bilan_Diffusion'!K45)</f>
        <v/>
      </c>
      <c r="S49" s="46" t="str">
        <f>IF('Section 9a Bilan_Diffusion'!L45="","",'Section 9a Bilan_Diffusion'!L45)</f>
        <v/>
      </c>
      <c r="T49" s="46" t="str">
        <f>IF('Section 9a Bilan_Diffusion'!M45="","",'Section 9a Bilan_Diffusion'!M45)</f>
        <v/>
      </c>
      <c r="U49" s="8">
        <f>'Section 9a Bilan_Diffusion'!N45</f>
        <v>0</v>
      </c>
      <c r="V49" s="8">
        <f>'Section 9a Bilan_Diffusion'!O45</f>
        <v>0</v>
      </c>
      <c r="W49" s="8">
        <f>'Section 9a Bilan_Diffusion'!P45</f>
        <v>0</v>
      </c>
      <c r="X49" s="8">
        <f>'Section 9a Bilan_Diffusion'!Q45</f>
        <v>0</v>
      </c>
      <c r="Y49" s="8">
        <f>'Section 9a Bilan_Diffusion'!R45</f>
        <v>0</v>
      </c>
      <c r="Z49" s="8">
        <f>'Section 9a Bilan_Diffusion'!S45</f>
        <v>0</v>
      </c>
      <c r="AA49" s="8">
        <f>'Section 9a Bilan_Diffusion'!T45</f>
        <v>0</v>
      </c>
      <c r="AB49" s="8">
        <f>'Section 9a Bilan_Diffusion'!U45</f>
        <v>0</v>
      </c>
      <c r="AC49" s="8">
        <f>'Section 9a Bilan_Diffusion'!V45</f>
        <v>0</v>
      </c>
    </row>
    <row r="50" spans="1:29">
      <c r="A50" s="8">
        <f>'Identification '!$F$11</f>
        <v>0</v>
      </c>
      <c r="B50" s="46" t="str">
        <f>IF(AND('Identification '!$F$11="",'Identification '!$F$15&lt;&gt;""),'Identification '!$F$15,IF('Identification '!$F$11="","",IF('Identification '!$F$13="Inscrire le nom de votre organisme dans la cellule F15",'Identification '!$F$15,'Identification '!$F$13)))</f>
        <v/>
      </c>
      <c r="C50" s="8" t="str">
        <f>REF!$BM$7</f>
        <v>2025-2026</v>
      </c>
      <c r="D50" s="8" t="s">
        <v>2995</v>
      </c>
      <c r="E50" s="46" t="str">
        <f>'Identification '!$F$17</f>
        <v/>
      </c>
      <c r="F50" s="8" t="str">
        <f>'Identification '!$G$18</f>
        <v/>
      </c>
      <c r="G50" s="10" t="str">
        <f>IF('Section 9a Bilan_Diffusion'!$D$7="","",'Section 9a Bilan_Diffusion'!$D$7)</f>
        <v/>
      </c>
      <c r="H50" s="8" t="str">
        <f>IF('Section 9a Bilan_Diffusion'!A46="","",IF('Section 9a Bilan_Diffusion'!A46="«Choisir»","",'Section 9a Bilan_Diffusion'!A46))</f>
        <v/>
      </c>
      <c r="I50" s="1312" t="str">
        <f>IF('Section 9a Bilan_Diffusion'!B46="","",'Section 9a Bilan_Diffusion'!B46)</f>
        <v/>
      </c>
      <c r="J50" s="46" t="str">
        <f>IF('Section 9a Bilan_Diffusion'!C46="","",'Section 9a Bilan_Diffusion'!C46)</f>
        <v/>
      </c>
      <c r="K50" s="46" t="str">
        <f>IF('Section 9a Bilan_Diffusion'!D46="","",'Section 9a Bilan_Diffusion'!D46)</f>
        <v/>
      </c>
      <c r="L50" s="8" t="str">
        <f>IF('Section 9a Bilan_Diffusion'!E46="","",IF('Section 9a Bilan_Diffusion'!E46="«Choisir»","",'Section 9a Bilan_Diffusion'!E46))</f>
        <v/>
      </c>
      <c r="M50" s="8" t="str">
        <f>IF('Section 9a Bilan_Diffusion'!F46="","",IF('Section 9a Bilan_Diffusion'!F46="«Choisir»","",'Section 9a Bilan_Diffusion'!F46))</f>
        <v/>
      </c>
      <c r="N50" s="46" t="str">
        <f>IF('Section 9a Bilan_Diffusion'!G46="","",'Section 9a Bilan_Diffusion'!G46)</f>
        <v/>
      </c>
      <c r="O50" s="46" t="str">
        <f>IF('Section 9a Bilan_Diffusion'!H46="","",'Section 9a Bilan_Diffusion'!H46)</f>
        <v/>
      </c>
      <c r="P50" s="46" t="str">
        <f>IF('Section 9a Bilan_Diffusion'!I46="","",'Section 9a Bilan_Diffusion'!I46)</f>
        <v/>
      </c>
      <c r="Q50" s="46" t="str">
        <f>IF('Section 9a Bilan_Diffusion'!J46="","",'Section 9a Bilan_Diffusion'!J46)</f>
        <v/>
      </c>
      <c r="R50" s="46" t="str">
        <f>IF('Section 9a Bilan_Diffusion'!K46="","",'Section 9a Bilan_Diffusion'!K46)</f>
        <v/>
      </c>
      <c r="S50" s="46" t="str">
        <f>IF('Section 9a Bilan_Diffusion'!L46="","",'Section 9a Bilan_Diffusion'!L46)</f>
        <v/>
      </c>
      <c r="T50" s="46" t="str">
        <f>IF('Section 9a Bilan_Diffusion'!M46="","",'Section 9a Bilan_Diffusion'!M46)</f>
        <v/>
      </c>
      <c r="U50" s="8">
        <f>'Section 9a Bilan_Diffusion'!N46</f>
        <v>0</v>
      </c>
      <c r="V50" s="8">
        <f>'Section 9a Bilan_Diffusion'!O46</f>
        <v>0</v>
      </c>
      <c r="W50" s="8">
        <f>'Section 9a Bilan_Diffusion'!P46</f>
        <v>0</v>
      </c>
      <c r="X50" s="8">
        <f>'Section 9a Bilan_Diffusion'!Q46</f>
        <v>0</v>
      </c>
      <c r="Y50" s="8">
        <f>'Section 9a Bilan_Diffusion'!R46</f>
        <v>0</v>
      </c>
      <c r="Z50" s="8">
        <f>'Section 9a Bilan_Diffusion'!S46</f>
        <v>0</v>
      </c>
      <c r="AA50" s="8">
        <f>'Section 9a Bilan_Diffusion'!T46</f>
        <v>0</v>
      </c>
      <c r="AB50" s="8">
        <f>'Section 9a Bilan_Diffusion'!U46</f>
        <v>0</v>
      </c>
      <c r="AC50" s="8">
        <f>'Section 9a Bilan_Diffusion'!V46</f>
        <v>0</v>
      </c>
    </row>
    <row r="51" spans="1:29">
      <c r="A51" s="8">
        <f>'Identification '!$F$11</f>
        <v>0</v>
      </c>
      <c r="B51" s="46" t="str">
        <f>IF(AND('Identification '!$F$11="",'Identification '!$F$15&lt;&gt;""),'Identification '!$F$15,IF('Identification '!$F$11="","",IF('Identification '!$F$13="Inscrire le nom de votre organisme dans la cellule F15",'Identification '!$F$15,'Identification '!$F$13)))</f>
        <v/>
      </c>
      <c r="C51" s="8" t="str">
        <f>REF!$BM$7</f>
        <v>2025-2026</v>
      </c>
      <c r="D51" s="8" t="s">
        <v>2995</v>
      </c>
      <c r="E51" s="46" t="str">
        <f>'Identification '!$F$17</f>
        <v/>
      </c>
      <c r="F51" s="8" t="str">
        <f>'Identification '!$G$18</f>
        <v/>
      </c>
      <c r="G51" s="10" t="str">
        <f>IF('Section 9a Bilan_Diffusion'!$D$7="","",'Section 9a Bilan_Diffusion'!$D$7)</f>
        <v/>
      </c>
      <c r="H51" s="8" t="str">
        <f>IF('Section 9a Bilan_Diffusion'!A47="","",IF('Section 9a Bilan_Diffusion'!A47="«Choisir»","",'Section 9a Bilan_Diffusion'!A47))</f>
        <v/>
      </c>
      <c r="I51" s="1312" t="str">
        <f>IF('Section 9a Bilan_Diffusion'!B47="","",'Section 9a Bilan_Diffusion'!B47)</f>
        <v/>
      </c>
      <c r="J51" s="46" t="str">
        <f>IF('Section 9a Bilan_Diffusion'!C47="","",'Section 9a Bilan_Diffusion'!C47)</f>
        <v/>
      </c>
      <c r="K51" s="46" t="str">
        <f>IF('Section 9a Bilan_Diffusion'!D47="","",'Section 9a Bilan_Diffusion'!D47)</f>
        <v/>
      </c>
      <c r="L51" s="8" t="str">
        <f>IF('Section 9a Bilan_Diffusion'!E47="","",IF('Section 9a Bilan_Diffusion'!E47="«Choisir»","",'Section 9a Bilan_Diffusion'!E47))</f>
        <v/>
      </c>
      <c r="M51" s="8" t="str">
        <f>IF('Section 9a Bilan_Diffusion'!F47="","",IF('Section 9a Bilan_Diffusion'!F47="«Choisir»","",'Section 9a Bilan_Diffusion'!F47))</f>
        <v/>
      </c>
      <c r="N51" s="46" t="str">
        <f>IF('Section 9a Bilan_Diffusion'!G47="","",'Section 9a Bilan_Diffusion'!G47)</f>
        <v/>
      </c>
      <c r="O51" s="46" t="str">
        <f>IF('Section 9a Bilan_Diffusion'!H47="","",'Section 9a Bilan_Diffusion'!H47)</f>
        <v/>
      </c>
      <c r="P51" s="46" t="str">
        <f>IF('Section 9a Bilan_Diffusion'!I47="","",'Section 9a Bilan_Diffusion'!I47)</f>
        <v/>
      </c>
      <c r="Q51" s="46" t="str">
        <f>IF('Section 9a Bilan_Diffusion'!J47="","",'Section 9a Bilan_Diffusion'!J47)</f>
        <v/>
      </c>
      <c r="R51" s="46" t="str">
        <f>IF('Section 9a Bilan_Diffusion'!K47="","",'Section 9a Bilan_Diffusion'!K47)</f>
        <v/>
      </c>
      <c r="S51" s="46" t="str">
        <f>IF('Section 9a Bilan_Diffusion'!L47="","",'Section 9a Bilan_Diffusion'!L47)</f>
        <v/>
      </c>
      <c r="T51" s="46" t="str">
        <f>IF('Section 9a Bilan_Diffusion'!M47="","",'Section 9a Bilan_Diffusion'!M47)</f>
        <v/>
      </c>
      <c r="U51" s="8">
        <f>'Section 9a Bilan_Diffusion'!N47</f>
        <v>0</v>
      </c>
      <c r="V51" s="8">
        <f>'Section 9a Bilan_Diffusion'!O47</f>
        <v>0</v>
      </c>
      <c r="W51" s="8">
        <f>'Section 9a Bilan_Diffusion'!P47</f>
        <v>0</v>
      </c>
      <c r="X51" s="8">
        <f>'Section 9a Bilan_Diffusion'!Q47</f>
        <v>0</v>
      </c>
      <c r="Y51" s="8">
        <f>'Section 9a Bilan_Diffusion'!R47</f>
        <v>0</v>
      </c>
      <c r="Z51" s="8">
        <f>'Section 9a Bilan_Diffusion'!S47</f>
        <v>0</v>
      </c>
      <c r="AA51" s="8">
        <f>'Section 9a Bilan_Diffusion'!T47</f>
        <v>0</v>
      </c>
      <c r="AB51" s="8">
        <f>'Section 9a Bilan_Diffusion'!U47</f>
        <v>0</v>
      </c>
      <c r="AC51" s="8">
        <f>'Section 9a Bilan_Diffusion'!V47</f>
        <v>0</v>
      </c>
    </row>
    <row r="52" spans="1:29">
      <c r="A52" s="8">
        <f>'Identification '!$F$11</f>
        <v>0</v>
      </c>
      <c r="B52" s="46" t="str">
        <f>IF(AND('Identification '!$F$11="",'Identification '!$F$15&lt;&gt;""),'Identification '!$F$15,IF('Identification '!$F$11="","",IF('Identification '!$F$13="Inscrire le nom de votre organisme dans la cellule F15",'Identification '!$F$15,'Identification '!$F$13)))</f>
        <v/>
      </c>
      <c r="C52" s="8" t="str">
        <f>REF!$BM$7</f>
        <v>2025-2026</v>
      </c>
      <c r="D52" s="8" t="s">
        <v>2995</v>
      </c>
      <c r="E52" s="46" t="str">
        <f>'Identification '!$F$17</f>
        <v/>
      </c>
      <c r="F52" s="8" t="str">
        <f>'Identification '!$G$18</f>
        <v/>
      </c>
      <c r="G52" s="10" t="str">
        <f>IF('Section 9a Bilan_Diffusion'!$D$7="","",'Section 9a Bilan_Diffusion'!$D$7)</f>
        <v/>
      </c>
      <c r="H52" s="8" t="str">
        <f>IF('Section 9a Bilan_Diffusion'!A48="","",IF('Section 9a Bilan_Diffusion'!A48="«Choisir»","",'Section 9a Bilan_Diffusion'!A48))</f>
        <v/>
      </c>
      <c r="I52" s="1312" t="str">
        <f>IF('Section 9a Bilan_Diffusion'!B48="","",'Section 9a Bilan_Diffusion'!B48)</f>
        <v/>
      </c>
      <c r="J52" s="46" t="str">
        <f>IF('Section 9a Bilan_Diffusion'!C48="","",'Section 9a Bilan_Diffusion'!C48)</f>
        <v/>
      </c>
      <c r="K52" s="46" t="str">
        <f>IF('Section 9a Bilan_Diffusion'!D48="","",'Section 9a Bilan_Diffusion'!D48)</f>
        <v/>
      </c>
      <c r="L52" s="8" t="str">
        <f>IF('Section 9a Bilan_Diffusion'!E48="","",IF('Section 9a Bilan_Diffusion'!E48="«Choisir»","",'Section 9a Bilan_Diffusion'!E48))</f>
        <v/>
      </c>
      <c r="M52" s="8" t="str">
        <f>IF('Section 9a Bilan_Diffusion'!F48="","",IF('Section 9a Bilan_Diffusion'!F48="«Choisir»","",'Section 9a Bilan_Diffusion'!F48))</f>
        <v/>
      </c>
      <c r="N52" s="46" t="str">
        <f>IF('Section 9a Bilan_Diffusion'!G48="","",'Section 9a Bilan_Diffusion'!G48)</f>
        <v/>
      </c>
      <c r="O52" s="46" t="str">
        <f>IF('Section 9a Bilan_Diffusion'!H48="","",'Section 9a Bilan_Diffusion'!H48)</f>
        <v/>
      </c>
      <c r="P52" s="46" t="str">
        <f>IF('Section 9a Bilan_Diffusion'!I48="","",'Section 9a Bilan_Diffusion'!I48)</f>
        <v/>
      </c>
      <c r="Q52" s="46" t="str">
        <f>IF('Section 9a Bilan_Diffusion'!J48="","",'Section 9a Bilan_Diffusion'!J48)</f>
        <v/>
      </c>
      <c r="R52" s="46" t="str">
        <f>IF('Section 9a Bilan_Diffusion'!K48="","",'Section 9a Bilan_Diffusion'!K48)</f>
        <v/>
      </c>
      <c r="S52" s="46" t="str">
        <f>IF('Section 9a Bilan_Diffusion'!L48="","",'Section 9a Bilan_Diffusion'!L48)</f>
        <v/>
      </c>
      <c r="T52" s="46" t="str">
        <f>IF('Section 9a Bilan_Diffusion'!M48="","",'Section 9a Bilan_Diffusion'!M48)</f>
        <v/>
      </c>
      <c r="U52" s="8">
        <f>'Section 9a Bilan_Diffusion'!N48</f>
        <v>0</v>
      </c>
      <c r="V52" s="8">
        <f>'Section 9a Bilan_Diffusion'!O48</f>
        <v>0</v>
      </c>
      <c r="W52" s="8">
        <f>'Section 9a Bilan_Diffusion'!P48</f>
        <v>0</v>
      </c>
      <c r="X52" s="8">
        <f>'Section 9a Bilan_Diffusion'!Q48</f>
        <v>0</v>
      </c>
      <c r="Y52" s="8">
        <f>'Section 9a Bilan_Diffusion'!R48</f>
        <v>0</v>
      </c>
      <c r="Z52" s="8">
        <f>'Section 9a Bilan_Diffusion'!S48</f>
        <v>0</v>
      </c>
      <c r="AA52" s="8">
        <f>'Section 9a Bilan_Diffusion'!T48</f>
        <v>0</v>
      </c>
      <c r="AB52" s="8">
        <f>'Section 9a Bilan_Diffusion'!U48</f>
        <v>0</v>
      </c>
      <c r="AC52" s="8">
        <f>'Section 9a Bilan_Diffusion'!V48</f>
        <v>0</v>
      </c>
    </row>
    <row r="53" spans="1:29">
      <c r="A53" s="8">
        <f>'Identification '!$F$11</f>
        <v>0</v>
      </c>
      <c r="B53" s="46" t="str">
        <f>IF(AND('Identification '!$F$11="",'Identification '!$F$15&lt;&gt;""),'Identification '!$F$15,IF('Identification '!$F$11="","",IF('Identification '!$F$13="Inscrire le nom de votre organisme dans la cellule F15",'Identification '!$F$15,'Identification '!$F$13)))</f>
        <v/>
      </c>
      <c r="C53" s="8" t="str">
        <f>REF!$BM$7</f>
        <v>2025-2026</v>
      </c>
      <c r="D53" s="8" t="s">
        <v>2995</v>
      </c>
      <c r="E53" s="46" t="str">
        <f>'Identification '!$F$17</f>
        <v/>
      </c>
      <c r="F53" s="8" t="str">
        <f>'Identification '!$G$18</f>
        <v/>
      </c>
      <c r="G53" s="10" t="str">
        <f>IF('Section 9a Bilan_Diffusion'!$D$7="","",'Section 9a Bilan_Diffusion'!$D$7)</f>
        <v/>
      </c>
      <c r="H53" s="8" t="str">
        <f>IF('Section 9a Bilan_Diffusion'!A49="","",IF('Section 9a Bilan_Diffusion'!A49="«Choisir»","",'Section 9a Bilan_Diffusion'!A49))</f>
        <v/>
      </c>
      <c r="I53" s="1312" t="str">
        <f>IF('Section 9a Bilan_Diffusion'!B49="","",'Section 9a Bilan_Diffusion'!B49)</f>
        <v/>
      </c>
      <c r="J53" s="46" t="str">
        <f>IF('Section 9a Bilan_Diffusion'!C49="","",'Section 9a Bilan_Diffusion'!C49)</f>
        <v/>
      </c>
      <c r="K53" s="46" t="str">
        <f>IF('Section 9a Bilan_Diffusion'!D49="","",'Section 9a Bilan_Diffusion'!D49)</f>
        <v/>
      </c>
      <c r="L53" s="8" t="str">
        <f>IF('Section 9a Bilan_Diffusion'!E49="","",IF('Section 9a Bilan_Diffusion'!E49="«Choisir»","",'Section 9a Bilan_Diffusion'!E49))</f>
        <v/>
      </c>
      <c r="M53" s="8" t="str">
        <f>IF('Section 9a Bilan_Diffusion'!F49="","",IF('Section 9a Bilan_Diffusion'!F49="«Choisir»","",'Section 9a Bilan_Diffusion'!F49))</f>
        <v/>
      </c>
      <c r="N53" s="46" t="str">
        <f>IF('Section 9a Bilan_Diffusion'!G49="","",'Section 9a Bilan_Diffusion'!G49)</f>
        <v/>
      </c>
      <c r="O53" s="46" t="str">
        <f>IF('Section 9a Bilan_Diffusion'!H49="","",'Section 9a Bilan_Diffusion'!H49)</f>
        <v/>
      </c>
      <c r="P53" s="46" t="str">
        <f>IF('Section 9a Bilan_Diffusion'!I49="","",'Section 9a Bilan_Diffusion'!I49)</f>
        <v/>
      </c>
      <c r="Q53" s="46" t="str">
        <f>IF('Section 9a Bilan_Diffusion'!J49="","",'Section 9a Bilan_Diffusion'!J49)</f>
        <v/>
      </c>
      <c r="R53" s="46" t="str">
        <f>IF('Section 9a Bilan_Diffusion'!K49="","",'Section 9a Bilan_Diffusion'!K49)</f>
        <v/>
      </c>
      <c r="S53" s="46" t="str">
        <f>IF('Section 9a Bilan_Diffusion'!L49="","",'Section 9a Bilan_Diffusion'!L49)</f>
        <v/>
      </c>
      <c r="T53" s="46" t="str">
        <f>IF('Section 9a Bilan_Diffusion'!M49="","",'Section 9a Bilan_Diffusion'!M49)</f>
        <v/>
      </c>
      <c r="U53" s="8">
        <f>'Section 9a Bilan_Diffusion'!N49</f>
        <v>0</v>
      </c>
      <c r="V53" s="8">
        <f>'Section 9a Bilan_Diffusion'!O49</f>
        <v>0</v>
      </c>
      <c r="W53" s="8">
        <f>'Section 9a Bilan_Diffusion'!P49</f>
        <v>0</v>
      </c>
      <c r="X53" s="8">
        <f>'Section 9a Bilan_Diffusion'!Q49</f>
        <v>0</v>
      </c>
      <c r="Y53" s="8">
        <f>'Section 9a Bilan_Diffusion'!R49</f>
        <v>0</v>
      </c>
      <c r="Z53" s="8">
        <f>'Section 9a Bilan_Diffusion'!S49</f>
        <v>0</v>
      </c>
      <c r="AA53" s="8">
        <f>'Section 9a Bilan_Diffusion'!T49</f>
        <v>0</v>
      </c>
      <c r="AB53" s="8">
        <f>'Section 9a Bilan_Diffusion'!U49</f>
        <v>0</v>
      </c>
      <c r="AC53" s="8">
        <f>'Section 9a Bilan_Diffusion'!V49</f>
        <v>0</v>
      </c>
    </row>
    <row r="54" spans="1:29">
      <c r="A54" s="8">
        <f>'Identification '!$F$11</f>
        <v>0</v>
      </c>
      <c r="B54" s="46" t="str">
        <f>IF(AND('Identification '!$F$11="",'Identification '!$F$15&lt;&gt;""),'Identification '!$F$15,IF('Identification '!$F$11="","",IF('Identification '!$F$13="Inscrire le nom de votre organisme dans la cellule F15",'Identification '!$F$15,'Identification '!$F$13)))</f>
        <v/>
      </c>
      <c r="C54" s="8" t="str">
        <f>REF!$BM$7</f>
        <v>2025-2026</v>
      </c>
      <c r="D54" s="8" t="s">
        <v>2995</v>
      </c>
      <c r="E54" s="46" t="str">
        <f>'Identification '!$F$17</f>
        <v/>
      </c>
      <c r="F54" s="8" t="str">
        <f>'Identification '!$G$18</f>
        <v/>
      </c>
      <c r="G54" s="10" t="str">
        <f>IF('Section 9a Bilan_Diffusion'!$D$7="","",'Section 9a Bilan_Diffusion'!$D$7)</f>
        <v/>
      </c>
      <c r="H54" s="8" t="str">
        <f>IF('Section 9a Bilan_Diffusion'!A50="","",IF('Section 9a Bilan_Diffusion'!A50="«Choisir»","",'Section 9a Bilan_Diffusion'!A50))</f>
        <v/>
      </c>
      <c r="I54" s="1312" t="str">
        <f>IF('Section 9a Bilan_Diffusion'!B50="","",'Section 9a Bilan_Diffusion'!B50)</f>
        <v/>
      </c>
      <c r="J54" s="46" t="str">
        <f>IF('Section 9a Bilan_Diffusion'!C50="","",'Section 9a Bilan_Diffusion'!C50)</f>
        <v/>
      </c>
      <c r="K54" s="46" t="str">
        <f>IF('Section 9a Bilan_Diffusion'!D50="","",'Section 9a Bilan_Diffusion'!D50)</f>
        <v/>
      </c>
      <c r="L54" s="8" t="str">
        <f>IF('Section 9a Bilan_Diffusion'!E50="","",IF('Section 9a Bilan_Diffusion'!E50="«Choisir»","",'Section 9a Bilan_Diffusion'!E50))</f>
        <v/>
      </c>
      <c r="M54" s="8" t="str">
        <f>IF('Section 9a Bilan_Diffusion'!F50="","",IF('Section 9a Bilan_Diffusion'!F50="«Choisir»","",'Section 9a Bilan_Diffusion'!F50))</f>
        <v/>
      </c>
      <c r="N54" s="46" t="str">
        <f>IF('Section 9a Bilan_Diffusion'!G50="","",'Section 9a Bilan_Diffusion'!G50)</f>
        <v/>
      </c>
      <c r="O54" s="46" t="str">
        <f>IF('Section 9a Bilan_Diffusion'!H50="","",'Section 9a Bilan_Diffusion'!H50)</f>
        <v/>
      </c>
      <c r="P54" s="46" t="str">
        <f>IF('Section 9a Bilan_Diffusion'!I50="","",'Section 9a Bilan_Diffusion'!I50)</f>
        <v/>
      </c>
      <c r="Q54" s="46" t="str">
        <f>IF('Section 9a Bilan_Diffusion'!J50="","",'Section 9a Bilan_Diffusion'!J50)</f>
        <v/>
      </c>
      <c r="R54" s="46" t="str">
        <f>IF('Section 9a Bilan_Diffusion'!K50="","",'Section 9a Bilan_Diffusion'!K50)</f>
        <v/>
      </c>
      <c r="S54" s="46" t="str">
        <f>IF('Section 9a Bilan_Diffusion'!L50="","",'Section 9a Bilan_Diffusion'!L50)</f>
        <v/>
      </c>
      <c r="T54" s="46" t="str">
        <f>IF('Section 9a Bilan_Diffusion'!M50="","",'Section 9a Bilan_Diffusion'!M50)</f>
        <v/>
      </c>
      <c r="U54" s="8">
        <f>'Section 9a Bilan_Diffusion'!N50</f>
        <v>0</v>
      </c>
      <c r="V54" s="8">
        <f>'Section 9a Bilan_Diffusion'!O50</f>
        <v>0</v>
      </c>
      <c r="W54" s="8">
        <f>'Section 9a Bilan_Diffusion'!P50</f>
        <v>0</v>
      </c>
      <c r="X54" s="8">
        <f>'Section 9a Bilan_Diffusion'!Q50</f>
        <v>0</v>
      </c>
      <c r="Y54" s="8">
        <f>'Section 9a Bilan_Diffusion'!R50</f>
        <v>0</v>
      </c>
      <c r="Z54" s="8">
        <f>'Section 9a Bilan_Diffusion'!S50</f>
        <v>0</v>
      </c>
      <c r="AA54" s="8">
        <f>'Section 9a Bilan_Diffusion'!T50</f>
        <v>0</v>
      </c>
      <c r="AB54" s="8">
        <f>'Section 9a Bilan_Diffusion'!U50</f>
        <v>0</v>
      </c>
      <c r="AC54" s="8">
        <f>'Section 9a Bilan_Diffusion'!V50</f>
        <v>0</v>
      </c>
    </row>
    <row r="55" spans="1:29">
      <c r="A55" s="8">
        <f>'Identification '!$F$11</f>
        <v>0</v>
      </c>
      <c r="B55" s="46" t="str">
        <f>IF(AND('Identification '!$F$11="",'Identification '!$F$15&lt;&gt;""),'Identification '!$F$15,IF('Identification '!$F$11="","",IF('Identification '!$F$13="Inscrire le nom de votre organisme dans la cellule F15",'Identification '!$F$15,'Identification '!$F$13)))</f>
        <v/>
      </c>
      <c r="C55" s="8" t="str">
        <f>REF!$BM$7</f>
        <v>2025-2026</v>
      </c>
      <c r="D55" s="8" t="s">
        <v>2995</v>
      </c>
      <c r="E55" s="46" t="str">
        <f>'Identification '!$F$17</f>
        <v/>
      </c>
      <c r="F55" s="8" t="str">
        <f>'Identification '!$G$18</f>
        <v/>
      </c>
      <c r="G55" s="10" t="str">
        <f>IF('Section 9a Bilan_Diffusion'!$D$7="","",'Section 9a Bilan_Diffusion'!$D$7)</f>
        <v/>
      </c>
      <c r="H55" s="8" t="str">
        <f>IF('Section 9a Bilan_Diffusion'!A51="","",IF('Section 9a Bilan_Diffusion'!A51="«Choisir»","",'Section 9a Bilan_Diffusion'!A51))</f>
        <v/>
      </c>
      <c r="I55" s="1312" t="str">
        <f>IF('Section 9a Bilan_Diffusion'!B51="","",'Section 9a Bilan_Diffusion'!B51)</f>
        <v/>
      </c>
      <c r="J55" s="46" t="str">
        <f>IF('Section 9a Bilan_Diffusion'!C51="","",'Section 9a Bilan_Diffusion'!C51)</f>
        <v/>
      </c>
      <c r="K55" s="46" t="str">
        <f>IF('Section 9a Bilan_Diffusion'!D51="","",'Section 9a Bilan_Diffusion'!D51)</f>
        <v/>
      </c>
      <c r="L55" s="8" t="str">
        <f>IF('Section 9a Bilan_Diffusion'!E51="","",IF('Section 9a Bilan_Diffusion'!E51="«Choisir»","",'Section 9a Bilan_Diffusion'!E51))</f>
        <v/>
      </c>
      <c r="M55" s="8" t="str">
        <f>IF('Section 9a Bilan_Diffusion'!F51="","",IF('Section 9a Bilan_Diffusion'!F51="«Choisir»","",'Section 9a Bilan_Diffusion'!F51))</f>
        <v/>
      </c>
      <c r="N55" s="46" t="str">
        <f>IF('Section 9a Bilan_Diffusion'!G51="","",'Section 9a Bilan_Diffusion'!G51)</f>
        <v/>
      </c>
      <c r="O55" s="46" t="str">
        <f>IF('Section 9a Bilan_Diffusion'!H51="","",'Section 9a Bilan_Diffusion'!H51)</f>
        <v/>
      </c>
      <c r="P55" s="46" t="str">
        <f>IF('Section 9a Bilan_Diffusion'!I51="","",'Section 9a Bilan_Diffusion'!I51)</f>
        <v/>
      </c>
      <c r="Q55" s="46" t="str">
        <f>IF('Section 9a Bilan_Diffusion'!J51="","",'Section 9a Bilan_Diffusion'!J51)</f>
        <v/>
      </c>
      <c r="R55" s="46" t="str">
        <f>IF('Section 9a Bilan_Diffusion'!K51="","",'Section 9a Bilan_Diffusion'!K51)</f>
        <v/>
      </c>
      <c r="S55" s="46" t="str">
        <f>IF('Section 9a Bilan_Diffusion'!L51="","",'Section 9a Bilan_Diffusion'!L51)</f>
        <v/>
      </c>
      <c r="T55" s="46" t="str">
        <f>IF('Section 9a Bilan_Diffusion'!M51="","",'Section 9a Bilan_Diffusion'!M51)</f>
        <v/>
      </c>
      <c r="U55" s="8">
        <f>'Section 9a Bilan_Diffusion'!N51</f>
        <v>0</v>
      </c>
      <c r="V55" s="8">
        <f>'Section 9a Bilan_Diffusion'!O51</f>
        <v>0</v>
      </c>
      <c r="W55" s="8">
        <f>'Section 9a Bilan_Diffusion'!P51</f>
        <v>0</v>
      </c>
      <c r="X55" s="8">
        <f>'Section 9a Bilan_Diffusion'!Q51</f>
        <v>0</v>
      </c>
      <c r="Y55" s="8">
        <f>'Section 9a Bilan_Diffusion'!R51</f>
        <v>0</v>
      </c>
      <c r="Z55" s="8">
        <f>'Section 9a Bilan_Diffusion'!S51</f>
        <v>0</v>
      </c>
      <c r="AA55" s="8">
        <f>'Section 9a Bilan_Diffusion'!T51</f>
        <v>0</v>
      </c>
      <c r="AB55" s="8">
        <f>'Section 9a Bilan_Diffusion'!U51</f>
        <v>0</v>
      </c>
      <c r="AC55" s="8">
        <f>'Section 9a Bilan_Diffusion'!V51</f>
        <v>0</v>
      </c>
    </row>
    <row r="56" spans="1:29">
      <c r="A56" s="8">
        <f>'Identification '!$F$11</f>
        <v>0</v>
      </c>
      <c r="B56" s="46" t="str">
        <f>IF(AND('Identification '!$F$11="",'Identification '!$F$15&lt;&gt;""),'Identification '!$F$15,IF('Identification '!$F$11="","",IF('Identification '!$F$13="Inscrire le nom de votre organisme dans la cellule F15",'Identification '!$F$15,'Identification '!$F$13)))</f>
        <v/>
      </c>
      <c r="C56" s="8" t="str">
        <f>REF!$BM$7</f>
        <v>2025-2026</v>
      </c>
      <c r="D56" s="8" t="s">
        <v>2995</v>
      </c>
      <c r="E56" s="46" t="str">
        <f>'Identification '!$F$17</f>
        <v/>
      </c>
      <c r="F56" s="8" t="str">
        <f>'Identification '!$G$18</f>
        <v/>
      </c>
      <c r="G56" s="10" t="str">
        <f>IF('Section 9a Bilan_Diffusion'!$D$7="","",'Section 9a Bilan_Diffusion'!$D$7)</f>
        <v/>
      </c>
      <c r="H56" s="8" t="str">
        <f>IF('Section 9a Bilan_Diffusion'!A52="","",IF('Section 9a Bilan_Diffusion'!A52="«Choisir»","",'Section 9a Bilan_Diffusion'!A52))</f>
        <v/>
      </c>
      <c r="I56" s="1312" t="str">
        <f>IF('Section 9a Bilan_Diffusion'!B52="","",'Section 9a Bilan_Diffusion'!B52)</f>
        <v/>
      </c>
      <c r="J56" s="46" t="str">
        <f>IF('Section 9a Bilan_Diffusion'!C52="","",'Section 9a Bilan_Diffusion'!C52)</f>
        <v/>
      </c>
      <c r="K56" s="46" t="str">
        <f>IF('Section 9a Bilan_Diffusion'!D52="","",'Section 9a Bilan_Diffusion'!D52)</f>
        <v/>
      </c>
      <c r="L56" s="8" t="str">
        <f>IF('Section 9a Bilan_Diffusion'!E52="","",IF('Section 9a Bilan_Diffusion'!E52="«Choisir»","",'Section 9a Bilan_Diffusion'!E52))</f>
        <v/>
      </c>
      <c r="M56" s="8" t="str">
        <f>IF('Section 9a Bilan_Diffusion'!F52="","",IF('Section 9a Bilan_Diffusion'!F52="«Choisir»","",'Section 9a Bilan_Diffusion'!F52))</f>
        <v/>
      </c>
      <c r="N56" s="46" t="str">
        <f>IF('Section 9a Bilan_Diffusion'!G52="","",'Section 9a Bilan_Diffusion'!G52)</f>
        <v/>
      </c>
      <c r="O56" s="46" t="str">
        <f>IF('Section 9a Bilan_Diffusion'!H52="","",'Section 9a Bilan_Diffusion'!H52)</f>
        <v/>
      </c>
      <c r="P56" s="46" t="str">
        <f>IF('Section 9a Bilan_Diffusion'!I52="","",'Section 9a Bilan_Diffusion'!I52)</f>
        <v/>
      </c>
      <c r="Q56" s="46" t="str">
        <f>IF('Section 9a Bilan_Diffusion'!J52="","",'Section 9a Bilan_Diffusion'!J52)</f>
        <v/>
      </c>
      <c r="R56" s="46" t="str">
        <f>IF('Section 9a Bilan_Diffusion'!K52="","",'Section 9a Bilan_Diffusion'!K52)</f>
        <v/>
      </c>
      <c r="S56" s="46" t="str">
        <f>IF('Section 9a Bilan_Diffusion'!L52="","",'Section 9a Bilan_Diffusion'!L52)</f>
        <v/>
      </c>
      <c r="T56" s="46" t="str">
        <f>IF('Section 9a Bilan_Diffusion'!M52="","",'Section 9a Bilan_Diffusion'!M52)</f>
        <v/>
      </c>
      <c r="U56" s="8">
        <f>'Section 9a Bilan_Diffusion'!N52</f>
        <v>0</v>
      </c>
      <c r="V56" s="8">
        <f>'Section 9a Bilan_Diffusion'!O52</f>
        <v>0</v>
      </c>
      <c r="W56" s="8">
        <f>'Section 9a Bilan_Diffusion'!P52</f>
        <v>0</v>
      </c>
      <c r="X56" s="8">
        <f>'Section 9a Bilan_Diffusion'!Q52</f>
        <v>0</v>
      </c>
      <c r="Y56" s="8">
        <f>'Section 9a Bilan_Diffusion'!R52</f>
        <v>0</v>
      </c>
      <c r="Z56" s="8">
        <f>'Section 9a Bilan_Diffusion'!S52</f>
        <v>0</v>
      </c>
      <c r="AA56" s="8">
        <f>'Section 9a Bilan_Diffusion'!T52</f>
        <v>0</v>
      </c>
      <c r="AB56" s="8">
        <f>'Section 9a Bilan_Diffusion'!U52</f>
        <v>0</v>
      </c>
      <c r="AC56" s="8">
        <f>'Section 9a Bilan_Diffusion'!V52</f>
        <v>0</v>
      </c>
    </row>
    <row r="57" spans="1:29">
      <c r="A57" s="8">
        <f>'Identification '!$F$11</f>
        <v>0</v>
      </c>
      <c r="B57" s="46" t="str">
        <f>IF(AND('Identification '!$F$11="",'Identification '!$F$15&lt;&gt;""),'Identification '!$F$15,IF('Identification '!$F$11="","",IF('Identification '!$F$13="Inscrire le nom de votre organisme dans la cellule F15",'Identification '!$F$15,'Identification '!$F$13)))</f>
        <v/>
      </c>
      <c r="C57" s="8" t="str">
        <f>REF!$BM$7</f>
        <v>2025-2026</v>
      </c>
      <c r="D57" s="8" t="s">
        <v>2995</v>
      </c>
      <c r="E57" s="46" t="str">
        <f>'Identification '!$F$17</f>
        <v/>
      </c>
      <c r="F57" s="8" t="str">
        <f>'Identification '!$G$18</f>
        <v/>
      </c>
      <c r="G57" s="10" t="str">
        <f>IF('Section 9a Bilan_Diffusion'!$D$7="","",'Section 9a Bilan_Diffusion'!$D$7)</f>
        <v/>
      </c>
      <c r="H57" s="8" t="str">
        <f>IF('Section 9a Bilan_Diffusion'!A53="","",IF('Section 9a Bilan_Diffusion'!A53="«Choisir»","",'Section 9a Bilan_Diffusion'!A53))</f>
        <v/>
      </c>
      <c r="I57" s="1312" t="str">
        <f>IF('Section 9a Bilan_Diffusion'!B53="","",'Section 9a Bilan_Diffusion'!B53)</f>
        <v/>
      </c>
      <c r="J57" s="46" t="str">
        <f>IF('Section 9a Bilan_Diffusion'!C53="","",'Section 9a Bilan_Diffusion'!C53)</f>
        <v/>
      </c>
      <c r="K57" s="46" t="str">
        <f>IF('Section 9a Bilan_Diffusion'!D53="","",'Section 9a Bilan_Diffusion'!D53)</f>
        <v/>
      </c>
      <c r="L57" s="8" t="str">
        <f>IF('Section 9a Bilan_Diffusion'!E53="","",IF('Section 9a Bilan_Diffusion'!E53="«Choisir»","",'Section 9a Bilan_Diffusion'!E53))</f>
        <v/>
      </c>
      <c r="M57" s="8" t="str">
        <f>IF('Section 9a Bilan_Diffusion'!F53="","",IF('Section 9a Bilan_Diffusion'!F53="«Choisir»","",'Section 9a Bilan_Diffusion'!F53))</f>
        <v/>
      </c>
      <c r="N57" s="46" t="str">
        <f>IF('Section 9a Bilan_Diffusion'!G53="","",'Section 9a Bilan_Diffusion'!G53)</f>
        <v/>
      </c>
      <c r="O57" s="46" t="str">
        <f>IF('Section 9a Bilan_Diffusion'!H53="","",'Section 9a Bilan_Diffusion'!H53)</f>
        <v/>
      </c>
      <c r="P57" s="46" t="str">
        <f>IF('Section 9a Bilan_Diffusion'!I53="","",'Section 9a Bilan_Diffusion'!I53)</f>
        <v/>
      </c>
      <c r="Q57" s="46" t="str">
        <f>IF('Section 9a Bilan_Diffusion'!J53="","",'Section 9a Bilan_Diffusion'!J53)</f>
        <v/>
      </c>
      <c r="R57" s="46" t="str">
        <f>IF('Section 9a Bilan_Diffusion'!K53="","",'Section 9a Bilan_Diffusion'!K53)</f>
        <v/>
      </c>
      <c r="S57" s="46" t="str">
        <f>IF('Section 9a Bilan_Diffusion'!L53="","",'Section 9a Bilan_Diffusion'!L53)</f>
        <v/>
      </c>
      <c r="T57" s="46" t="str">
        <f>IF('Section 9a Bilan_Diffusion'!M53="","",'Section 9a Bilan_Diffusion'!M53)</f>
        <v/>
      </c>
      <c r="U57" s="8">
        <f>'Section 9a Bilan_Diffusion'!N53</f>
        <v>0</v>
      </c>
      <c r="V57" s="8">
        <f>'Section 9a Bilan_Diffusion'!O53</f>
        <v>0</v>
      </c>
      <c r="W57" s="8">
        <f>'Section 9a Bilan_Diffusion'!P53</f>
        <v>0</v>
      </c>
      <c r="X57" s="8">
        <f>'Section 9a Bilan_Diffusion'!Q53</f>
        <v>0</v>
      </c>
      <c r="Y57" s="8">
        <f>'Section 9a Bilan_Diffusion'!R53</f>
        <v>0</v>
      </c>
      <c r="Z57" s="8">
        <f>'Section 9a Bilan_Diffusion'!S53</f>
        <v>0</v>
      </c>
      <c r="AA57" s="8">
        <f>'Section 9a Bilan_Diffusion'!T53</f>
        <v>0</v>
      </c>
      <c r="AB57" s="8">
        <f>'Section 9a Bilan_Diffusion'!U53</f>
        <v>0</v>
      </c>
      <c r="AC57" s="8">
        <f>'Section 9a Bilan_Diffusion'!V53</f>
        <v>0</v>
      </c>
    </row>
    <row r="58" spans="1:29">
      <c r="A58" s="8">
        <f>'Identification '!$F$11</f>
        <v>0</v>
      </c>
      <c r="B58" s="46" t="str">
        <f>IF(AND('Identification '!$F$11="",'Identification '!$F$15&lt;&gt;""),'Identification '!$F$15,IF('Identification '!$F$11="","",IF('Identification '!$F$13="Inscrire le nom de votre organisme dans la cellule F15",'Identification '!$F$15,'Identification '!$F$13)))</f>
        <v/>
      </c>
      <c r="C58" s="8" t="str">
        <f>REF!$BM$7</f>
        <v>2025-2026</v>
      </c>
      <c r="D58" s="8" t="s">
        <v>2995</v>
      </c>
      <c r="E58" s="46" t="str">
        <f>'Identification '!$F$17</f>
        <v/>
      </c>
      <c r="F58" s="8" t="str">
        <f>'Identification '!$G$18</f>
        <v/>
      </c>
      <c r="G58" s="10" t="str">
        <f>IF('Section 9a Bilan_Diffusion'!$D$7="","",'Section 9a Bilan_Diffusion'!$D$7)</f>
        <v/>
      </c>
      <c r="H58" s="8" t="str">
        <f>IF('Section 9a Bilan_Diffusion'!A54="","",IF('Section 9a Bilan_Diffusion'!A54="«Choisir»","",'Section 9a Bilan_Diffusion'!A54))</f>
        <v/>
      </c>
      <c r="I58" s="1312" t="str">
        <f>IF('Section 9a Bilan_Diffusion'!B54="","",'Section 9a Bilan_Diffusion'!B54)</f>
        <v/>
      </c>
      <c r="J58" s="46" t="str">
        <f>IF('Section 9a Bilan_Diffusion'!C54="","",'Section 9a Bilan_Diffusion'!C54)</f>
        <v/>
      </c>
      <c r="K58" s="46" t="str">
        <f>IF('Section 9a Bilan_Diffusion'!D54="","",'Section 9a Bilan_Diffusion'!D54)</f>
        <v/>
      </c>
      <c r="L58" s="8" t="str">
        <f>IF('Section 9a Bilan_Diffusion'!E54="","",IF('Section 9a Bilan_Diffusion'!E54="«Choisir»","",'Section 9a Bilan_Diffusion'!E54))</f>
        <v/>
      </c>
      <c r="M58" s="8" t="str">
        <f>IF('Section 9a Bilan_Diffusion'!F54="","",IF('Section 9a Bilan_Diffusion'!F54="«Choisir»","",'Section 9a Bilan_Diffusion'!F54))</f>
        <v/>
      </c>
      <c r="N58" s="46" t="str">
        <f>IF('Section 9a Bilan_Diffusion'!G54="","",'Section 9a Bilan_Diffusion'!G54)</f>
        <v/>
      </c>
      <c r="O58" s="46" t="str">
        <f>IF('Section 9a Bilan_Diffusion'!H54="","",'Section 9a Bilan_Diffusion'!H54)</f>
        <v/>
      </c>
      <c r="P58" s="46" t="str">
        <f>IF('Section 9a Bilan_Diffusion'!I54="","",'Section 9a Bilan_Diffusion'!I54)</f>
        <v/>
      </c>
      <c r="Q58" s="46" t="str">
        <f>IF('Section 9a Bilan_Diffusion'!J54="","",'Section 9a Bilan_Diffusion'!J54)</f>
        <v/>
      </c>
      <c r="R58" s="46" t="str">
        <f>IF('Section 9a Bilan_Diffusion'!K54="","",'Section 9a Bilan_Diffusion'!K54)</f>
        <v/>
      </c>
      <c r="S58" s="46" t="str">
        <f>IF('Section 9a Bilan_Diffusion'!L54="","",'Section 9a Bilan_Diffusion'!L54)</f>
        <v/>
      </c>
      <c r="T58" s="46" t="str">
        <f>IF('Section 9a Bilan_Diffusion'!M54="","",'Section 9a Bilan_Diffusion'!M54)</f>
        <v/>
      </c>
      <c r="U58" s="8">
        <f>'Section 9a Bilan_Diffusion'!N54</f>
        <v>0</v>
      </c>
      <c r="V58" s="8">
        <f>'Section 9a Bilan_Diffusion'!O54</f>
        <v>0</v>
      </c>
      <c r="W58" s="8">
        <f>'Section 9a Bilan_Diffusion'!P54</f>
        <v>0</v>
      </c>
      <c r="X58" s="8">
        <f>'Section 9a Bilan_Diffusion'!Q54</f>
        <v>0</v>
      </c>
      <c r="Y58" s="8">
        <f>'Section 9a Bilan_Diffusion'!R54</f>
        <v>0</v>
      </c>
      <c r="Z58" s="8">
        <f>'Section 9a Bilan_Diffusion'!S54</f>
        <v>0</v>
      </c>
      <c r="AA58" s="8">
        <f>'Section 9a Bilan_Diffusion'!T54</f>
        <v>0</v>
      </c>
      <c r="AB58" s="8">
        <f>'Section 9a Bilan_Diffusion'!U54</f>
        <v>0</v>
      </c>
      <c r="AC58" s="8">
        <f>'Section 9a Bilan_Diffusion'!V54</f>
        <v>0</v>
      </c>
    </row>
    <row r="59" spans="1:29">
      <c r="A59" s="8">
        <f>'Identification '!$F$11</f>
        <v>0</v>
      </c>
      <c r="B59" s="46" t="str">
        <f>IF(AND('Identification '!$F$11="",'Identification '!$F$15&lt;&gt;""),'Identification '!$F$15,IF('Identification '!$F$11="","",IF('Identification '!$F$13="Inscrire le nom de votre organisme dans la cellule F15",'Identification '!$F$15,'Identification '!$F$13)))</f>
        <v/>
      </c>
      <c r="C59" s="8" t="str">
        <f>REF!$BM$7</f>
        <v>2025-2026</v>
      </c>
      <c r="D59" s="8" t="s">
        <v>2995</v>
      </c>
      <c r="E59" s="46" t="str">
        <f>'Identification '!$F$17</f>
        <v/>
      </c>
      <c r="F59" s="8" t="str">
        <f>'Identification '!$G$18</f>
        <v/>
      </c>
      <c r="G59" s="10" t="str">
        <f>IF('Section 9a Bilan_Diffusion'!$D$7="","",'Section 9a Bilan_Diffusion'!$D$7)</f>
        <v/>
      </c>
      <c r="H59" s="8" t="str">
        <f>IF('Section 9a Bilan_Diffusion'!A55="","",IF('Section 9a Bilan_Diffusion'!A55="«Choisir»","",'Section 9a Bilan_Diffusion'!A55))</f>
        <v/>
      </c>
      <c r="I59" s="1312" t="str">
        <f>IF('Section 9a Bilan_Diffusion'!B55="","",'Section 9a Bilan_Diffusion'!B55)</f>
        <v/>
      </c>
      <c r="J59" s="46" t="str">
        <f>IF('Section 9a Bilan_Diffusion'!C55="","",'Section 9a Bilan_Diffusion'!C55)</f>
        <v/>
      </c>
      <c r="K59" s="46" t="str">
        <f>IF('Section 9a Bilan_Diffusion'!D55="","",'Section 9a Bilan_Diffusion'!D55)</f>
        <v/>
      </c>
      <c r="L59" s="8" t="str">
        <f>IF('Section 9a Bilan_Diffusion'!E55="","",IF('Section 9a Bilan_Diffusion'!E55="«Choisir»","",'Section 9a Bilan_Diffusion'!E55))</f>
        <v/>
      </c>
      <c r="M59" s="8" t="str">
        <f>IF('Section 9a Bilan_Diffusion'!F55="","",IF('Section 9a Bilan_Diffusion'!F55="«Choisir»","",'Section 9a Bilan_Diffusion'!F55))</f>
        <v/>
      </c>
      <c r="N59" s="46" t="str">
        <f>IF('Section 9a Bilan_Diffusion'!G55="","",'Section 9a Bilan_Diffusion'!G55)</f>
        <v/>
      </c>
      <c r="O59" s="46" t="str">
        <f>IF('Section 9a Bilan_Diffusion'!H55="","",'Section 9a Bilan_Diffusion'!H55)</f>
        <v/>
      </c>
      <c r="P59" s="46" t="str">
        <f>IF('Section 9a Bilan_Diffusion'!I55="","",'Section 9a Bilan_Diffusion'!I55)</f>
        <v/>
      </c>
      <c r="Q59" s="46" t="str">
        <f>IF('Section 9a Bilan_Diffusion'!J55="","",'Section 9a Bilan_Diffusion'!J55)</f>
        <v/>
      </c>
      <c r="R59" s="46" t="str">
        <f>IF('Section 9a Bilan_Diffusion'!K55="","",'Section 9a Bilan_Diffusion'!K55)</f>
        <v/>
      </c>
      <c r="S59" s="46" t="str">
        <f>IF('Section 9a Bilan_Diffusion'!L55="","",'Section 9a Bilan_Diffusion'!L55)</f>
        <v/>
      </c>
      <c r="T59" s="46" t="str">
        <f>IF('Section 9a Bilan_Diffusion'!M55="","",'Section 9a Bilan_Diffusion'!M55)</f>
        <v/>
      </c>
      <c r="U59" s="8">
        <f>'Section 9a Bilan_Diffusion'!N55</f>
        <v>0</v>
      </c>
      <c r="V59" s="8">
        <f>'Section 9a Bilan_Diffusion'!O55</f>
        <v>0</v>
      </c>
      <c r="W59" s="8">
        <f>'Section 9a Bilan_Diffusion'!P55</f>
        <v>0</v>
      </c>
      <c r="X59" s="8">
        <f>'Section 9a Bilan_Diffusion'!Q55</f>
        <v>0</v>
      </c>
      <c r="Y59" s="8">
        <f>'Section 9a Bilan_Diffusion'!R55</f>
        <v>0</v>
      </c>
      <c r="Z59" s="8">
        <f>'Section 9a Bilan_Diffusion'!S55</f>
        <v>0</v>
      </c>
      <c r="AA59" s="8">
        <f>'Section 9a Bilan_Diffusion'!T55</f>
        <v>0</v>
      </c>
      <c r="AB59" s="8">
        <f>'Section 9a Bilan_Diffusion'!U55</f>
        <v>0</v>
      </c>
      <c r="AC59" s="8">
        <f>'Section 9a Bilan_Diffusion'!V55</f>
        <v>0</v>
      </c>
    </row>
    <row r="60" spans="1:29">
      <c r="A60" s="8">
        <f>'Identification '!$F$11</f>
        <v>0</v>
      </c>
      <c r="B60" s="46" t="str">
        <f>IF(AND('Identification '!$F$11="",'Identification '!$F$15&lt;&gt;""),'Identification '!$F$15,IF('Identification '!$F$11="","",IF('Identification '!$F$13="Inscrire le nom de votre organisme dans la cellule F15",'Identification '!$F$15,'Identification '!$F$13)))</f>
        <v/>
      </c>
      <c r="C60" s="8" t="str">
        <f>REF!$BM$7</f>
        <v>2025-2026</v>
      </c>
      <c r="D60" s="8" t="s">
        <v>2995</v>
      </c>
      <c r="E60" s="46" t="str">
        <f>'Identification '!$F$17</f>
        <v/>
      </c>
      <c r="F60" s="8" t="str">
        <f>'Identification '!$G$18</f>
        <v/>
      </c>
      <c r="G60" s="10" t="str">
        <f>IF('Section 9a Bilan_Diffusion'!$D$7="","",'Section 9a Bilan_Diffusion'!$D$7)</f>
        <v/>
      </c>
      <c r="H60" s="8" t="str">
        <f>IF('Section 9a Bilan_Diffusion'!A56="","",IF('Section 9a Bilan_Diffusion'!A56="«Choisir»","",'Section 9a Bilan_Diffusion'!A56))</f>
        <v/>
      </c>
      <c r="I60" s="1312" t="str">
        <f>IF('Section 9a Bilan_Diffusion'!B56="","",'Section 9a Bilan_Diffusion'!B56)</f>
        <v/>
      </c>
      <c r="J60" s="46" t="str">
        <f>IF('Section 9a Bilan_Diffusion'!C56="","",'Section 9a Bilan_Diffusion'!C56)</f>
        <v/>
      </c>
      <c r="K60" s="46" t="str">
        <f>IF('Section 9a Bilan_Diffusion'!D56="","",'Section 9a Bilan_Diffusion'!D56)</f>
        <v/>
      </c>
      <c r="L60" s="8" t="str">
        <f>IF('Section 9a Bilan_Diffusion'!E56="","",IF('Section 9a Bilan_Diffusion'!E56="«Choisir»","",'Section 9a Bilan_Diffusion'!E56))</f>
        <v/>
      </c>
      <c r="M60" s="8" t="str">
        <f>IF('Section 9a Bilan_Diffusion'!F56="","",IF('Section 9a Bilan_Diffusion'!F56="«Choisir»","",'Section 9a Bilan_Diffusion'!F56))</f>
        <v/>
      </c>
      <c r="N60" s="46" t="str">
        <f>IF('Section 9a Bilan_Diffusion'!G56="","",'Section 9a Bilan_Diffusion'!G56)</f>
        <v/>
      </c>
      <c r="O60" s="46" t="str">
        <f>IF('Section 9a Bilan_Diffusion'!H56="","",'Section 9a Bilan_Diffusion'!H56)</f>
        <v/>
      </c>
      <c r="P60" s="46" t="str">
        <f>IF('Section 9a Bilan_Diffusion'!I56="","",'Section 9a Bilan_Diffusion'!I56)</f>
        <v/>
      </c>
      <c r="Q60" s="46" t="str">
        <f>IF('Section 9a Bilan_Diffusion'!J56="","",'Section 9a Bilan_Diffusion'!J56)</f>
        <v/>
      </c>
      <c r="R60" s="46" t="str">
        <f>IF('Section 9a Bilan_Diffusion'!K56="","",'Section 9a Bilan_Diffusion'!K56)</f>
        <v/>
      </c>
      <c r="S60" s="46" t="str">
        <f>IF('Section 9a Bilan_Diffusion'!L56="","",'Section 9a Bilan_Diffusion'!L56)</f>
        <v/>
      </c>
      <c r="T60" s="46" t="str">
        <f>IF('Section 9a Bilan_Diffusion'!M56="","",'Section 9a Bilan_Diffusion'!M56)</f>
        <v/>
      </c>
      <c r="U60" s="8">
        <f>'Section 9a Bilan_Diffusion'!N56</f>
        <v>0</v>
      </c>
      <c r="V60" s="8">
        <f>'Section 9a Bilan_Diffusion'!O56</f>
        <v>0</v>
      </c>
      <c r="W60" s="8">
        <f>'Section 9a Bilan_Diffusion'!P56</f>
        <v>0</v>
      </c>
      <c r="X60" s="8">
        <f>'Section 9a Bilan_Diffusion'!Q56</f>
        <v>0</v>
      </c>
      <c r="Y60" s="8">
        <f>'Section 9a Bilan_Diffusion'!R56</f>
        <v>0</v>
      </c>
      <c r="Z60" s="8">
        <f>'Section 9a Bilan_Diffusion'!S56</f>
        <v>0</v>
      </c>
      <c r="AA60" s="8">
        <f>'Section 9a Bilan_Diffusion'!T56</f>
        <v>0</v>
      </c>
      <c r="AB60" s="8">
        <f>'Section 9a Bilan_Diffusion'!U56</f>
        <v>0</v>
      </c>
      <c r="AC60" s="8">
        <f>'Section 9a Bilan_Diffusion'!V56</f>
        <v>0</v>
      </c>
    </row>
    <row r="61" spans="1:29">
      <c r="A61" s="8">
        <f>'Identification '!$F$11</f>
        <v>0</v>
      </c>
      <c r="B61" s="46" t="str">
        <f>IF(AND('Identification '!$F$11="",'Identification '!$F$15&lt;&gt;""),'Identification '!$F$15,IF('Identification '!$F$11="","",IF('Identification '!$F$13="Inscrire le nom de votre organisme dans la cellule F15",'Identification '!$F$15,'Identification '!$F$13)))</f>
        <v/>
      </c>
      <c r="C61" s="8" t="str">
        <f>REF!$BM$7</f>
        <v>2025-2026</v>
      </c>
      <c r="D61" s="8" t="s">
        <v>2995</v>
      </c>
      <c r="E61" s="46" t="str">
        <f>'Identification '!$F$17</f>
        <v/>
      </c>
      <c r="F61" s="8" t="str">
        <f>'Identification '!$G$18</f>
        <v/>
      </c>
      <c r="G61" s="10" t="str">
        <f>IF('Section 9a Bilan_Diffusion'!$D$7="","",'Section 9a Bilan_Diffusion'!$D$7)</f>
        <v/>
      </c>
      <c r="H61" s="8" t="str">
        <f>IF('Section 9a Bilan_Diffusion'!A57="","",IF('Section 9a Bilan_Diffusion'!A57="«Choisir»","",'Section 9a Bilan_Diffusion'!A57))</f>
        <v/>
      </c>
      <c r="I61" s="1312" t="str">
        <f>IF('Section 9a Bilan_Diffusion'!B57="","",'Section 9a Bilan_Diffusion'!B57)</f>
        <v/>
      </c>
      <c r="J61" s="46" t="str">
        <f>IF('Section 9a Bilan_Diffusion'!C57="","",'Section 9a Bilan_Diffusion'!C57)</f>
        <v/>
      </c>
      <c r="K61" s="46" t="str">
        <f>IF('Section 9a Bilan_Diffusion'!D57="","",'Section 9a Bilan_Diffusion'!D57)</f>
        <v/>
      </c>
      <c r="L61" s="8" t="str">
        <f>IF('Section 9a Bilan_Diffusion'!E57="","",IF('Section 9a Bilan_Diffusion'!E57="«Choisir»","",'Section 9a Bilan_Diffusion'!E57))</f>
        <v/>
      </c>
      <c r="M61" s="8" t="str">
        <f>IF('Section 9a Bilan_Diffusion'!F57="","",IF('Section 9a Bilan_Diffusion'!F57="«Choisir»","",'Section 9a Bilan_Diffusion'!F57))</f>
        <v/>
      </c>
      <c r="N61" s="46" t="str">
        <f>IF('Section 9a Bilan_Diffusion'!G57="","",'Section 9a Bilan_Diffusion'!G57)</f>
        <v/>
      </c>
      <c r="O61" s="46" t="str">
        <f>IF('Section 9a Bilan_Diffusion'!H57="","",'Section 9a Bilan_Diffusion'!H57)</f>
        <v/>
      </c>
      <c r="P61" s="46" t="str">
        <f>IF('Section 9a Bilan_Diffusion'!I57="","",'Section 9a Bilan_Diffusion'!I57)</f>
        <v/>
      </c>
      <c r="Q61" s="46" t="str">
        <f>IF('Section 9a Bilan_Diffusion'!J57="","",'Section 9a Bilan_Diffusion'!J57)</f>
        <v/>
      </c>
      <c r="R61" s="46" t="str">
        <f>IF('Section 9a Bilan_Diffusion'!K57="","",'Section 9a Bilan_Diffusion'!K57)</f>
        <v/>
      </c>
      <c r="S61" s="46" t="str">
        <f>IF('Section 9a Bilan_Diffusion'!L57="","",'Section 9a Bilan_Diffusion'!L57)</f>
        <v/>
      </c>
      <c r="T61" s="46" t="str">
        <f>IF('Section 9a Bilan_Diffusion'!M57="","",'Section 9a Bilan_Diffusion'!M57)</f>
        <v/>
      </c>
      <c r="U61" s="8">
        <f>'Section 9a Bilan_Diffusion'!N57</f>
        <v>0</v>
      </c>
      <c r="V61" s="8">
        <f>'Section 9a Bilan_Diffusion'!O57</f>
        <v>0</v>
      </c>
      <c r="W61" s="8">
        <f>'Section 9a Bilan_Diffusion'!P57</f>
        <v>0</v>
      </c>
      <c r="X61" s="8">
        <f>'Section 9a Bilan_Diffusion'!Q57</f>
        <v>0</v>
      </c>
      <c r="Y61" s="8">
        <f>'Section 9a Bilan_Diffusion'!R57</f>
        <v>0</v>
      </c>
      <c r="Z61" s="8">
        <f>'Section 9a Bilan_Diffusion'!S57</f>
        <v>0</v>
      </c>
      <c r="AA61" s="8">
        <f>'Section 9a Bilan_Diffusion'!T57</f>
        <v>0</v>
      </c>
      <c r="AB61" s="8">
        <f>'Section 9a Bilan_Diffusion'!U57</f>
        <v>0</v>
      </c>
      <c r="AC61" s="8">
        <f>'Section 9a Bilan_Diffusion'!V57</f>
        <v>0</v>
      </c>
    </row>
    <row r="62" spans="1:29">
      <c r="A62" s="8">
        <f>'Identification '!$F$11</f>
        <v>0</v>
      </c>
      <c r="B62" s="46" t="str">
        <f>IF(AND('Identification '!$F$11="",'Identification '!$F$15&lt;&gt;""),'Identification '!$F$15,IF('Identification '!$F$11="","",IF('Identification '!$F$13="Inscrire le nom de votre organisme dans la cellule F15",'Identification '!$F$15,'Identification '!$F$13)))</f>
        <v/>
      </c>
      <c r="C62" s="8" t="str">
        <f>REF!$BM$7</f>
        <v>2025-2026</v>
      </c>
      <c r="D62" s="8" t="s">
        <v>2995</v>
      </c>
      <c r="E62" s="46" t="str">
        <f>'Identification '!$F$17</f>
        <v/>
      </c>
      <c r="F62" s="8" t="str">
        <f>'Identification '!$G$18</f>
        <v/>
      </c>
      <c r="G62" s="10" t="str">
        <f>IF('Section 9a Bilan_Diffusion'!$D$7="","",'Section 9a Bilan_Diffusion'!$D$7)</f>
        <v/>
      </c>
      <c r="H62" s="8" t="str">
        <f>IF('Section 9a Bilan_Diffusion'!A58="","",IF('Section 9a Bilan_Diffusion'!A58="«Choisir»","",'Section 9a Bilan_Diffusion'!A58))</f>
        <v/>
      </c>
      <c r="I62" s="1312" t="str">
        <f>IF('Section 9a Bilan_Diffusion'!B58="","",'Section 9a Bilan_Diffusion'!B58)</f>
        <v/>
      </c>
      <c r="J62" s="46" t="str">
        <f>IF('Section 9a Bilan_Diffusion'!C58="","",'Section 9a Bilan_Diffusion'!C58)</f>
        <v/>
      </c>
      <c r="K62" s="46" t="str">
        <f>IF('Section 9a Bilan_Diffusion'!D58="","",'Section 9a Bilan_Diffusion'!D58)</f>
        <v/>
      </c>
      <c r="L62" s="8" t="str">
        <f>IF('Section 9a Bilan_Diffusion'!E58="","",IF('Section 9a Bilan_Diffusion'!E58="«Choisir»","",'Section 9a Bilan_Diffusion'!E58))</f>
        <v/>
      </c>
      <c r="M62" s="8" t="str">
        <f>IF('Section 9a Bilan_Diffusion'!F58="","",IF('Section 9a Bilan_Diffusion'!F58="«Choisir»","",'Section 9a Bilan_Diffusion'!F58))</f>
        <v/>
      </c>
      <c r="N62" s="46" t="str">
        <f>IF('Section 9a Bilan_Diffusion'!G58="","",'Section 9a Bilan_Diffusion'!G58)</f>
        <v/>
      </c>
      <c r="O62" s="46" t="str">
        <f>IF('Section 9a Bilan_Diffusion'!H58="","",'Section 9a Bilan_Diffusion'!H58)</f>
        <v/>
      </c>
      <c r="P62" s="46" t="str">
        <f>IF('Section 9a Bilan_Diffusion'!I58="","",'Section 9a Bilan_Diffusion'!I58)</f>
        <v/>
      </c>
      <c r="Q62" s="46" t="str">
        <f>IF('Section 9a Bilan_Diffusion'!J58="","",'Section 9a Bilan_Diffusion'!J58)</f>
        <v/>
      </c>
      <c r="R62" s="46" t="str">
        <f>IF('Section 9a Bilan_Diffusion'!K58="","",'Section 9a Bilan_Diffusion'!K58)</f>
        <v/>
      </c>
      <c r="S62" s="46" t="str">
        <f>IF('Section 9a Bilan_Diffusion'!L58="","",'Section 9a Bilan_Diffusion'!L58)</f>
        <v/>
      </c>
      <c r="T62" s="46" t="str">
        <f>IF('Section 9a Bilan_Diffusion'!M58="","",'Section 9a Bilan_Diffusion'!M58)</f>
        <v/>
      </c>
      <c r="U62" s="8">
        <f>'Section 9a Bilan_Diffusion'!N58</f>
        <v>0</v>
      </c>
      <c r="V62" s="8">
        <f>'Section 9a Bilan_Diffusion'!O58</f>
        <v>0</v>
      </c>
      <c r="W62" s="8">
        <f>'Section 9a Bilan_Diffusion'!P58</f>
        <v>0</v>
      </c>
      <c r="X62" s="8">
        <f>'Section 9a Bilan_Diffusion'!Q58</f>
        <v>0</v>
      </c>
      <c r="Y62" s="8">
        <f>'Section 9a Bilan_Diffusion'!R58</f>
        <v>0</v>
      </c>
      <c r="Z62" s="8">
        <f>'Section 9a Bilan_Diffusion'!S58</f>
        <v>0</v>
      </c>
      <c r="AA62" s="8">
        <f>'Section 9a Bilan_Diffusion'!T58</f>
        <v>0</v>
      </c>
      <c r="AB62" s="8">
        <f>'Section 9a Bilan_Diffusion'!U58</f>
        <v>0</v>
      </c>
      <c r="AC62" s="8">
        <f>'Section 9a Bilan_Diffusion'!V58</f>
        <v>0</v>
      </c>
    </row>
    <row r="63" spans="1:29">
      <c r="A63" s="8">
        <f>'Identification '!$F$11</f>
        <v>0</v>
      </c>
      <c r="B63" s="46" t="str">
        <f>IF(AND('Identification '!$F$11="",'Identification '!$F$15&lt;&gt;""),'Identification '!$F$15,IF('Identification '!$F$11="","",IF('Identification '!$F$13="Inscrire le nom de votre organisme dans la cellule F15",'Identification '!$F$15,'Identification '!$F$13)))</f>
        <v/>
      </c>
      <c r="C63" s="8" t="str">
        <f>REF!$BM$7</f>
        <v>2025-2026</v>
      </c>
      <c r="D63" s="8" t="s">
        <v>2995</v>
      </c>
      <c r="E63" s="46" t="str">
        <f>'Identification '!$F$17</f>
        <v/>
      </c>
      <c r="F63" s="8" t="str">
        <f>'Identification '!$G$18</f>
        <v/>
      </c>
      <c r="G63" s="10" t="str">
        <f>IF('Section 9a Bilan_Diffusion'!$D$7="","",'Section 9a Bilan_Diffusion'!$D$7)</f>
        <v/>
      </c>
      <c r="H63" s="8" t="str">
        <f>IF('Section 9a Bilan_Diffusion'!A59="","",IF('Section 9a Bilan_Diffusion'!A59="«Choisir»","",'Section 9a Bilan_Diffusion'!A59))</f>
        <v/>
      </c>
      <c r="I63" s="1312" t="str">
        <f>IF('Section 9a Bilan_Diffusion'!B59="","",'Section 9a Bilan_Diffusion'!B59)</f>
        <v/>
      </c>
      <c r="J63" s="46" t="str">
        <f>IF('Section 9a Bilan_Diffusion'!C59="","",'Section 9a Bilan_Diffusion'!C59)</f>
        <v/>
      </c>
      <c r="K63" s="46" t="str">
        <f>IF('Section 9a Bilan_Diffusion'!D59="","",'Section 9a Bilan_Diffusion'!D59)</f>
        <v/>
      </c>
      <c r="L63" s="8" t="str">
        <f>IF('Section 9a Bilan_Diffusion'!E59="","",IF('Section 9a Bilan_Diffusion'!E59="«Choisir»","",'Section 9a Bilan_Diffusion'!E59))</f>
        <v/>
      </c>
      <c r="M63" s="8" t="str">
        <f>IF('Section 9a Bilan_Diffusion'!F59="","",IF('Section 9a Bilan_Diffusion'!F59="«Choisir»","",'Section 9a Bilan_Diffusion'!F59))</f>
        <v/>
      </c>
      <c r="N63" s="46" t="str">
        <f>IF('Section 9a Bilan_Diffusion'!G59="","",'Section 9a Bilan_Diffusion'!G59)</f>
        <v/>
      </c>
      <c r="O63" s="46" t="str">
        <f>IF('Section 9a Bilan_Diffusion'!H59="","",'Section 9a Bilan_Diffusion'!H59)</f>
        <v/>
      </c>
      <c r="P63" s="46" t="str">
        <f>IF('Section 9a Bilan_Diffusion'!I59="","",'Section 9a Bilan_Diffusion'!I59)</f>
        <v/>
      </c>
      <c r="Q63" s="46" t="str">
        <f>IF('Section 9a Bilan_Diffusion'!J59="","",'Section 9a Bilan_Diffusion'!J59)</f>
        <v/>
      </c>
      <c r="R63" s="46" t="str">
        <f>IF('Section 9a Bilan_Diffusion'!K59="","",'Section 9a Bilan_Diffusion'!K59)</f>
        <v/>
      </c>
      <c r="S63" s="46" t="str">
        <f>IF('Section 9a Bilan_Diffusion'!L59="","",'Section 9a Bilan_Diffusion'!L59)</f>
        <v/>
      </c>
      <c r="T63" s="46" t="str">
        <f>IF('Section 9a Bilan_Diffusion'!M59="","",'Section 9a Bilan_Diffusion'!M59)</f>
        <v/>
      </c>
      <c r="U63" s="8">
        <f>'Section 9a Bilan_Diffusion'!N59</f>
        <v>0</v>
      </c>
      <c r="V63" s="8">
        <f>'Section 9a Bilan_Diffusion'!O59</f>
        <v>0</v>
      </c>
      <c r="W63" s="8">
        <f>'Section 9a Bilan_Diffusion'!P59</f>
        <v>0</v>
      </c>
      <c r="X63" s="8">
        <f>'Section 9a Bilan_Diffusion'!Q59</f>
        <v>0</v>
      </c>
      <c r="Y63" s="8">
        <f>'Section 9a Bilan_Diffusion'!R59</f>
        <v>0</v>
      </c>
      <c r="Z63" s="8">
        <f>'Section 9a Bilan_Diffusion'!S59</f>
        <v>0</v>
      </c>
      <c r="AA63" s="8">
        <f>'Section 9a Bilan_Diffusion'!T59</f>
        <v>0</v>
      </c>
      <c r="AB63" s="8">
        <f>'Section 9a Bilan_Diffusion'!U59</f>
        <v>0</v>
      </c>
      <c r="AC63" s="8">
        <f>'Section 9a Bilan_Diffusion'!V59</f>
        <v>0</v>
      </c>
    </row>
    <row r="64" spans="1:29">
      <c r="A64" s="8">
        <f>'Identification '!$F$11</f>
        <v>0</v>
      </c>
      <c r="B64" s="46" t="str">
        <f>IF(AND('Identification '!$F$11="",'Identification '!$F$15&lt;&gt;""),'Identification '!$F$15,IF('Identification '!$F$11="","",IF('Identification '!$F$13="Inscrire le nom de votre organisme dans la cellule F15",'Identification '!$F$15,'Identification '!$F$13)))</f>
        <v/>
      </c>
      <c r="C64" s="8" t="str">
        <f>REF!$BM$7</f>
        <v>2025-2026</v>
      </c>
      <c r="D64" s="8" t="s">
        <v>2995</v>
      </c>
      <c r="E64" s="46" t="str">
        <f>'Identification '!$F$17</f>
        <v/>
      </c>
      <c r="F64" s="8" t="str">
        <f>'Identification '!$G$18</f>
        <v/>
      </c>
      <c r="G64" s="10" t="str">
        <f>IF('Section 9a Bilan_Diffusion'!$D$7="","",'Section 9a Bilan_Diffusion'!$D$7)</f>
        <v/>
      </c>
      <c r="H64" s="8" t="str">
        <f>IF('Section 9a Bilan_Diffusion'!A60="","",IF('Section 9a Bilan_Diffusion'!A60="«Choisir»","",'Section 9a Bilan_Diffusion'!A60))</f>
        <v/>
      </c>
      <c r="I64" s="1312" t="str">
        <f>IF('Section 9a Bilan_Diffusion'!B60="","",'Section 9a Bilan_Diffusion'!B60)</f>
        <v/>
      </c>
      <c r="J64" s="46" t="str">
        <f>IF('Section 9a Bilan_Diffusion'!C60="","",'Section 9a Bilan_Diffusion'!C60)</f>
        <v/>
      </c>
      <c r="K64" s="46" t="str">
        <f>IF('Section 9a Bilan_Diffusion'!D60="","",'Section 9a Bilan_Diffusion'!D60)</f>
        <v/>
      </c>
      <c r="L64" s="8" t="str">
        <f>IF('Section 9a Bilan_Diffusion'!E60="","",IF('Section 9a Bilan_Diffusion'!E60="«Choisir»","",'Section 9a Bilan_Diffusion'!E60))</f>
        <v/>
      </c>
      <c r="M64" s="8" t="str">
        <f>IF('Section 9a Bilan_Diffusion'!F60="","",IF('Section 9a Bilan_Diffusion'!F60="«Choisir»","",'Section 9a Bilan_Diffusion'!F60))</f>
        <v/>
      </c>
      <c r="N64" s="46" t="str">
        <f>IF('Section 9a Bilan_Diffusion'!G60="","",'Section 9a Bilan_Diffusion'!G60)</f>
        <v/>
      </c>
      <c r="O64" s="46" t="str">
        <f>IF('Section 9a Bilan_Diffusion'!H60="","",'Section 9a Bilan_Diffusion'!H60)</f>
        <v/>
      </c>
      <c r="P64" s="46" t="str">
        <f>IF('Section 9a Bilan_Diffusion'!I60="","",'Section 9a Bilan_Diffusion'!I60)</f>
        <v/>
      </c>
      <c r="Q64" s="46" t="str">
        <f>IF('Section 9a Bilan_Diffusion'!J60="","",'Section 9a Bilan_Diffusion'!J60)</f>
        <v/>
      </c>
      <c r="R64" s="46" t="str">
        <f>IF('Section 9a Bilan_Diffusion'!K60="","",'Section 9a Bilan_Diffusion'!K60)</f>
        <v/>
      </c>
      <c r="S64" s="46" t="str">
        <f>IF('Section 9a Bilan_Diffusion'!L60="","",'Section 9a Bilan_Diffusion'!L60)</f>
        <v/>
      </c>
      <c r="T64" s="46" t="str">
        <f>IF('Section 9a Bilan_Diffusion'!M60="","",'Section 9a Bilan_Diffusion'!M60)</f>
        <v/>
      </c>
      <c r="U64" s="8">
        <f>'Section 9a Bilan_Diffusion'!N60</f>
        <v>0</v>
      </c>
      <c r="V64" s="8">
        <f>'Section 9a Bilan_Diffusion'!O60</f>
        <v>0</v>
      </c>
      <c r="W64" s="8">
        <f>'Section 9a Bilan_Diffusion'!P60</f>
        <v>0</v>
      </c>
      <c r="X64" s="8">
        <f>'Section 9a Bilan_Diffusion'!Q60</f>
        <v>0</v>
      </c>
      <c r="Y64" s="8">
        <f>'Section 9a Bilan_Diffusion'!R60</f>
        <v>0</v>
      </c>
      <c r="Z64" s="8">
        <f>'Section 9a Bilan_Diffusion'!S60</f>
        <v>0</v>
      </c>
      <c r="AA64" s="8">
        <f>'Section 9a Bilan_Diffusion'!T60</f>
        <v>0</v>
      </c>
      <c r="AB64" s="8">
        <f>'Section 9a Bilan_Diffusion'!U60</f>
        <v>0</v>
      </c>
      <c r="AC64" s="8">
        <f>'Section 9a Bilan_Diffusion'!V60</f>
        <v>0</v>
      </c>
    </row>
    <row r="65" spans="1:29">
      <c r="A65" s="8">
        <f>'Identification '!$F$11</f>
        <v>0</v>
      </c>
      <c r="B65" s="46" t="str">
        <f>IF(AND('Identification '!$F$11="",'Identification '!$F$15&lt;&gt;""),'Identification '!$F$15,IF('Identification '!$F$11="","",IF('Identification '!$F$13="Inscrire le nom de votre organisme dans la cellule F15",'Identification '!$F$15,'Identification '!$F$13)))</f>
        <v/>
      </c>
      <c r="C65" s="8" t="str">
        <f>REF!$BM$7</f>
        <v>2025-2026</v>
      </c>
      <c r="D65" s="8" t="s">
        <v>2995</v>
      </c>
      <c r="E65" s="46" t="str">
        <f>'Identification '!$F$17</f>
        <v/>
      </c>
      <c r="F65" s="8" t="str">
        <f>'Identification '!$G$18</f>
        <v/>
      </c>
      <c r="G65" s="10" t="str">
        <f>IF('Section 9a Bilan_Diffusion'!$D$7="","",'Section 9a Bilan_Diffusion'!$D$7)</f>
        <v/>
      </c>
      <c r="H65" s="8" t="str">
        <f>IF('Section 9a Bilan_Diffusion'!A61="","",IF('Section 9a Bilan_Diffusion'!A61="«Choisir»","",'Section 9a Bilan_Diffusion'!A61))</f>
        <v/>
      </c>
      <c r="I65" s="1312" t="str">
        <f>IF('Section 9a Bilan_Diffusion'!B61="","",'Section 9a Bilan_Diffusion'!B61)</f>
        <v/>
      </c>
      <c r="J65" s="46" t="str">
        <f>IF('Section 9a Bilan_Diffusion'!C61="","",'Section 9a Bilan_Diffusion'!C61)</f>
        <v/>
      </c>
      <c r="K65" s="46" t="str">
        <f>IF('Section 9a Bilan_Diffusion'!D61="","",'Section 9a Bilan_Diffusion'!D61)</f>
        <v/>
      </c>
      <c r="L65" s="8" t="str">
        <f>IF('Section 9a Bilan_Diffusion'!E61="","",IF('Section 9a Bilan_Diffusion'!E61="«Choisir»","",'Section 9a Bilan_Diffusion'!E61))</f>
        <v/>
      </c>
      <c r="M65" s="8" t="str">
        <f>IF('Section 9a Bilan_Diffusion'!F61="","",IF('Section 9a Bilan_Diffusion'!F61="«Choisir»","",'Section 9a Bilan_Diffusion'!F61))</f>
        <v/>
      </c>
      <c r="N65" s="46" t="str">
        <f>IF('Section 9a Bilan_Diffusion'!G61="","",'Section 9a Bilan_Diffusion'!G61)</f>
        <v/>
      </c>
      <c r="O65" s="46" t="str">
        <f>IF('Section 9a Bilan_Diffusion'!H61="","",'Section 9a Bilan_Diffusion'!H61)</f>
        <v/>
      </c>
      <c r="P65" s="46" t="str">
        <f>IF('Section 9a Bilan_Diffusion'!I61="","",'Section 9a Bilan_Diffusion'!I61)</f>
        <v/>
      </c>
      <c r="Q65" s="46" t="str">
        <f>IF('Section 9a Bilan_Diffusion'!J61="","",'Section 9a Bilan_Diffusion'!J61)</f>
        <v/>
      </c>
      <c r="R65" s="46" t="str">
        <f>IF('Section 9a Bilan_Diffusion'!K61="","",'Section 9a Bilan_Diffusion'!K61)</f>
        <v/>
      </c>
      <c r="S65" s="46" t="str">
        <f>IF('Section 9a Bilan_Diffusion'!L61="","",'Section 9a Bilan_Diffusion'!L61)</f>
        <v/>
      </c>
      <c r="T65" s="46" t="str">
        <f>IF('Section 9a Bilan_Diffusion'!M61="","",'Section 9a Bilan_Diffusion'!M61)</f>
        <v/>
      </c>
      <c r="U65" s="8">
        <f>'Section 9a Bilan_Diffusion'!N61</f>
        <v>0</v>
      </c>
      <c r="V65" s="8">
        <f>'Section 9a Bilan_Diffusion'!O61</f>
        <v>0</v>
      </c>
      <c r="W65" s="8">
        <f>'Section 9a Bilan_Diffusion'!P61</f>
        <v>0</v>
      </c>
      <c r="X65" s="8">
        <f>'Section 9a Bilan_Diffusion'!Q61</f>
        <v>0</v>
      </c>
      <c r="Y65" s="8">
        <f>'Section 9a Bilan_Diffusion'!R61</f>
        <v>0</v>
      </c>
      <c r="Z65" s="8">
        <f>'Section 9a Bilan_Diffusion'!S61</f>
        <v>0</v>
      </c>
      <c r="AA65" s="8">
        <f>'Section 9a Bilan_Diffusion'!T61</f>
        <v>0</v>
      </c>
      <c r="AB65" s="8">
        <f>'Section 9a Bilan_Diffusion'!U61</f>
        <v>0</v>
      </c>
      <c r="AC65" s="8">
        <f>'Section 9a Bilan_Diffusion'!V61</f>
        <v>0</v>
      </c>
    </row>
    <row r="66" spans="1:29">
      <c r="A66" s="8">
        <f>'Identification '!$F$11</f>
        <v>0</v>
      </c>
      <c r="B66" s="46" t="str">
        <f>IF(AND('Identification '!$F$11="",'Identification '!$F$15&lt;&gt;""),'Identification '!$F$15,IF('Identification '!$F$11="","",IF('Identification '!$F$13="Inscrire le nom de votre organisme dans la cellule F15",'Identification '!$F$15,'Identification '!$F$13)))</f>
        <v/>
      </c>
      <c r="C66" s="8" t="str">
        <f>REF!$BM$7</f>
        <v>2025-2026</v>
      </c>
      <c r="D66" s="8" t="s">
        <v>2995</v>
      </c>
      <c r="E66" s="46" t="str">
        <f>'Identification '!$F$17</f>
        <v/>
      </c>
      <c r="F66" s="8" t="str">
        <f>'Identification '!$G$18</f>
        <v/>
      </c>
      <c r="G66" s="10" t="str">
        <f>IF('Section 9a Bilan_Diffusion'!$D$7="","",'Section 9a Bilan_Diffusion'!$D$7)</f>
        <v/>
      </c>
      <c r="H66" s="8" t="str">
        <f>IF('Section 9a Bilan_Diffusion'!A62="","",IF('Section 9a Bilan_Diffusion'!A62="«Choisir»","",'Section 9a Bilan_Diffusion'!A62))</f>
        <v/>
      </c>
      <c r="I66" s="1312" t="str">
        <f>IF('Section 9a Bilan_Diffusion'!B62="","",'Section 9a Bilan_Diffusion'!B62)</f>
        <v/>
      </c>
      <c r="J66" s="46" t="str">
        <f>IF('Section 9a Bilan_Diffusion'!C62="","",'Section 9a Bilan_Diffusion'!C62)</f>
        <v/>
      </c>
      <c r="K66" s="46" t="str">
        <f>IF('Section 9a Bilan_Diffusion'!D62="","",'Section 9a Bilan_Diffusion'!D62)</f>
        <v/>
      </c>
      <c r="L66" s="8" t="str">
        <f>IF('Section 9a Bilan_Diffusion'!E62="","",IF('Section 9a Bilan_Diffusion'!E62="«Choisir»","",'Section 9a Bilan_Diffusion'!E62))</f>
        <v/>
      </c>
      <c r="M66" s="8" t="str">
        <f>IF('Section 9a Bilan_Diffusion'!F62="","",IF('Section 9a Bilan_Diffusion'!F62="«Choisir»","",'Section 9a Bilan_Diffusion'!F62))</f>
        <v/>
      </c>
      <c r="N66" s="46" t="str">
        <f>IF('Section 9a Bilan_Diffusion'!G62="","",'Section 9a Bilan_Diffusion'!G62)</f>
        <v/>
      </c>
      <c r="O66" s="46" t="str">
        <f>IF('Section 9a Bilan_Diffusion'!H62="","",'Section 9a Bilan_Diffusion'!H62)</f>
        <v/>
      </c>
      <c r="P66" s="46" t="str">
        <f>IF('Section 9a Bilan_Diffusion'!I62="","",'Section 9a Bilan_Diffusion'!I62)</f>
        <v/>
      </c>
      <c r="Q66" s="46" t="str">
        <f>IF('Section 9a Bilan_Diffusion'!J62="","",'Section 9a Bilan_Diffusion'!J62)</f>
        <v/>
      </c>
      <c r="R66" s="46" t="str">
        <f>IF('Section 9a Bilan_Diffusion'!K62="","",'Section 9a Bilan_Diffusion'!K62)</f>
        <v/>
      </c>
      <c r="S66" s="46" t="str">
        <f>IF('Section 9a Bilan_Diffusion'!L62="","",'Section 9a Bilan_Diffusion'!L62)</f>
        <v/>
      </c>
      <c r="T66" s="46" t="str">
        <f>IF('Section 9a Bilan_Diffusion'!M62="","",'Section 9a Bilan_Diffusion'!M62)</f>
        <v/>
      </c>
      <c r="U66" s="8">
        <f>'Section 9a Bilan_Diffusion'!N62</f>
        <v>0</v>
      </c>
      <c r="V66" s="8">
        <f>'Section 9a Bilan_Diffusion'!O62</f>
        <v>0</v>
      </c>
      <c r="W66" s="8">
        <f>'Section 9a Bilan_Diffusion'!P62</f>
        <v>0</v>
      </c>
      <c r="X66" s="8">
        <f>'Section 9a Bilan_Diffusion'!Q62</f>
        <v>0</v>
      </c>
      <c r="Y66" s="8">
        <f>'Section 9a Bilan_Diffusion'!R62</f>
        <v>0</v>
      </c>
      <c r="Z66" s="8">
        <f>'Section 9a Bilan_Diffusion'!S62</f>
        <v>0</v>
      </c>
      <c r="AA66" s="8">
        <f>'Section 9a Bilan_Diffusion'!T62</f>
        <v>0</v>
      </c>
      <c r="AB66" s="8">
        <f>'Section 9a Bilan_Diffusion'!U62</f>
        <v>0</v>
      </c>
      <c r="AC66" s="8">
        <f>'Section 9a Bilan_Diffusion'!V62</f>
        <v>0</v>
      </c>
    </row>
    <row r="67" spans="1:29">
      <c r="A67" s="8">
        <f>'Identification '!$F$11</f>
        <v>0</v>
      </c>
      <c r="B67" s="46" t="str">
        <f>IF(AND('Identification '!$F$11="",'Identification '!$F$15&lt;&gt;""),'Identification '!$F$15,IF('Identification '!$F$11="","",IF('Identification '!$F$13="Inscrire le nom de votre organisme dans la cellule F15",'Identification '!$F$15,'Identification '!$F$13)))</f>
        <v/>
      </c>
      <c r="C67" s="8" t="str">
        <f>REF!$BM$7</f>
        <v>2025-2026</v>
      </c>
      <c r="D67" s="8" t="s">
        <v>2995</v>
      </c>
      <c r="E67" s="46" t="str">
        <f>'Identification '!$F$17</f>
        <v/>
      </c>
      <c r="F67" s="8" t="str">
        <f>'Identification '!$G$18</f>
        <v/>
      </c>
      <c r="G67" s="10" t="str">
        <f>IF('Section 9a Bilan_Diffusion'!$D$7="","",'Section 9a Bilan_Diffusion'!$D$7)</f>
        <v/>
      </c>
      <c r="H67" s="8" t="str">
        <f>IF('Section 9a Bilan_Diffusion'!A63="","",IF('Section 9a Bilan_Diffusion'!A63="«Choisir»","",'Section 9a Bilan_Diffusion'!A63))</f>
        <v/>
      </c>
      <c r="I67" s="1312" t="str">
        <f>IF('Section 9a Bilan_Diffusion'!B63="","",'Section 9a Bilan_Diffusion'!B63)</f>
        <v/>
      </c>
      <c r="J67" s="46" t="str">
        <f>IF('Section 9a Bilan_Diffusion'!C63="","",'Section 9a Bilan_Diffusion'!C63)</f>
        <v/>
      </c>
      <c r="K67" s="46" t="str">
        <f>IF('Section 9a Bilan_Diffusion'!D63="","",'Section 9a Bilan_Diffusion'!D63)</f>
        <v/>
      </c>
      <c r="L67" s="8" t="str">
        <f>IF('Section 9a Bilan_Diffusion'!E63="","",IF('Section 9a Bilan_Diffusion'!E63="«Choisir»","",'Section 9a Bilan_Diffusion'!E63))</f>
        <v/>
      </c>
      <c r="M67" s="8" t="str">
        <f>IF('Section 9a Bilan_Diffusion'!F63="","",IF('Section 9a Bilan_Diffusion'!F63="«Choisir»","",'Section 9a Bilan_Diffusion'!F63))</f>
        <v/>
      </c>
      <c r="N67" s="46" t="str">
        <f>IF('Section 9a Bilan_Diffusion'!G63="","",'Section 9a Bilan_Diffusion'!G63)</f>
        <v/>
      </c>
      <c r="O67" s="46" t="str">
        <f>IF('Section 9a Bilan_Diffusion'!H63="","",'Section 9a Bilan_Diffusion'!H63)</f>
        <v/>
      </c>
      <c r="P67" s="46" t="str">
        <f>IF('Section 9a Bilan_Diffusion'!I63="","",'Section 9a Bilan_Diffusion'!I63)</f>
        <v/>
      </c>
      <c r="Q67" s="46" t="str">
        <f>IF('Section 9a Bilan_Diffusion'!J63="","",'Section 9a Bilan_Diffusion'!J63)</f>
        <v/>
      </c>
      <c r="R67" s="46" t="str">
        <f>IF('Section 9a Bilan_Diffusion'!K63="","",'Section 9a Bilan_Diffusion'!K63)</f>
        <v/>
      </c>
      <c r="S67" s="46" t="str">
        <f>IF('Section 9a Bilan_Diffusion'!L63="","",'Section 9a Bilan_Diffusion'!L63)</f>
        <v/>
      </c>
      <c r="T67" s="46" t="str">
        <f>IF('Section 9a Bilan_Diffusion'!M63="","",'Section 9a Bilan_Diffusion'!M63)</f>
        <v/>
      </c>
      <c r="U67" s="8">
        <f>'Section 9a Bilan_Diffusion'!N63</f>
        <v>0</v>
      </c>
      <c r="V67" s="8">
        <f>'Section 9a Bilan_Diffusion'!O63</f>
        <v>0</v>
      </c>
      <c r="W67" s="8">
        <f>'Section 9a Bilan_Diffusion'!P63</f>
        <v>0</v>
      </c>
      <c r="X67" s="8">
        <f>'Section 9a Bilan_Diffusion'!Q63</f>
        <v>0</v>
      </c>
      <c r="Y67" s="8">
        <f>'Section 9a Bilan_Diffusion'!R63</f>
        <v>0</v>
      </c>
      <c r="Z67" s="8">
        <f>'Section 9a Bilan_Diffusion'!S63</f>
        <v>0</v>
      </c>
      <c r="AA67" s="8">
        <f>'Section 9a Bilan_Diffusion'!T63</f>
        <v>0</v>
      </c>
      <c r="AB67" s="8">
        <f>'Section 9a Bilan_Diffusion'!U63</f>
        <v>0</v>
      </c>
      <c r="AC67" s="8">
        <f>'Section 9a Bilan_Diffusion'!V63</f>
        <v>0</v>
      </c>
    </row>
    <row r="68" spans="1:29">
      <c r="A68" s="8">
        <f>'Identification '!$F$11</f>
        <v>0</v>
      </c>
      <c r="B68" s="46" t="str">
        <f>IF(AND('Identification '!$F$11="",'Identification '!$F$15&lt;&gt;""),'Identification '!$F$15,IF('Identification '!$F$11="","",IF('Identification '!$F$13="Inscrire le nom de votre organisme dans la cellule F15",'Identification '!$F$15,'Identification '!$F$13)))</f>
        <v/>
      </c>
      <c r="C68" s="8" t="str">
        <f>REF!$BM$7</f>
        <v>2025-2026</v>
      </c>
      <c r="D68" s="8" t="s">
        <v>2995</v>
      </c>
      <c r="E68" s="46" t="str">
        <f>'Identification '!$F$17</f>
        <v/>
      </c>
      <c r="F68" s="8" t="str">
        <f>'Identification '!$G$18</f>
        <v/>
      </c>
      <c r="G68" s="10" t="str">
        <f>IF('Section 9a Bilan_Diffusion'!$D$7="","",'Section 9a Bilan_Diffusion'!$D$7)</f>
        <v/>
      </c>
      <c r="H68" s="8" t="str">
        <f>IF('Section 9a Bilan_Diffusion'!A64="","",IF('Section 9a Bilan_Diffusion'!A64="«Choisir»","",'Section 9a Bilan_Diffusion'!A64))</f>
        <v/>
      </c>
      <c r="I68" s="1312" t="str">
        <f>IF('Section 9a Bilan_Diffusion'!B64="","",'Section 9a Bilan_Diffusion'!B64)</f>
        <v/>
      </c>
      <c r="J68" s="46" t="str">
        <f>IF('Section 9a Bilan_Diffusion'!C64="","",'Section 9a Bilan_Diffusion'!C64)</f>
        <v/>
      </c>
      <c r="K68" s="46" t="str">
        <f>IF('Section 9a Bilan_Diffusion'!D64="","",'Section 9a Bilan_Diffusion'!D64)</f>
        <v/>
      </c>
      <c r="L68" s="8" t="str">
        <f>IF('Section 9a Bilan_Diffusion'!E64="","",IF('Section 9a Bilan_Diffusion'!E64="«Choisir»","",'Section 9a Bilan_Diffusion'!E64))</f>
        <v/>
      </c>
      <c r="M68" s="8" t="str">
        <f>IF('Section 9a Bilan_Diffusion'!F64="","",IF('Section 9a Bilan_Diffusion'!F64="«Choisir»","",'Section 9a Bilan_Diffusion'!F64))</f>
        <v/>
      </c>
      <c r="N68" s="46" t="str">
        <f>IF('Section 9a Bilan_Diffusion'!G64="","",'Section 9a Bilan_Diffusion'!G64)</f>
        <v/>
      </c>
      <c r="O68" s="46" t="str">
        <f>IF('Section 9a Bilan_Diffusion'!H64="","",'Section 9a Bilan_Diffusion'!H64)</f>
        <v/>
      </c>
      <c r="P68" s="46" t="str">
        <f>IF('Section 9a Bilan_Diffusion'!I64="","",'Section 9a Bilan_Diffusion'!I64)</f>
        <v/>
      </c>
      <c r="Q68" s="46" t="str">
        <f>IF('Section 9a Bilan_Diffusion'!J64="","",'Section 9a Bilan_Diffusion'!J64)</f>
        <v/>
      </c>
      <c r="R68" s="46" t="str">
        <f>IF('Section 9a Bilan_Diffusion'!K64="","",'Section 9a Bilan_Diffusion'!K64)</f>
        <v/>
      </c>
      <c r="S68" s="46" t="str">
        <f>IF('Section 9a Bilan_Diffusion'!L64="","",'Section 9a Bilan_Diffusion'!L64)</f>
        <v/>
      </c>
      <c r="T68" s="46" t="str">
        <f>IF('Section 9a Bilan_Diffusion'!M64="","",'Section 9a Bilan_Diffusion'!M64)</f>
        <v/>
      </c>
      <c r="U68" s="8">
        <f>'Section 9a Bilan_Diffusion'!N64</f>
        <v>0</v>
      </c>
      <c r="V68" s="8">
        <f>'Section 9a Bilan_Diffusion'!O64</f>
        <v>0</v>
      </c>
      <c r="W68" s="8">
        <f>'Section 9a Bilan_Diffusion'!P64</f>
        <v>0</v>
      </c>
      <c r="X68" s="8">
        <f>'Section 9a Bilan_Diffusion'!Q64</f>
        <v>0</v>
      </c>
      <c r="Y68" s="8">
        <f>'Section 9a Bilan_Diffusion'!R64</f>
        <v>0</v>
      </c>
      <c r="Z68" s="8">
        <f>'Section 9a Bilan_Diffusion'!S64</f>
        <v>0</v>
      </c>
      <c r="AA68" s="8">
        <f>'Section 9a Bilan_Diffusion'!T64</f>
        <v>0</v>
      </c>
      <c r="AB68" s="8">
        <f>'Section 9a Bilan_Diffusion'!U64</f>
        <v>0</v>
      </c>
      <c r="AC68" s="8">
        <f>'Section 9a Bilan_Diffusion'!V64</f>
        <v>0</v>
      </c>
    </row>
    <row r="69" spans="1:29">
      <c r="A69" s="8">
        <f>'Identification '!$F$11</f>
        <v>0</v>
      </c>
      <c r="B69" s="46" t="str">
        <f>IF(AND('Identification '!$F$11="",'Identification '!$F$15&lt;&gt;""),'Identification '!$F$15,IF('Identification '!$F$11="","",IF('Identification '!$F$13="Inscrire le nom de votre organisme dans la cellule F15",'Identification '!$F$15,'Identification '!$F$13)))</f>
        <v/>
      </c>
      <c r="C69" s="8" t="str">
        <f>REF!$BM$7</f>
        <v>2025-2026</v>
      </c>
      <c r="D69" s="8" t="s">
        <v>2995</v>
      </c>
      <c r="E69" s="46" t="str">
        <f>'Identification '!$F$17</f>
        <v/>
      </c>
      <c r="F69" s="8" t="str">
        <f>'Identification '!$G$18</f>
        <v/>
      </c>
      <c r="G69" s="10" t="str">
        <f>IF('Section 9a Bilan_Diffusion'!$D$7="","",'Section 9a Bilan_Diffusion'!$D$7)</f>
        <v/>
      </c>
      <c r="H69" s="8" t="str">
        <f>IF('Section 9a Bilan_Diffusion'!A65="","",IF('Section 9a Bilan_Diffusion'!A65="«Choisir»","",'Section 9a Bilan_Diffusion'!A65))</f>
        <v/>
      </c>
      <c r="I69" s="1312" t="str">
        <f>IF('Section 9a Bilan_Diffusion'!B65="","",'Section 9a Bilan_Diffusion'!B65)</f>
        <v/>
      </c>
      <c r="J69" s="46" t="str">
        <f>IF('Section 9a Bilan_Diffusion'!C65="","",'Section 9a Bilan_Diffusion'!C65)</f>
        <v/>
      </c>
      <c r="K69" s="46" t="str">
        <f>IF('Section 9a Bilan_Diffusion'!D65="","",'Section 9a Bilan_Diffusion'!D65)</f>
        <v/>
      </c>
      <c r="L69" s="8" t="str">
        <f>IF('Section 9a Bilan_Diffusion'!E65="","",IF('Section 9a Bilan_Diffusion'!E65="«Choisir»","",'Section 9a Bilan_Diffusion'!E65))</f>
        <v/>
      </c>
      <c r="M69" s="8" t="str">
        <f>IF('Section 9a Bilan_Diffusion'!F65="","",IF('Section 9a Bilan_Diffusion'!F65="«Choisir»","",'Section 9a Bilan_Diffusion'!F65))</f>
        <v/>
      </c>
      <c r="N69" s="46" t="str">
        <f>IF('Section 9a Bilan_Diffusion'!G65="","",'Section 9a Bilan_Diffusion'!G65)</f>
        <v/>
      </c>
      <c r="O69" s="46" t="str">
        <f>IF('Section 9a Bilan_Diffusion'!H65="","",'Section 9a Bilan_Diffusion'!H65)</f>
        <v/>
      </c>
      <c r="P69" s="46" t="str">
        <f>IF('Section 9a Bilan_Diffusion'!I65="","",'Section 9a Bilan_Diffusion'!I65)</f>
        <v/>
      </c>
      <c r="Q69" s="46" t="str">
        <f>IF('Section 9a Bilan_Diffusion'!J65="","",'Section 9a Bilan_Diffusion'!J65)</f>
        <v/>
      </c>
      <c r="R69" s="46" t="str">
        <f>IF('Section 9a Bilan_Diffusion'!K65="","",'Section 9a Bilan_Diffusion'!K65)</f>
        <v/>
      </c>
      <c r="S69" s="46" t="str">
        <f>IF('Section 9a Bilan_Diffusion'!L65="","",'Section 9a Bilan_Diffusion'!L65)</f>
        <v/>
      </c>
      <c r="T69" s="46" t="str">
        <f>IF('Section 9a Bilan_Diffusion'!M65="","",'Section 9a Bilan_Diffusion'!M65)</f>
        <v/>
      </c>
      <c r="U69" s="8">
        <f>'Section 9a Bilan_Diffusion'!N65</f>
        <v>0</v>
      </c>
      <c r="V69" s="8">
        <f>'Section 9a Bilan_Diffusion'!O65</f>
        <v>0</v>
      </c>
      <c r="W69" s="8">
        <f>'Section 9a Bilan_Diffusion'!P65</f>
        <v>0</v>
      </c>
      <c r="X69" s="8">
        <f>'Section 9a Bilan_Diffusion'!Q65</f>
        <v>0</v>
      </c>
      <c r="Y69" s="8">
        <f>'Section 9a Bilan_Diffusion'!R65</f>
        <v>0</v>
      </c>
      <c r="Z69" s="8">
        <f>'Section 9a Bilan_Diffusion'!S65</f>
        <v>0</v>
      </c>
      <c r="AA69" s="8">
        <f>'Section 9a Bilan_Diffusion'!T65</f>
        <v>0</v>
      </c>
      <c r="AB69" s="8">
        <f>'Section 9a Bilan_Diffusion'!U65</f>
        <v>0</v>
      </c>
      <c r="AC69" s="8">
        <f>'Section 9a Bilan_Diffusion'!V65</f>
        <v>0</v>
      </c>
    </row>
    <row r="70" spans="1:29">
      <c r="A70" s="8">
        <f>'Identification '!$F$11</f>
        <v>0</v>
      </c>
      <c r="B70" s="46" t="str">
        <f>IF(AND('Identification '!$F$11="",'Identification '!$F$15&lt;&gt;""),'Identification '!$F$15,IF('Identification '!$F$11="","",IF('Identification '!$F$13="Inscrire le nom de votre organisme dans la cellule F15",'Identification '!$F$15,'Identification '!$F$13)))</f>
        <v/>
      </c>
      <c r="C70" s="8" t="str">
        <f>REF!$BM$7</f>
        <v>2025-2026</v>
      </c>
      <c r="D70" s="8" t="s">
        <v>2995</v>
      </c>
      <c r="E70" s="46" t="str">
        <f>'Identification '!$F$17</f>
        <v/>
      </c>
      <c r="F70" s="8" t="str">
        <f>'Identification '!$G$18</f>
        <v/>
      </c>
      <c r="G70" s="10" t="str">
        <f>IF('Section 9a Bilan_Diffusion'!$D$7="","",'Section 9a Bilan_Diffusion'!$D$7)</f>
        <v/>
      </c>
      <c r="H70" s="8" t="str">
        <f>IF('Section 9a Bilan_Diffusion'!A66="","",IF('Section 9a Bilan_Diffusion'!A66="«Choisir»","",'Section 9a Bilan_Diffusion'!A66))</f>
        <v/>
      </c>
      <c r="I70" s="1312" t="str">
        <f>IF('Section 9a Bilan_Diffusion'!B66="","",'Section 9a Bilan_Diffusion'!B66)</f>
        <v/>
      </c>
      <c r="J70" s="46" t="str">
        <f>IF('Section 9a Bilan_Diffusion'!C66="","",'Section 9a Bilan_Diffusion'!C66)</f>
        <v/>
      </c>
      <c r="K70" s="46" t="str">
        <f>IF('Section 9a Bilan_Diffusion'!D66="","",'Section 9a Bilan_Diffusion'!D66)</f>
        <v/>
      </c>
      <c r="L70" s="8" t="str">
        <f>IF('Section 9a Bilan_Diffusion'!E66="","",IF('Section 9a Bilan_Diffusion'!E66="«Choisir»","",'Section 9a Bilan_Diffusion'!E66))</f>
        <v/>
      </c>
      <c r="M70" s="8" t="str">
        <f>IF('Section 9a Bilan_Diffusion'!F66="","",IF('Section 9a Bilan_Diffusion'!F66="«Choisir»","",'Section 9a Bilan_Diffusion'!F66))</f>
        <v/>
      </c>
      <c r="N70" s="46" t="str">
        <f>IF('Section 9a Bilan_Diffusion'!G66="","",'Section 9a Bilan_Diffusion'!G66)</f>
        <v/>
      </c>
      <c r="O70" s="46" t="str">
        <f>IF('Section 9a Bilan_Diffusion'!H66="","",'Section 9a Bilan_Diffusion'!H66)</f>
        <v/>
      </c>
      <c r="P70" s="46" t="str">
        <f>IF('Section 9a Bilan_Diffusion'!I66="","",'Section 9a Bilan_Diffusion'!I66)</f>
        <v/>
      </c>
      <c r="Q70" s="46" t="str">
        <f>IF('Section 9a Bilan_Diffusion'!J66="","",'Section 9a Bilan_Diffusion'!J66)</f>
        <v/>
      </c>
      <c r="R70" s="46" t="str">
        <f>IF('Section 9a Bilan_Diffusion'!K66="","",'Section 9a Bilan_Diffusion'!K66)</f>
        <v/>
      </c>
      <c r="S70" s="46" t="str">
        <f>IF('Section 9a Bilan_Diffusion'!L66="","",'Section 9a Bilan_Diffusion'!L66)</f>
        <v/>
      </c>
      <c r="T70" s="46" t="str">
        <f>IF('Section 9a Bilan_Diffusion'!M66="","",'Section 9a Bilan_Diffusion'!M66)</f>
        <v/>
      </c>
      <c r="U70" s="8">
        <f>'Section 9a Bilan_Diffusion'!N66</f>
        <v>0</v>
      </c>
      <c r="V70" s="8">
        <f>'Section 9a Bilan_Diffusion'!O66</f>
        <v>0</v>
      </c>
      <c r="W70" s="8">
        <f>'Section 9a Bilan_Diffusion'!P66</f>
        <v>0</v>
      </c>
      <c r="X70" s="8">
        <f>'Section 9a Bilan_Diffusion'!Q66</f>
        <v>0</v>
      </c>
      <c r="Y70" s="8">
        <f>'Section 9a Bilan_Diffusion'!R66</f>
        <v>0</v>
      </c>
      <c r="Z70" s="8">
        <f>'Section 9a Bilan_Diffusion'!S66</f>
        <v>0</v>
      </c>
      <c r="AA70" s="8">
        <f>'Section 9a Bilan_Diffusion'!T66</f>
        <v>0</v>
      </c>
      <c r="AB70" s="8">
        <f>'Section 9a Bilan_Diffusion'!U66</f>
        <v>0</v>
      </c>
      <c r="AC70" s="8">
        <f>'Section 9a Bilan_Diffusion'!V66</f>
        <v>0</v>
      </c>
    </row>
    <row r="71" spans="1:29">
      <c r="A71" s="8">
        <f>'Identification '!$F$11</f>
        <v>0</v>
      </c>
      <c r="B71" s="46" t="str">
        <f>IF(AND('Identification '!$F$11="",'Identification '!$F$15&lt;&gt;""),'Identification '!$F$15,IF('Identification '!$F$11="","",IF('Identification '!$F$13="Inscrire le nom de votre organisme dans la cellule F15",'Identification '!$F$15,'Identification '!$F$13)))</f>
        <v/>
      </c>
      <c r="C71" s="8" t="str">
        <f>REF!$BM$7</f>
        <v>2025-2026</v>
      </c>
      <c r="D71" s="8" t="s">
        <v>2995</v>
      </c>
      <c r="E71" s="46" t="str">
        <f>'Identification '!$F$17</f>
        <v/>
      </c>
      <c r="F71" s="8" t="str">
        <f>'Identification '!$G$18</f>
        <v/>
      </c>
      <c r="G71" s="10" t="str">
        <f>IF('Section 9a Bilan_Diffusion'!$D$7="","",'Section 9a Bilan_Diffusion'!$D$7)</f>
        <v/>
      </c>
      <c r="H71" s="8" t="str">
        <f>IF('Section 9a Bilan_Diffusion'!A67="","",IF('Section 9a Bilan_Diffusion'!A67="«Choisir»","",'Section 9a Bilan_Diffusion'!A67))</f>
        <v/>
      </c>
      <c r="I71" s="1312" t="str">
        <f>IF('Section 9a Bilan_Diffusion'!B67="","",'Section 9a Bilan_Diffusion'!B67)</f>
        <v/>
      </c>
      <c r="J71" s="46" t="str">
        <f>IF('Section 9a Bilan_Diffusion'!C67="","",'Section 9a Bilan_Diffusion'!C67)</f>
        <v/>
      </c>
      <c r="K71" s="46" t="str">
        <f>IF('Section 9a Bilan_Diffusion'!D67="","",'Section 9a Bilan_Diffusion'!D67)</f>
        <v/>
      </c>
      <c r="L71" s="8" t="str">
        <f>IF('Section 9a Bilan_Diffusion'!E67="","",IF('Section 9a Bilan_Diffusion'!E67="«Choisir»","",'Section 9a Bilan_Diffusion'!E67))</f>
        <v/>
      </c>
      <c r="M71" s="8" t="str">
        <f>IF('Section 9a Bilan_Diffusion'!F67="","",IF('Section 9a Bilan_Diffusion'!F67="«Choisir»","",'Section 9a Bilan_Diffusion'!F67))</f>
        <v/>
      </c>
      <c r="N71" s="46" t="str">
        <f>IF('Section 9a Bilan_Diffusion'!G67="","",'Section 9a Bilan_Diffusion'!G67)</f>
        <v/>
      </c>
      <c r="O71" s="46" t="str">
        <f>IF('Section 9a Bilan_Diffusion'!H67="","",'Section 9a Bilan_Diffusion'!H67)</f>
        <v/>
      </c>
      <c r="P71" s="46" t="str">
        <f>IF('Section 9a Bilan_Diffusion'!I67="","",'Section 9a Bilan_Diffusion'!I67)</f>
        <v/>
      </c>
      <c r="Q71" s="46" t="str">
        <f>IF('Section 9a Bilan_Diffusion'!J67="","",'Section 9a Bilan_Diffusion'!J67)</f>
        <v/>
      </c>
      <c r="R71" s="46" t="str">
        <f>IF('Section 9a Bilan_Diffusion'!K67="","",'Section 9a Bilan_Diffusion'!K67)</f>
        <v/>
      </c>
      <c r="S71" s="46" t="str">
        <f>IF('Section 9a Bilan_Diffusion'!L67="","",'Section 9a Bilan_Diffusion'!L67)</f>
        <v/>
      </c>
      <c r="T71" s="46" t="str">
        <f>IF('Section 9a Bilan_Diffusion'!M67="","",'Section 9a Bilan_Diffusion'!M67)</f>
        <v/>
      </c>
      <c r="U71" s="8">
        <f>'Section 9a Bilan_Diffusion'!N67</f>
        <v>0</v>
      </c>
      <c r="V71" s="8">
        <f>'Section 9a Bilan_Diffusion'!O67</f>
        <v>0</v>
      </c>
      <c r="W71" s="8">
        <f>'Section 9a Bilan_Diffusion'!P67</f>
        <v>0</v>
      </c>
      <c r="X71" s="8">
        <f>'Section 9a Bilan_Diffusion'!Q67</f>
        <v>0</v>
      </c>
      <c r="Y71" s="8">
        <f>'Section 9a Bilan_Diffusion'!R67</f>
        <v>0</v>
      </c>
      <c r="Z71" s="8">
        <f>'Section 9a Bilan_Diffusion'!S67</f>
        <v>0</v>
      </c>
      <c r="AA71" s="8">
        <f>'Section 9a Bilan_Diffusion'!T67</f>
        <v>0</v>
      </c>
      <c r="AB71" s="8">
        <f>'Section 9a Bilan_Diffusion'!U67</f>
        <v>0</v>
      </c>
      <c r="AC71" s="8">
        <f>'Section 9a Bilan_Diffusion'!V67</f>
        <v>0</v>
      </c>
    </row>
    <row r="72" spans="1:29">
      <c r="A72" s="8">
        <f>'Identification '!$F$11</f>
        <v>0</v>
      </c>
      <c r="B72" s="46" t="str">
        <f>IF(AND('Identification '!$F$11="",'Identification '!$F$15&lt;&gt;""),'Identification '!$F$15,IF('Identification '!$F$11="","",IF('Identification '!$F$13="Inscrire le nom de votre organisme dans la cellule F15",'Identification '!$F$15,'Identification '!$F$13)))</f>
        <v/>
      </c>
      <c r="C72" s="8" t="str">
        <f>REF!$BM$7</f>
        <v>2025-2026</v>
      </c>
      <c r="D72" s="8" t="s">
        <v>2995</v>
      </c>
      <c r="E72" s="46" t="str">
        <f>'Identification '!$F$17</f>
        <v/>
      </c>
      <c r="F72" s="8" t="str">
        <f>'Identification '!$G$18</f>
        <v/>
      </c>
      <c r="G72" s="10" t="str">
        <f>IF('Section 9a Bilan_Diffusion'!$D$7="","",'Section 9a Bilan_Diffusion'!$D$7)</f>
        <v/>
      </c>
      <c r="H72" s="8" t="str">
        <f>IF('Section 9a Bilan_Diffusion'!A68="","",IF('Section 9a Bilan_Diffusion'!A68="«Choisir»","",'Section 9a Bilan_Diffusion'!A68))</f>
        <v/>
      </c>
      <c r="I72" s="1312" t="str">
        <f>IF('Section 9a Bilan_Diffusion'!B68="","",'Section 9a Bilan_Diffusion'!B68)</f>
        <v/>
      </c>
      <c r="J72" s="46" t="str">
        <f>IF('Section 9a Bilan_Diffusion'!C68="","",'Section 9a Bilan_Diffusion'!C68)</f>
        <v/>
      </c>
      <c r="K72" s="46" t="str">
        <f>IF('Section 9a Bilan_Diffusion'!D68="","",'Section 9a Bilan_Diffusion'!D68)</f>
        <v/>
      </c>
      <c r="L72" s="8" t="str">
        <f>IF('Section 9a Bilan_Diffusion'!E68="","",IF('Section 9a Bilan_Diffusion'!E68="«Choisir»","",'Section 9a Bilan_Diffusion'!E68))</f>
        <v/>
      </c>
      <c r="M72" s="8" t="str">
        <f>IF('Section 9a Bilan_Diffusion'!F68="","",IF('Section 9a Bilan_Diffusion'!F68="«Choisir»","",'Section 9a Bilan_Diffusion'!F68))</f>
        <v/>
      </c>
      <c r="N72" s="46" t="str">
        <f>IF('Section 9a Bilan_Diffusion'!G68="","",'Section 9a Bilan_Diffusion'!G68)</f>
        <v/>
      </c>
      <c r="O72" s="46" t="str">
        <f>IF('Section 9a Bilan_Diffusion'!H68="","",'Section 9a Bilan_Diffusion'!H68)</f>
        <v/>
      </c>
      <c r="P72" s="46" t="str">
        <f>IF('Section 9a Bilan_Diffusion'!I68="","",'Section 9a Bilan_Diffusion'!I68)</f>
        <v/>
      </c>
      <c r="Q72" s="46" t="str">
        <f>IF('Section 9a Bilan_Diffusion'!J68="","",'Section 9a Bilan_Diffusion'!J68)</f>
        <v/>
      </c>
      <c r="R72" s="46" t="str">
        <f>IF('Section 9a Bilan_Diffusion'!K68="","",'Section 9a Bilan_Diffusion'!K68)</f>
        <v/>
      </c>
      <c r="S72" s="46" t="str">
        <f>IF('Section 9a Bilan_Diffusion'!L68="","",'Section 9a Bilan_Diffusion'!L68)</f>
        <v/>
      </c>
      <c r="T72" s="46" t="str">
        <f>IF('Section 9a Bilan_Diffusion'!M68="","",'Section 9a Bilan_Diffusion'!M68)</f>
        <v/>
      </c>
      <c r="U72" s="8">
        <f>'Section 9a Bilan_Diffusion'!N68</f>
        <v>0</v>
      </c>
      <c r="V72" s="8">
        <f>'Section 9a Bilan_Diffusion'!O68</f>
        <v>0</v>
      </c>
      <c r="W72" s="8">
        <f>'Section 9a Bilan_Diffusion'!P68</f>
        <v>0</v>
      </c>
      <c r="X72" s="8">
        <f>'Section 9a Bilan_Diffusion'!Q68</f>
        <v>0</v>
      </c>
      <c r="Y72" s="8">
        <f>'Section 9a Bilan_Diffusion'!R68</f>
        <v>0</v>
      </c>
      <c r="Z72" s="8">
        <f>'Section 9a Bilan_Diffusion'!S68</f>
        <v>0</v>
      </c>
      <c r="AA72" s="8">
        <f>'Section 9a Bilan_Diffusion'!T68</f>
        <v>0</v>
      </c>
      <c r="AB72" s="8">
        <f>'Section 9a Bilan_Diffusion'!U68</f>
        <v>0</v>
      </c>
      <c r="AC72" s="8">
        <f>'Section 9a Bilan_Diffusion'!V68</f>
        <v>0</v>
      </c>
    </row>
    <row r="73" spans="1:29">
      <c r="A73" s="8">
        <f>'Identification '!$F$11</f>
        <v>0</v>
      </c>
      <c r="B73" s="46" t="str">
        <f>IF(AND('Identification '!$F$11="",'Identification '!$F$15&lt;&gt;""),'Identification '!$F$15,IF('Identification '!$F$11="","",IF('Identification '!$F$13="Inscrire le nom de votre organisme dans la cellule F15",'Identification '!$F$15,'Identification '!$F$13)))</f>
        <v/>
      </c>
      <c r="C73" s="8" t="str">
        <f>REF!$BM$7</f>
        <v>2025-2026</v>
      </c>
      <c r="D73" s="8" t="s">
        <v>2995</v>
      </c>
      <c r="E73" s="46" t="str">
        <f>'Identification '!$F$17</f>
        <v/>
      </c>
      <c r="F73" s="8" t="str">
        <f>'Identification '!$G$18</f>
        <v/>
      </c>
      <c r="G73" s="10" t="str">
        <f>IF('Section 9a Bilan_Diffusion'!$D$7="","",'Section 9a Bilan_Diffusion'!$D$7)</f>
        <v/>
      </c>
      <c r="H73" s="8" t="str">
        <f>IF('Section 9a Bilan_Diffusion'!A69="","",IF('Section 9a Bilan_Diffusion'!A69="«Choisir»","",'Section 9a Bilan_Diffusion'!A69))</f>
        <v/>
      </c>
      <c r="I73" s="1312" t="str">
        <f>IF('Section 9a Bilan_Diffusion'!B69="","",'Section 9a Bilan_Diffusion'!B69)</f>
        <v/>
      </c>
      <c r="J73" s="46" t="str">
        <f>IF('Section 9a Bilan_Diffusion'!C69="","",'Section 9a Bilan_Diffusion'!C69)</f>
        <v/>
      </c>
      <c r="K73" s="46" t="str">
        <f>IF('Section 9a Bilan_Diffusion'!D69="","",'Section 9a Bilan_Diffusion'!D69)</f>
        <v/>
      </c>
      <c r="L73" s="8" t="str">
        <f>IF('Section 9a Bilan_Diffusion'!E69="","",IF('Section 9a Bilan_Diffusion'!E69="«Choisir»","",'Section 9a Bilan_Diffusion'!E69))</f>
        <v/>
      </c>
      <c r="M73" s="8" t="str">
        <f>IF('Section 9a Bilan_Diffusion'!F69="","",IF('Section 9a Bilan_Diffusion'!F69="«Choisir»","",'Section 9a Bilan_Diffusion'!F69))</f>
        <v/>
      </c>
      <c r="N73" s="46" t="str">
        <f>IF('Section 9a Bilan_Diffusion'!G69="","",'Section 9a Bilan_Diffusion'!G69)</f>
        <v/>
      </c>
      <c r="O73" s="46" t="str">
        <f>IF('Section 9a Bilan_Diffusion'!H69="","",'Section 9a Bilan_Diffusion'!H69)</f>
        <v/>
      </c>
      <c r="P73" s="46" t="str">
        <f>IF('Section 9a Bilan_Diffusion'!I69="","",'Section 9a Bilan_Diffusion'!I69)</f>
        <v/>
      </c>
      <c r="Q73" s="46" t="str">
        <f>IF('Section 9a Bilan_Diffusion'!J69="","",'Section 9a Bilan_Diffusion'!J69)</f>
        <v/>
      </c>
      <c r="R73" s="46" t="str">
        <f>IF('Section 9a Bilan_Diffusion'!K69="","",'Section 9a Bilan_Diffusion'!K69)</f>
        <v/>
      </c>
      <c r="S73" s="46" t="str">
        <f>IF('Section 9a Bilan_Diffusion'!L69="","",'Section 9a Bilan_Diffusion'!L69)</f>
        <v/>
      </c>
      <c r="T73" s="46" t="str">
        <f>IF('Section 9a Bilan_Diffusion'!M69="","",'Section 9a Bilan_Diffusion'!M69)</f>
        <v/>
      </c>
      <c r="U73" s="8">
        <f>'Section 9a Bilan_Diffusion'!N69</f>
        <v>0</v>
      </c>
      <c r="V73" s="8">
        <f>'Section 9a Bilan_Diffusion'!O69</f>
        <v>0</v>
      </c>
      <c r="W73" s="8">
        <f>'Section 9a Bilan_Diffusion'!P69</f>
        <v>0</v>
      </c>
      <c r="X73" s="8">
        <f>'Section 9a Bilan_Diffusion'!Q69</f>
        <v>0</v>
      </c>
      <c r="Y73" s="8">
        <f>'Section 9a Bilan_Diffusion'!R69</f>
        <v>0</v>
      </c>
      <c r="Z73" s="8">
        <f>'Section 9a Bilan_Diffusion'!S69</f>
        <v>0</v>
      </c>
      <c r="AA73" s="8">
        <f>'Section 9a Bilan_Diffusion'!T69</f>
        <v>0</v>
      </c>
      <c r="AB73" s="8">
        <f>'Section 9a Bilan_Diffusion'!U69</f>
        <v>0</v>
      </c>
      <c r="AC73" s="8">
        <f>'Section 9a Bilan_Diffusion'!V69</f>
        <v>0</v>
      </c>
    </row>
    <row r="74" spans="1:29">
      <c r="A74" s="8">
        <f>'Identification '!$F$11</f>
        <v>0</v>
      </c>
      <c r="B74" s="46" t="str">
        <f>IF(AND('Identification '!$F$11="",'Identification '!$F$15&lt;&gt;""),'Identification '!$F$15,IF('Identification '!$F$11="","",IF('Identification '!$F$13="Inscrire le nom de votre organisme dans la cellule F15",'Identification '!$F$15,'Identification '!$F$13)))</f>
        <v/>
      </c>
      <c r="C74" s="8" t="str">
        <f>REF!$BM$7</f>
        <v>2025-2026</v>
      </c>
      <c r="D74" s="8" t="s">
        <v>2995</v>
      </c>
      <c r="E74" s="46" t="str">
        <f>'Identification '!$F$17</f>
        <v/>
      </c>
      <c r="F74" s="8" t="str">
        <f>'Identification '!$G$18</f>
        <v/>
      </c>
      <c r="G74" s="10" t="str">
        <f>IF('Section 9a Bilan_Diffusion'!$D$7="","",'Section 9a Bilan_Diffusion'!$D$7)</f>
        <v/>
      </c>
      <c r="H74" s="8" t="str">
        <f>IF('Section 9a Bilan_Diffusion'!A70="","",IF('Section 9a Bilan_Diffusion'!A70="«Choisir»","",'Section 9a Bilan_Diffusion'!A70))</f>
        <v/>
      </c>
      <c r="I74" s="1312" t="str">
        <f>IF('Section 9a Bilan_Diffusion'!B70="","",'Section 9a Bilan_Diffusion'!B70)</f>
        <v/>
      </c>
      <c r="J74" s="46" t="str">
        <f>IF('Section 9a Bilan_Diffusion'!C70="","",'Section 9a Bilan_Diffusion'!C70)</f>
        <v/>
      </c>
      <c r="K74" s="46" t="str">
        <f>IF('Section 9a Bilan_Diffusion'!D70="","",'Section 9a Bilan_Diffusion'!D70)</f>
        <v/>
      </c>
      <c r="L74" s="8" t="str">
        <f>IF('Section 9a Bilan_Diffusion'!E70="","",IF('Section 9a Bilan_Diffusion'!E70="«Choisir»","",'Section 9a Bilan_Diffusion'!E70))</f>
        <v/>
      </c>
      <c r="M74" s="8" t="str">
        <f>IF('Section 9a Bilan_Diffusion'!F70="","",IF('Section 9a Bilan_Diffusion'!F70="«Choisir»","",'Section 9a Bilan_Diffusion'!F70))</f>
        <v/>
      </c>
      <c r="N74" s="46" t="str">
        <f>IF('Section 9a Bilan_Diffusion'!G70="","",'Section 9a Bilan_Diffusion'!G70)</f>
        <v/>
      </c>
      <c r="O74" s="46" t="str">
        <f>IF('Section 9a Bilan_Diffusion'!H70="","",'Section 9a Bilan_Diffusion'!H70)</f>
        <v/>
      </c>
      <c r="P74" s="46" t="str">
        <f>IF('Section 9a Bilan_Diffusion'!I70="","",'Section 9a Bilan_Diffusion'!I70)</f>
        <v/>
      </c>
      <c r="Q74" s="46" t="str">
        <f>IF('Section 9a Bilan_Diffusion'!J70="","",'Section 9a Bilan_Diffusion'!J70)</f>
        <v/>
      </c>
      <c r="R74" s="46" t="str">
        <f>IF('Section 9a Bilan_Diffusion'!K70="","",'Section 9a Bilan_Diffusion'!K70)</f>
        <v/>
      </c>
      <c r="S74" s="46" t="str">
        <f>IF('Section 9a Bilan_Diffusion'!L70="","",'Section 9a Bilan_Diffusion'!L70)</f>
        <v/>
      </c>
      <c r="T74" s="46" t="str">
        <f>IF('Section 9a Bilan_Diffusion'!M70="","",'Section 9a Bilan_Diffusion'!M70)</f>
        <v/>
      </c>
      <c r="U74" s="8">
        <f>'Section 9a Bilan_Diffusion'!N70</f>
        <v>0</v>
      </c>
      <c r="V74" s="8">
        <f>'Section 9a Bilan_Diffusion'!O70</f>
        <v>0</v>
      </c>
      <c r="W74" s="8">
        <f>'Section 9a Bilan_Diffusion'!P70</f>
        <v>0</v>
      </c>
      <c r="X74" s="8">
        <f>'Section 9a Bilan_Diffusion'!Q70</f>
        <v>0</v>
      </c>
      <c r="Y74" s="8">
        <f>'Section 9a Bilan_Diffusion'!R70</f>
        <v>0</v>
      </c>
      <c r="Z74" s="8">
        <f>'Section 9a Bilan_Diffusion'!S70</f>
        <v>0</v>
      </c>
      <c r="AA74" s="8">
        <f>'Section 9a Bilan_Diffusion'!T70</f>
        <v>0</v>
      </c>
      <c r="AB74" s="8">
        <f>'Section 9a Bilan_Diffusion'!U70</f>
        <v>0</v>
      </c>
      <c r="AC74" s="8">
        <f>'Section 9a Bilan_Diffusion'!V70</f>
        <v>0</v>
      </c>
    </row>
    <row r="75" spans="1:29">
      <c r="A75" s="8">
        <f>'Identification '!$F$11</f>
        <v>0</v>
      </c>
      <c r="B75" s="46" t="str">
        <f>IF(AND('Identification '!$F$11="",'Identification '!$F$15&lt;&gt;""),'Identification '!$F$15,IF('Identification '!$F$11="","",IF('Identification '!$F$13="Inscrire le nom de votre organisme dans la cellule F15",'Identification '!$F$15,'Identification '!$F$13)))</f>
        <v/>
      </c>
      <c r="C75" s="8" t="str">
        <f>REF!$BM$7</f>
        <v>2025-2026</v>
      </c>
      <c r="D75" s="8" t="s">
        <v>2995</v>
      </c>
      <c r="E75" s="46" t="str">
        <f>'Identification '!$F$17</f>
        <v/>
      </c>
      <c r="F75" s="8" t="str">
        <f>'Identification '!$G$18</f>
        <v/>
      </c>
      <c r="G75" s="10" t="str">
        <f>IF('Section 9a Bilan_Diffusion'!$D$7="","",'Section 9a Bilan_Diffusion'!$D$7)</f>
        <v/>
      </c>
      <c r="H75" s="8" t="str">
        <f>IF('Section 9a Bilan_Diffusion'!A71="","",IF('Section 9a Bilan_Diffusion'!A71="«Choisir»","",'Section 9a Bilan_Diffusion'!A71))</f>
        <v/>
      </c>
      <c r="I75" s="1312" t="str">
        <f>IF('Section 9a Bilan_Diffusion'!B71="","",'Section 9a Bilan_Diffusion'!B71)</f>
        <v/>
      </c>
      <c r="J75" s="46" t="str">
        <f>IF('Section 9a Bilan_Diffusion'!C71="","",'Section 9a Bilan_Diffusion'!C71)</f>
        <v/>
      </c>
      <c r="K75" s="46" t="str">
        <f>IF('Section 9a Bilan_Diffusion'!D71="","",'Section 9a Bilan_Diffusion'!D71)</f>
        <v/>
      </c>
      <c r="L75" s="8" t="str">
        <f>IF('Section 9a Bilan_Diffusion'!E71="","",IF('Section 9a Bilan_Diffusion'!E71="«Choisir»","",'Section 9a Bilan_Diffusion'!E71))</f>
        <v/>
      </c>
      <c r="M75" s="8" t="str">
        <f>IF('Section 9a Bilan_Diffusion'!F71="","",IF('Section 9a Bilan_Diffusion'!F71="«Choisir»","",'Section 9a Bilan_Diffusion'!F71))</f>
        <v/>
      </c>
      <c r="N75" s="46" t="str">
        <f>IF('Section 9a Bilan_Diffusion'!G71="","",'Section 9a Bilan_Diffusion'!G71)</f>
        <v/>
      </c>
      <c r="O75" s="46" t="str">
        <f>IF('Section 9a Bilan_Diffusion'!H71="","",'Section 9a Bilan_Diffusion'!H71)</f>
        <v/>
      </c>
      <c r="P75" s="46" t="str">
        <f>IF('Section 9a Bilan_Diffusion'!I71="","",'Section 9a Bilan_Diffusion'!I71)</f>
        <v/>
      </c>
      <c r="Q75" s="46" t="str">
        <f>IF('Section 9a Bilan_Diffusion'!J71="","",'Section 9a Bilan_Diffusion'!J71)</f>
        <v/>
      </c>
      <c r="R75" s="46" t="str">
        <f>IF('Section 9a Bilan_Diffusion'!K71="","",'Section 9a Bilan_Diffusion'!K71)</f>
        <v/>
      </c>
      <c r="S75" s="46" t="str">
        <f>IF('Section 9a Bilan_Diffusion'!L71="","",'Section 9a Bilan_Diffusion'!L71)</f>
        <v/>
      </c>
      <c r="T75" s="46" t="str">
        <f>IF('Section 9a Bilan_Diffusion'!M71="","",'Section 9a Bilan_Diffusion'!M71)</f>
        <v/>
      </c>
      <c r="U75" s="8">
        <f>'Section 9a Bilan_Diffusion'!N71</f>
        <v>0</v>
      </c>
      <c r="V75" s="8">
        <f>'Section 9a Bilan_Diffusion'!O71</f>
        <v>0</v>
      </c>
      <c r="W75" s="8">
        <f>'Section 9a Bilan_Diffusion'!P71</f>
        <v>0</v>
      </c>
      <c r="X75" s="8">
        <f>'Section 9a Bilan_Diffusion'!Q71</f>
        <v>0</v>
      </c>
      <c r="Y75" s="8">
        <f>'Section 9a Bilan_Diffusion'!R71</f>
        <v>0</v>
      </c>
      <c r="Z75" s="8">
        <f>'Section 9a Bilan_Diffusion'!S71</f>
        <v>0</v>
      </c>
      <c r="AA75" s="8">
        <f>'Section 9a Bilan_Diffusion'!T71</f>
        <v>0</v>
      </c>
      <c r="AB75" s="8">
        <f>'Section 9a Bilan_Diffusion'!U71</f>
        <v>0</v>
      </c>
      <c r="AC75" s="8">
        <f>'Section 9a Bilan_Diffusion'!V71</f>
        <v>0</v>
      </c>
    </row>
    <row r="76" spans="1:29">
      <c r="A76" s="8">
        <f>'Identification '!$F$11</f>
        <v>0</v>
      </c>
      <c r="B76" s="46" t="str">
        <f>IF(AND('Identification '!$F$11="",'Identification '!$F$15&lt;&gt;""),'Identification '!$F$15,IF('Identification '!$F$11="","",IF('Identification '!$F$13="Inscrire le nom de votre organisme dans la cellule F15",'Identification '!$F$15,'Identification '!$F$13)))</f>
        <v/>
      </c>
      <c r="C76" s="8" t="str">
        <f>REF!$BM$7</f>
        <v>2025-2026</v>
      </c>
      <c r="D76" s="8" t="s">
        <v>2995</v>
      </c>
      <c r="E76" s="46" t="str">
        <f>'Identification '!$F$17</f>
        <v/>
      </c>
      <c r="F76" s="8" t="str">
        <f>'Identification '!$G$18</f>
        <v/>
      </c>
      <c r="G76" s="10" t="str">
        <f>IF('Section 9a Bilan_Diffusion'!$D$7="","",'Section 9a Bilan_Diffusion'!$D$7)</f>
        <v/>
      </c>
      <c r="H76" s="8" t="str">
        <f>IF('Section 9a Bilan_Diffusion'!A72="","",IF('Section 9a Bilan_Diffusion'!A72="«Choisir»","",'Section 9a Bilan_Diffusion'!A72))</f>
        <v/>
      </c>
      <c r="I76" s="1312" t="str">
        <f>IF('Section 9a Bilan_Diffusion'!B72="","",'Section 9a Bilan_Diffusion'!B72)</f>
        <v/>
      </c>
      <c r="J76" s="46" t="str">
        <f>IF('Section 9a Bilan_Diffusion'!C72="","",'Section 9a Bilan_Diffusion'!C72)</f>
        <v/>
      </c>
      <c r="K76" s="46" t="str">
        <f>IF('Section 9a Bilan_Diffusion'!D72="","",'Section 9a Bilan_Diffusion'!D72)</f>
        <v/>
      </c>
      <c r="L76" s="8" t="str">
        <f>IF('Section 9a Bilan_Diffusion'!E72="","",IF('Section 9a Bilan_Diffusion'!E72="«Choisir»","",'Section 9a Bilan_Diffusion'!E72))</f>
        <v/>
      </c>
      <c r="M76" s="8" t="str">
        <f>IF('Section 9a Bilan_Diffusion'!F72="","",IF('Section 9a Bilan_Diffusion'!F72="«Choisir»","",'Section 9a Bilan_Diffusion'!F72))</f>
        <v/>
      </c>
      <c r="N76" s="46" t="str">
        <f>IF('Section 9a Bilan_Diffusion'!G72="","",'Section 9a Bilan_Diffusion'!G72)</f>
        <v/>
      </c>
      <c r="O76" s="46" t="str">
        <f>IF('Section 9a Bilan_Diffusion'!H72="","",'Section 9a Bilan_Diffusion'!H72)</f>
        <v/>
      </c>
      <c r="P76" s="46" t="str">
        <f>IF('Section 9a Bilan_Diffusion'!I72="","",'Section 9a Bilan_Diffusion'!I72)</f>
        <v/>
      </c>
      <c r="Q76" s="46" t="str">
        <f>IF('Section 9a Bilan_Diffusion'!J72="","",'Section 9a Bilan_Diffusion'!J72)</f>
        <v/>
      </c>
      <c r="R76" s="46" t="str">
        <f>IF('Section 9a Bilan_Diffusion'!K72="","",'Section 9a Bilan_Diffusion'!K72)</f>
        <v/>
      </c>
      <c r="S76" s="46" t="str">
        <f>IF('Section 9a Bilan_Diffusion'!L72="","",'Section 9a Bilan_Diffusion'!L72)</f>
        <v/>
      </c>
      <c r="T76" s="46" t="str">
        <f>IF('Section 9a Bilan_Diffusion'!M72="","",'Section 9a Bilan_Diffusion'!M72)</f>
        <v/>
      </c>
      <c r="U76" s="8">
        <f>'Section 9a Bilan_Diffusion'!N72</f>
        <v>0</v>
      </c>
      <c r="V76" s="8">
        <f>'Section 9a Bilan_Diffusion'!O72</f>
        <v>0</v>
      </c>
      <c r="W76" s="8">
        <f>'Section 9a Bilan_Diffusion'!P72</f>
        <v>0</v>
      </c>
      <c r="X76" s="8">
        <f>'Section 9a Bilan_Diffusion'!Q72</f>
        <v>0</v>
      </c>
      <c r="Y76" s="8">
        <f>'Section 9a Bilan_Diffusion'!R72</f>
        <v>0</v>
      </c>
      <c r="Z76" s="8">
        <f>'Section 9a Bilan_Diffusion'!S72</f>
        <v>0</v>
      </c>
      <c r="AA76" s="8">
        <f>'Section 9a Bilan_Diffusion'!T72</f>
        <v>0</v>
      </c>
      <c r="AB76" s="8">
        <f>'Section 9a Bilan_Diffusion'!U72</f>
        <v>0</v>
      </c>
      <c r="AC76" s="8">
        <f>'Section 9a Bilan_Diffusion'!V72</f>
        <v>0</v>
      </c>
    </row>
    <row r="77" spans="1:29">
      <c r="A77" s="8">
        <f>'Identification '!$F$11</f>
        <v>0</v>
      </c>
      <c r="B77" s="46" t="str">
        <f>IF(AND('Identification '!$F$11="",'Identification '!$F$15&lt;&gt;""),'Identification '!$F$15,IF('Identification '!$F$11="","",IF('Identification '!$F$13="Inscrire le nom de votre organisme dans la cellule F15",'Identification '!$F$15,'Identification '!$F$13)))</f>
        <v/>
      </c>
      <c r="C77" s="8" t="str">
        <f>REF!$BM$7</f>
        <v>2025-2026</v>
      </c>
      <c r="D77" s="8" t="s">
        <v>2995</v>
      </c>
      <c r="E77" s="46" t="str">
        <f>'Identification '!$F$17</f>
        <v/>
      </c>
      <c r="F77" s="8" t="str">
        <f>'Identification '!$G$18</f>
        <v/>
      </c>
      <c r="G77" s="10" t="str">
        <f>IF('Section 9a Bilan_Diffusion'!$D$7="","",'Section 9a Bilan_Diffusion'!$D$7)</f>
        <v/>
      </c>
      <c r="H77" s="8" t="str">
        <f>IF('Section 9a Bilan_Diffusion'!A73="","",IF('Section 9a Bilan_Diffusion'!A73="«Choisir»","",'Section 9a Bilan_Diffusion'!A73))</f>
        <v/>
      </c>
      <c r="I77" s="1312" t="str">
        <f>IF('Section 9a Bilan_Diffusion'!B73="","",'Section 9a Bilan_Diffusion'!B73)</f>
        <v/>
      </c>
      <c r="J77" s="46" t="str">
        <f>IF('Section 9a Bilan_Diffusion'!C73="","",'Section 9a Bilan_Diffusion'!C73)</f>
        <v/>
      </c>
      <c r="K77" s="46" t="str">
        <f>IF('Section 9a Bilan_Diffusion'!D73="","",'Section 9a Bilan_Diffusion'!D73)</f>
        <v/>
      </c>
      <c r="L77" s="8" t="str">
        <f>IF('Section 9a Bilan_Diffusion'!E73="","",IF('Section 9a Bilan_Diffusion'!E73="«Choisir»","",'Section 9a Bilan_Diffusion'!E73))</f>
        <v/>
      </c>
      <c r="M77" s="8" t="str">
        <f>IF('Section 9a Bilan_Diffusion'!F73="","",IF('Section 9a Bilan_Diffusion'!F73="«Choisir»","",'Section 9a Bilan_Diffusion'!F73))</f>
        <v/>
      </c>
      <c r="N77" s="46" t="str">
        <f>IF('Section 9a Bilan_Diffusion'!G73="","",'Section 9a Bilan_Diffusion'!G73)</f>
        <v/>
      </c>
      <c r="O77" s="46" t="str">
        <f>IF('Section 9a Bilan_Diffusion'!H73="","",'Section 9a Bilan_Diffusion'!H73)</f>
        <v/>
      </c>
      <c r="P77" s="46" t="str">
        <f>IF('Section 9a Bilan_Diffusion'!I73="","",'Section 9a Bilan_Diffusion'!I73)</f>
        <v/>
      </c>
      <c r="Q77" s="46" t="str">
        <f>IF('Section 9a Bilan_Diffusion'!J73="","",'Section 9a Bilan_Diffusion'!J73)</f>
        <v/>
      </c>
      <c r="R77" s="46" t="str">
        <f>IF('Section 9a Bilan_Diffusion'!K73="","",'Section 9a Bilan_Diffusion'!K73)</f>
        <v/>
      </c>
      <c r="S77" s="46" t="str">
        <f>IF('Section 9a Bilan_Diffusion'!L73="","",'Section 9a Bilan_Diffusion'!L73)</f>
        <v/>
      </c>
      <c r="T77" s="46" t="str">
        <f>IF('Section 9a Bilan_Diffusion'!M73="","",'Section 9a Bilan_Diffusion'!M73)</f>
        <v/>
      </c>
      <c r="U77" s="8">
        <f>'Section 9a Bilan_Diffusion'!N73</f>
        <v>0</v>
      </c>
      <c r="V77" s="8">
        <f>'Section 9a Bilan_Diffusion'!O73</f>
        <v>0</v>
      </c>
      <c r="W77" s="8">
        <f>'Section 9a Bilan_Diffusion'!P73</f>
        <v>0</v>
      </c>
      <c r="X77" s="8">
        <f>'Section 9a Bilan_Diffusion'!Q73</f>
        <v>0</v>
      </c>
      <c r="Y77" s="8">
        <f>'Section 9a Bilan_Diffusion'!R73</f>
        <v>0</v>
      </c>
      <c r="Z77" s="8">
        <f>'Section 9a Bilan_Diffusion'!S73</f>
        <v>0</v>
      </c>
      <c r="AA77" s="8">
        <f>'Section 9a Bilan_Diffusion'!T73</f>
        <v>0</v>
      </c>
      <c r="AB77" s="8">
        <f>'Section 9a Bilan_Diffusion'!U73</f>
        <v>0</v>
      </c>
      <c r="AC77" s="8">
        <f>'Section 9a Bilan_Diffusion'!V73</f>
        <v>0</v>
      </c>
    </row>
    <row r="78" spans="1:29">
      <c r="A78" s="8">
        <f>'Identification '!$F$11</f>
        <v>0</v>
      </c>
      <c r="B78" s="46" t="str">
        <f>IF(AND('Identification '!$F$11="",'Identification '!$F$15&lt;&gt;""),'Identification '!$F$15,IF('Identification '!$F$11="","",IF('Identification '!$F$13="Inscrire le nom de votre organisme dans la cellule F15",'Identification '!$F$15,'Identification '!$F$13)))</f>
        <v/>
      </c>
      <c r="C78" s="8" t="str">
        <f>REF!$BM$7</f>
        <v>2025-2026</v>
      </c>
      <c r="D78" s="8" t="s">
        <v>2995</v>
      </c>
      <c r="E78" s="46" t="str">
        <f>'Identification '!$F$17</f>
        <v/>
      </c>
      <c r="F78" s="8" t="str">
        <f>'Identification '!$G$18</f>
        <v/>
      </c>
      <c r="G78" s="10" t="str">
        <f>IF('Section 9a Bilan_Diffusion'!$D$7="","",'Section 9a Bilan_Diffusion'!$D$7)</f>
        <v/>
      </c>
      <c r="H78" s="8" t="str">
        <f>IF('Section 9a Bilan_Diffusion'!A74="","",IF('Section 9a Bilan_Diffusion'!A74="«Choisir»","",'Section 9a Bilan_Diffusion'!A74))</f>
        <v/>
      </c>
      <c r="I78" s="1312" t="str">
        <f>IF('Section 9a Bilan_Diffusion'!B74="","",'Section 9a Bilan_Diffusion'!B74)</f>
        <v/>
      </c>
      <c r="J78" s="46" t="str">
        <f>IF('Section 9a Bilan_Diffusion'!C74="","",'Section 9a Bilan_Diffusion'!C74)</f>
        <v/>
      </c>
      <c r="K78" s="46" t="str">
        <f>IF('Section 9a Bilan_Diffusion'!D74="","",'Section 9a Bilan_Diffusion'!D74)</f>
        <v/>
      </c>
      <c r="L78" s="8" t="str">
        <f>IF('Section 9a Bilan_Diffusion'!E74="","",IF('Section 9a Bilan_Diffusion'!E74="«Choisir»","",'Section 9a Bilan_Diffusion'!E74))</f>
        <v/>
      </c>
      <c r="M78" s="8" t="str">
        <f>IF('Section 9a Bilan_Diffusion'!F74="","",IF('Section 9a Bilan_Diffusion'!F74="«Choisir»","",'Section 9a Bilan_Diffusion'!F74))</f>
        <v/>
      </c>
      <c r="N78" s="46" t="str">
        <f>IF('Section 9a Bilan_Diffusion'!G74="","",'Section 9a Bilan_Diffusion'!G74)</f>
        <v/>
      </c>
      <c r="O78" s="46" t="str">
        <f>IF('Section 9a Bilan_Diffusion'!H74="","",'Section 9a Bilan_Diffusion'!H74)</f>
        <v/>
      </c>
      <c r="P78" s="46" t="str">
        <f>IF('Section 9a Bilan_Diffusion'!I74="","",'Section 9a Bilan_Diffusion'!I74)</f>
        <v/>
      </c>
      <c r="Q78" s="46" t="str">
        <f>IF('Section 9a Bilan_Diffusion'!J74="","",'Section 9a Bilan_Diffusion'!J74)</f>
        <v/>
      </c>
      <c r="R78" s="46" t="str">
        <f>IF('Section 9a Bilan_Diffusion'!K74="","",'Section 9a Bilan_Diffusion'!K74)</f>
        <v/>
      </c>
      <c r="S78" s="46" t="str">
        <f>IF('Section 9a Bilan_Diffusion'!L74="","",'Section 9a Bilan_Diffusion'!L74)</f>
        <v/>
      </c>
      <c r="T78" s="46" t="str">
        <f>IF('Section 9a Bilan_Diffusion'!M74="","",'Section 9a Bilan_Diffusion'!M74)</f>
        <v/>
      </c>
      <c r="U78" s="8">
        <f>'Section 9a Bilan_Diffusion'!N74</f>
        <v>0</v>
      </c>
      <c r="V78" s="8">
        <f>'Section 9a Bilan_Diffusion'!O74</f>
        <v>0</v>
      </c>
      <c r="W78" s="8">
        <f>'Section 9a Bilan_Diffusion'!P74</f>
        <v>0</v>
      </c>
      <c r="X78" s="8">
        <f>'Section 9a Bilan_Diffusion'!Q74</f>
        <v>0</v>
      </c>
      <c r="Y78" s="8">
        <f>'Section 9a Bilan_Diffusion'!R74</f>
        <v>0</v>
      </c>
      <c r="Z78" s="8">
        <f>'Section 9a Bilan_Diffusion'!S74</f>
        <v>0</v>
      </c>
      <c r="AA78" s="8">
        <f>'Section 9a Bilan_Diffusion'!T74</f>
        <v>0</v>
      </c>
      <c r="AB78" s="8">
        <f>'Section 9a Bilan_Diffusion'!U74</f>
        <v>0</v>
      </c>
      <c r="AC78" s="8">
        <f>'Section 9a Bilan_Diffusion'!V74</f>
        <v>0</v>
      </c>
    </row>
    <row r="79" spans="1:29">
      <c r="A79" s="8">
        <f>'Identification '!$F$11</f>
        <v>0</v>
      </c>
      <c r="B79" s="46" t="str">
        <f>IF(AND('Identification '!$F$11="",'Identification '!$F$15&lt;&gt;""),'Identification '!$F$15,IF('Identification '!$F$11="","",IF('Identification '!$F$13="Inscrire le nom de votre organisme dans la cellule F15",'Identification '!$F$15,'Identification '!$F$13)))</f>
        <v/>
      </c>
      <c r="C79" s="8" t="str">
        <f>REF!$BM$7</f>
        <v>2025-2026</v>
      </c>
      <c r="D79" s="8" t="s">
        <v>2995</v>
      </c>
      <c r="E79" s="46" t="str">
        <f>'Identification '!$F$17</f>
        <v/>
      </c>
      <c r="F79" s="8" t="str">
        <f>'Identification '!$G$18</f>
        <v/>
      </c>
      <c r="G79" s="10" t="str">
        <f>IF('Section 9a Bilan_Diffusion'!$D$7="","",'Section 9a Bilan_Diffusion'!$D$7)</f>
        <v/>
      </c>
      <c r="H79" s="8" t="str">
        <f>IF('Section 9a Bilan_Diffusion'!A75="","",IF('Section 9a Bilan_Diffusion'!A75="«Choisir»","",'Section 9a Bilan_Diffusion'!A75))</f>
        <v/>
      </c>
      <c r="I79" s="1312" t="str">
        <f>IF('Section 9a Bilan_Diffusion'!B75="","",'Section 9a Bilan_Diffusion'!B75)</f>
        <v/>
      </c>
      <c r="J79" s="46" t="str">
        <f>IF('Section 9a Bilan_Diffusion'!C75="","",'Section 9a Bilan_Diffusion'!C75)</f>
        <v/>
      </c>
      <c r="K79" s="46" t="str">
        <f>IF('Section 9a Bilan_Diffusion'!D75="","",'Section 9a Bilan_Diffusion'!D75)</f>
        <v/>
      </c>
      <c r="L79" s="8" t="str">
        <f>IF('Section 9a Bilan_Diffusion'!E75="","",IF('Section 9a Bilan_Diffusion'!E75="«Choisir»","",'Section 9a Bilan_Diffusion'!E75))</f>
        <v/>
      </c>
      <c r="M79" s="8" t="str">
        <f>IF('Section 9a Bilan_Diffusion'!F75="","",IF('Section 9a Bilan_Diffusion'!F75="«Choisir»","",'Section 9a Bilan_Diffusion'!F75))</f>
        <v/>
      </c>
      <c r="N79" s="46" t="str">
        <f>IF('Section 9a Bilan_Diffusion'!G75="","",'Section 9a Bilan_Diffusion'!G75)</f>
        <v/>
      </c>
      <c r="O79" s="46" t="str">
        <f>IF('Section 9a Bilan_Diffusion'!H75="","",'Section 9a Bilan_Diffusion'!H75)</f>
        <v/>
      </c>
      <c r="P79" s="46" t="str">
        <f>IF('Section 9a Bilan_Diffusion'!I75="","",'Section 9a Bilan_Diffusion'!I75)</f>
        <v/>
      </c>
      <c r="Q79" s="46" t="str">
        <f>IF('Section 9a Bilan_Diffusion'!J75="","",'Section 9a Bilan_Diffusion'!J75)</f>
        <v/>
      </c>
      <c r="R79" s="46" t="str">
        <f>IF('Section 9a Bilan_Diffusion'!K75="","",'Section 9a Bilan_Diffusion'!K75)</f>
        <v/>
      </c>
      <c r="S79" s="46" t="str">
        <f>IF('Section 9a Bilan_Diffusion'!L75="","",'Section 9a Bilan_Diffusion'!L75)</f>
        <v/>
      </c>
      <c r="T79" s="46" t="str">
        <f>IF('Section 9a Bilan_Diffusion'!M75="","",'Section 9a Bilan_Diffusion'!M75)</f>
        <v/>
      </c>
      <c r="U79" s="8">
        <f>'Section 9a Bilan_Diffusion'!N75</f>
        <v>0</v>
      </c>
      <c r="V79" s="8">
        <f>'Section 9a Bilan_Diffusion'!O75</f>
        <v>0</v>
      </c>
      <c r="W79" s="8">
        <f>'Section 9a Bilan_Diffusion'!P75</f>
        <v>0</v>
      </c>
      <c r="X79" s="8">
        <f>'Section 9a Bilan_Diffusion'!Q75</f>
        <v>0</v>
      </c>
      <c r="Y79" s="8">
        <f>'Section 9a Bilan_Diffusion'!R75</f>
        <v>0</v>
      </c>
      <c r="Z79" s="8">
        <f>'Section 9a Bilan_Diffusion'!S75</f>
        <v>0</v>
      </c>
      <c r="AA79" s="8">
        <f>'Section 9a Bilan_Diffusion'!T75</f>
        <v>0</v>
      </c>
      <c r="AB79" s="8">
        <f>'Section 9a Bilan_Diffusion'!U75</f>
        <v>0</v>
      </c>
      <c r="AC79" s="8">
        <f>'Section 9a Bilan_Diffusion'!V75</f>
        <v>0</v>
      </c>
    </row>
    <row r="80" spans="1:29">
      <c r="A80" s="8">
        <f>'Identification '!$F$11</f>
        <v>0</v>
      </c>
      <c r="B80" s="46" t="str">
        <f>IF(AND('Identification '!$F$11="",'Identification '!$F$15&lt;&gt;""),'Identification '!$F$15,IF('Identification '!$F$11="","",IF('Identification '!$F$13="Inscrire le nom de votre organisme dans la cellule F15",'Identification '!$F$15,'Identification '!$F$13)))</f>
        <v/>
      </c>
      <c r="C80" s="8" t="str">
        <f>REF!$BM$7</f>
        <v>2025-2026</v>
      </c>
      <c r="D80" s="8" t="s">
        <v>2995</v>
      </c>
      <c r="E80" s="46" t="str">
        <f>'Identification '!$F$17</f>
        <v/>
      </c>
      <c r="F80" s="8" t="str">
        <f>'Identification '!$G$18</f>
        <v/>
      </c>
      <c r="G80" s="10" t="str">
        <f>IF('Section 9a Bilan_Diffusion'!$D$7="","",'Section 9a Bilan_Diffusion'!$D$7)</f>
        <v/>
      </c>
      <c r="H80" s="8" t="str">
        <f>IF('Section 9a Bilan_Diffusion'!A76="","",IF('Section 9a Bilan_Diffusion'!A76="«Choisir»","",'Section 9a Bilan_Diffusion'!A76))</f>
        <v/>
      </c>
      <c r="I80" s="1312" t="str">
        <f>IF('Section 9a Bilan_Diffusion'!B76="","",'Section 9a Bilan_Diffusion'!B76)</f>
        <v/>
      </c>
      <c r="J80" s="46" t="str">
        <f>IF('Section 9a Bilan_Diffusion'!C76="","",'Section 9a Bilan_Diffusion'!C76)</f>
        <v/>
      </c>
      <c r="K80" s="46" t="str">
        <f>IF('Section 9a Bilan_Diffusion'!D76="","",'Section 9a Bilan_Diffusion'!D76)</f>
        <v/>
      </c>
      <c r="L80" s="8" t="str">
        <f>IF('Section 9a Bilan_Diffusion'!E76="","",IF('Section 9a Bilan_Diffusion'!E76="«Choisir»","",'Section 9a Bilan_Diffusion'!E76))</f>
        <v/>
      </c>
      <c r="M80" s="8" t="str">
        <f>IF('Section 9a Bilan_Diffusion'!F76="","",IF('Section 9a Bilan_Diffusion'!F76="«Choisir»","",'Section 9a Bilan_Diffusion'!F76))</f>
        <v/>
      </c>
      <c r="N80" s="46" t="str">
        <f>IF('Section 9a Bilan_Diffusion'!G76="","",'Section 9a Bilan_Diffusion'!G76)</f>
        <v/>
      </c>
      <c r="O80" s="46" t="str">
        <f>IF('Section 9a Bilan_Diffusion'!H76="","",'Section 9a Bilan_Diffusion'!H76)</f>
        <v/>
      </c>
      <c r="P80" s="46" t="str">
        <f>IF('Section 9a Bilan_Diffusion'!I76="","",'Section 9a Bilan_Diffusion'!I76)</f>
        <v/>
      </c>
      <c r="Q80" s="46" t="str">
        <f>IF('Section 9a Bilan_Diffusion'!J76="","",'Section 9a Bilan_Diffusion'!J76)</f>
        <v/>
      </c>
      <c r="R80" s="46" t="str">
        <f>IF('Section 9a Bilan_Diffusion'!K76="","",'Section 9a Bilan_Diffusion'!K76)</f>
        <v/>
      </c>
      <c r="S80" s="46" t="str">
        <f>IF('Section 9a Bilan_Diffusion'!L76="","",'Section 9a Bilan_Diffusion'!L76)</f>
        <v/>
      </c>
      <c r="T80" s="46" t="str">
        <f>IF('Section 9a Bilan_Diffusion'!M76="","",'Section 9a Bilan_Diffusion'!M76)</f>
        <v/>
      </c>
      <c r="U80" s="8">
        <f>'Section 9a Bilan_Diffusion'!N76</f>
        <v>0</v>
      </c>
      <c r="V80" s="8">
        <f>'Section 9a Bilan_Diffusion'!O76</f>
        <v>0</v>
      </c>
      <c r="W80" s="8">
        <f>'Section 9a Bilan_Diffusion'!P76</f>
        <v>0</v>
      </c>
      <c r="X80" s="8">
        <f>'Section 9a Bilan_Diffusion'!Q76</f>
        <v>0</v>
      </c>
      <c r="Y80" s="8">
        <f>'Section 9a Bilan_Diffusion'!R76</f>
        <v>0</v>
      </c>
      <c r="Z80" s="8">
        <f>'Section 9a Bilan_Diffusion'!S76</f>
        <v>0</v>
      </c>
      <c r="AA80" s="8">
        <f>'Section 9a Bilan_Diffusion'!T76</f>
        <v>0</v>
      </c>
      <c r="AB80" s="8">
        <f>'Section 9a Bilan_Diffusion'!U76</f>
        <v>0</v>
      </c>
      <c r="AC80" s="8">
        <f>'Section 9a Bilan_Diffusion'!V76</f>
        <v>0</v>
      </c>
    </row>
    <row r="81" spans="1:29">
      <c r="A81" s="8">
        <f>'Identification '!$F$11</f>
        <v>0</v>
      </c>
      <c r="B81" s="46" t="str">
        <f>IF(AND('Identification '!$F$11="",'Identification '!$F$15&lt;&gt;""),'Identification '!$F$15,IF('Identification '!$F$11="","",IF('Identification '!$F$13="Inscrire le nom de votre organisme dans la cellule F15",'Identification '!$F$15,'Identification '!$F$13)))</f>
        <v/>
      </c>
      <c r="C81" s="8" t="str">
        <f>REF!$BM$7</f>
        <v>2025-2026</v>
      </c>
      <c r="D81" s="8" t="s">
        <v>2995</v>
      </c>
      <c r="E81" s="46" t="str">
        <f>'Identification '!$F$17</f>
        <v/>
      </c>
      <c r="F81" s="8" t="str">
        <f>'Identification '!$G$18</f>
        <v/>
      </c>
      <c r="G81" s="10" t="str">
        <f>IF('Section 9a Bilan_Diffusion'!$D$7="","",'Section 9a Bilan_Diffusion'!$D$7)</f>
        <v/>
      </c>
      <c r="H81" s="8" t="str">
        <f>IF('Section 9a Bilan_Diffusion'!A77="","",IF('Section 9a Bilan_Diffusion'!A77="«Choisir»","",'Section 9a Bilan_Diffusion'!A77))</f>
        <v/>
      </c>
      <c r="I81" s="1312" t="str">
        <f>IF('Section 9a Bilan_Diffusion'!B77="","",'Section 9a Bilan_Diffusion'!B77)</f>
        <v/>
      </c>
      <c r="J81" s="46" t="str">
        <f>IF('Section 9a Bilan_Diffusion'!C77="","",'Section 9a Bilan_Diffusion'!C77)</f>
        <v/>
      </c>
      <c r="K81" s="46" t="str">
        <f>IF('Section 9a Bilan_Diffusion'!D77="","",'Section 9a Bilan_Diffusion'!D77)</f>
        <v/>
      </c>
      <c r="L81" s="8" t="str">
        <f>IF('Section 9a Bilan_Diffusion'!E77="","",IF('Section 9a Bilan_Diffusion'!E77="«Choisir»","",'Section 9a Bilan_Diffusion'!E77))</f>
        <v/>
      </c>
      <c r="M81" s="8" t="str">
        <f>IF('Section 9a Bilan_Diffusion'!F77="","",IF('Section 9a Bilan_Diffusion'!F77="«Choisir»","",'Section 9a Bilan_Diffusion'!F77))</f>
        <v/>
      </c>
      <c r="N81" s="46" t="str">
        <f>IF('Section 9a Bilan_Diffusion'!G77="","",'Section 9a Bilan_Diffusion'!G77)</f>
        <v/>
      </c>
      <c r="O81" s="46" t="str">
        <f>IF('Section 9a Bilan_Diffusion'!H77="","",'Section 9a Bilan_Diffusion'!H77)</f>
        <v/>
      </c>
      <c r="P81" s="46" t="str">
        <f>IF('Section 9a Bilan_Diffusion'!I77="","",'Section 9a Bilan_Diffusion'!I77)</f>
        <v/>
      </c>
      <c r="Q81" s="46" t="str">
        <f>IF('Section 9a Bilan_Diffusion'!J77="","",'Section 9a Bilan_Diffusion'!J77)</f>
        <v/>
      </c>
      <c r="R81" s="46" t="str">
        <f>IF('Section 9a Bilan_Diffusion'!K77="","",'Section 9a Bilan_Diffusion'!K77)</f>
        <v/>
      </c>
      <c r="S81" s="46" t="str">
        <f>IF('Section 9a Bilan_Diffusion'!L77="","",'Section 9a Bilan_Diffusion'!L77)</f>
        <v/>
      </c>
      <c r="T81" s="46" t="str">
        <f>IF('Section 9a Bilan_Diffusion'!M77="","",'Section 9a Bilan_Diffusion'!M77)</f>
        <v/>
      </c>
      <c r="U81" s="8">
        <f>'Section 9a Bilan_Diffusion'!N77</f>
        <v>0</v>
      </c>
      <c r="V81" s="8">
        <f>'Section 9a Bilan_Diffusion'!O77</f>
        <v>0</v>
      </c>
      <c r="W81" s="8">
        <f>'Section 9a Bilan_Diffusion'!P77</f>
        <v>0</v>
      </c>
      <c r="X81" s="8">
        <f>'Section 9a Bilan_Diffusion'!Q77</f>
        <v>0</v>
      </c>
      <c r="Y81" s="8">
        <f>'Section 9a Bilan_Diffusion'!R77</f>
        <v>0</v>
      </c>
      <c r="Z81" s="8">
        <f>'Section 9a Bilan_Diffusion'!S77</f>
        <v>0</v>
      </c>
      <c r="AA81" s="8">
        <f>'Section 9a Bilan_Diffusion'!T77</f>
        <v>0</v>
      </c>
      <c r="AB81" s="8">
        <f>'Section 9a Bilan_Diffusion'!U77</f>
        <v>0</v>
      </c>
      <c r="AC81" s="8">
        <f>'Section 9a Bilan_Diffusion'!V77</f>
        <v>0</v>
      </c>
    </row>
    <row r="82" spans="1:29">
      <c r="A82" s="8">
        <f>'Identification '!$F$11</f>
        <v>0</v>
      </c>
      <c r="B82" s="46" t="str">
        <f>IF(AND('Identification '!$F$11="",'Identification '!$F$15&lt;&gt;""),'Identification '!$F$15,IF('Identification '!$F$11="","",IF('Identification '!$F$13="Inscrire le nom de votre organisme dans la cellule F15",'Identification '!$F$15,'Identification '!$F$13)))</f>
        <v/>
      </c>
      <c r="C82" s="8" t="str">
        <f>REF!$BM$7</f>
        <v>2025-2026</v>
      </c>
      <c r="D82" s="8" t="s">
        <v>2995</v>
      </c>
      <c r="E82" s="46" t="str">
        <f>'Identification '!$F$17</f>
        <v/>
      </c>
      <c r="F82" s="8" t="str">
        <f>'Identification '!$G$18</f>
        <v/>
      </c>
      <c r="G82" s="10" t="str">
        <f>IF('Section 9a Bilan_Diffusion'!$D$7="","",'Section 9a Bilan_Diffusion'!$D$7)</f>
        <v/>
      </c>
      <c r="H82" s="8" t="str">
        <f>IF('Section 9a Bilan_Diffusion'!A78="","",IF('Section 9a Bilan_Diffusion'!A78="«Choisir»","",'Section 9a Bilan_Diffusion'!A78))</f>
        <v/>
      </c>
      <c r="I82" s="1312" t="str">
        <f>IF('Section 9a Bilan_Diffusion'!B78="","",'Section 9a Bilan_Diffusion'!B78)</f>
        <v/>
      </c>
      <c r="J82" s="46" t="str">
        <f>IF('Section 9a Bilan_Diffusion'!C78="","",'Section 9a Bilan_Diffusion'!C78)</f>
        <v/>
      </c>
      <c r="K82" s="46" t="str">
        <f>IF('Section 9a Bilan_Diffusion'!D78="","",'Section 9a Bilan_Diffusion'!D78)</f>
        <v/>
      </c>
      <c r="L82" s="8" t="str">
        <f>IF('Section 9a Bilan_Diffusion'!E78="","",IF('Section 9a Bilan_Diffusion'!E78="«Choisir»","",'Section 9a Bilan_Diffusion'!E78))</f>
        <v/>
      </c>
      <c r="M82" s="8" t="str">
        <f>IF('Section 9a Bilan_Diffusion'!F78="","",IF('Section 9a Bilan_Diffusion'!F78="«Choisir»","",'Section 9a Bilan_Diffusion'!F78))</f>
        <v/>
      </c>
      <c r="N82" s="46" t="str">
        <f>IF('Section 9a Bilan_Diffusion'!G78="","",'Section 9a Bilan_Diffusion'!G78)</f>
        <v/>
      </c>
      <c r="O82" s="46" t="str">
        <f>IF('Section 9a Bilan_Diffusion'!H78="","",'Section 9a Bilan_Diffusion'!H78)</f>
        <v/>
      </c>
      <c r="P82" s="46" t="str">
        <f>IF('Section 9a Bilan_Diffusion'!I78="","",'Section 9a Bilan_Diffusion'!I78)</f>
        <v/>
      </c>
      <c r="Q82" s="46" t="str">
        <f>IF('Section 9a Bilan_Diffusion'!J78="","",'Section 9a Bilan_Diffusion'!J78)</f>
        <v/>
      </c>
      <c r="R82" s="46" t="str">
        <f>IF('Section 9a Bilan_Diffusion'!K78="","",'Section 9a Bilan_Diffusion'!K78)</f>
        <v/>
      </c>
      <c r="S82" s="46" t="str">
        <f>IF('Section 9a Bilan_Diffusion'!L78="","",'Section 9a Bilan_Diffusion'!L78)</f>
        <v/>
      </c>
      <c r="T82" s="46" t="str">
        <f>IF('Section 9a Bilan_Diffusion'!M78="","",'Section 9a Bilan_Diffusion'!M78)</f>
        <v/>
      </c>
      <c r="U82" s="8">
        <f>'Section 9a Bilan_Diffusion'!N78</f>
        <v>0</v>
      </c>
      <c r="V82" s="8">
        <f>'Section 9a Bilan_Diffusion'!O78</f>
        <v>0</v>
      </c>
      <c r="W82" s="8">
        <f>'Section 9a Bilan_Diffusion'!P78</f>
        <v>0</v>
      </c>
      <c r="X82" s="8">
        <f>'Section 9a Bilan_Diffusion'!Q78</f>
        <v>0</v>
      </c>
      <c r="Y82" s="8">
        <f>'Section 9a Bilan_Diffusion'!R78</f>
        <v>0</v>
      </c>
      <c r="Z82" s="8">
        <f>'Section 9a Bilan_Diffusion'!S78</f>
        <v>0</v>
      </c>
      <c r="AA82" s="8">
        <f>'Section 9a Bilan_Diffusion'!T78</f>
        <v>0</v>
      </c>
      <c r="AB82" s="8">
        <f>'Section 9a Bilan_Diffusion'!U78</f>
        <v>0</v>
      </c>
      <c r="AC82" s="8">
        <f>'Section 9a Bilan_Diffusion'!V78</f>
        <v>0</v>
      </c>
    </row>
    <row r="83" spans="1:29">
      <c r="A83" s="8">
        <f>'Identification '!$F$11</f>
        <v>0</v>
      </c>
      <c r="B83" s="46" t="str">
        <f>IF(AND('Identification '!$F$11="",'Identification '!$F$15&lt;&gt;""),'Identification '!$F$15,IF('Identification '!$F$11="","",IF('Identification '!$F$13="Inscrire le nom de votre organisme dans la cellule F15",'Identification '!$F$15,'Identification '!$F$13)))</f>
        <v/>
      </c>
      <c r="C83" s="8" t="str">
        <f>REF!$BM$7</f>
        <v>2025-2026</v>
      </c>
      <c r="D83" s="8" t="s">
        <v>2995</v>
      </c>
      <c r="E83" s="46" t="str">
        <f>'Identification '!$F$17</f>
        <v/>
      </c>
      <c r="F83" s="8" t="str">
        <f>'Identification '!$G$18</f>
        <v/>
      </c>
      <c r="G83" s="10" t="str">
        <f>IF('Section 9a Bilan_Diffusion'!$D$7="","",'Section 9a Bilan_Diffusion'!$D$7)</f>
        <v/>
      </c>
      <c r="H83" s="8" t="str">
        <f>IF('Section 9a Bilan_Diffusion'!A79="","",IF('Section 9a Bilan_Diffusion'!A79="«Choisir»","",'Section 9a Bilan_Diffusion'!A79))</f>
        <v/>
      </c>
      <c r="I83" s="1312" t="str">
        <f>IF('Section 9a Bilan_Diffusion'!B79="","",'Section 9a Bilan_Diffusion'!B79)</f>
        <v/>
      </c>
      <c r="J83" s="46" t="str">
        <f>IF('Section 9a Bilan_Diffusion'!C79="","",'Section 9a Bilan_Diffusion'!C79)</f>
        <v/>
      </c>
      <c r="K83" s="46" t="str">
        <f>IF('Section 9a Bilan_Diffusion'!D79="","",'Section 9a Bilan_Diffusion'!D79)</f>
        <v/>
      </c>
      <c r="L83" s="8" t="str">
        <f>IF('Section 9a Bilan_Diffusion'!E79="","",IF('Section 9a Bilan_Diffusion'!E79="«Choisir»","",'Section 9a Bilan_Diffusion'!E79))</f>
        <v/>
      </c>
      <c r="M83" s="8" t="str">
        <f>IF('Section 9a Bilan_Diffusion'!F79="","",IF('Section 9a Bilan_Diffusion'!F79="«Choisir»","",'Section 9a Bilan_Diffusion'!F79))</f>
        <v/>
      </c>
      <c r="N83" s="46" t="str">
        <f>IF('Section 9a Bilan_Diffusion'!G79="","",'Section 9a Bilan_Diffusion'!G79)</f>
        <v/>
      </c>
      <c r="O83" s="46" t="str">
        <f>IF('Section 9a Bilan_Diffusion'!H79="","",'Section 9a Bilan_Diffusion'!H79)</f>
        <v/>
      </c>
      <c r="P83" s="46" t="str">
        <f>IF('Section 9a Bilan_Diffusion'!I79="","",'Section 9a Bilan_Diffusion'!I79)</f>
        <v/>
      </c>
      <c r="Q83" s="46" t="str">
        <f>IF('Section 9a Bilan_Diffusion'!J79="","",'Section 9a Bilan_Diffusion'!J79)</f>
        <v/>
      </c>
      <c r="R83" s="46" t="str">
        <f>IF('Section 9a Bilan_Diffusion'!K79="","",'Section 9a Bilan_Diffusion'!K79)</f>
        <v/>
      </c>
      <c r="S83" s="46" t="str">
        <f>IF('Section 9a Bilan_Diffusion'!L79="","",'Section 9a Bilan_Diffusion'!L79)</f>
        <v/>
      </c>
      <c r="T83" s="46" t="str">
        <f>IF('Section 9a Bilan_Diffusion'!M79="","",'Section 9a Bilan_Diffusion'!M79)</f>
        <v/>
      </c>
      <c r="U83" s="8">
        <f>'Section 9a Bilan_Diffusion'!N79</f>
        <v>0</v>
      </c>
      <c r="V83" s="8">
        <f>'Section 9a Bilan_Diffusion'!O79</f>
        <v>0</v>
      </c>
      <c r="W83" s="8">
        <f>'Section 9a Bilan_Diffusion'!P79</f>
        <v>0</v>
      </c>
      <c r="X83" s="8">
        <f>'Section 9a Bilan_Diffusion'!Q79</f>
        <v>0</v>
      </c>
      <c r="Y83" s="8">
        <f>'Section 9a Bilan_Diffusion'!R79</f>
        <v>0</v>
      </c>
      <c r="Z83" s="8">
        <f>'Section 9a Bilan_Diffusion'!S79</f>
        <v>0</v>
      </c>
      <c r="AA83" s="8">
        <f>'Section 9a Bilan_Diffusion'!T79</f>
        <v>0</v>
      </c>
      <c r="AB83" s="8">
        <f>'Section 9a Bilan_Diffusion'!U79</f>
        <v>0</v>
      </c>
      <c r="AC83" s="8">
        <f>'Section 9a Bilan_Diffusion'!V79</f>
        <v>0</v>
      </c>
    </row>
    <row r="84" spans="1:29">
      <c r="A84" s="8">
        <f>'Identification '!$F$11</f>
        <v>0</v>
      </c>
      <c r="B84" s="46" t="str">
        <f>IF(AND('Identification '!$F$11="",'Identification '!$F$15&lt;&gt;""),'Identification '!$F$15,IF('Identification '!$F$11="","",IF('Identification '!$F$13="Inscrire le nom de votre organisme dans la cellule F15",'Identification '!$F$15,'Identification '!$F$13)))</f>
        <v/>
      </c>
      <c r="C84" s="8" t="str">
        <f>REF!$BM$7</f>
        <v>2025-2026</v>
      </c>
      <c r="D84" s="8" t="s">
        <v>2995</v>
      </c>
      <c r="E84" s="46" t="str">
        <f>'Identification '!$F$17</f>
        <v/>
      </c>
      <c r="F84" s="8" t="str">
        <f>'Identification '!$G$18</f>
        <v/>
      </c>
      <c r="G84" s="10" t="str">
        <f>IF('Section 9a Bilan_Diffusion'!$D$7="","",'Section 9a Bilan_Diffusion'!$D$7)</f>
        <v/>
      </c>
      <c r="H84" s="8" t="str">
        <f>IF('Section 9a Bilan_Diffusion'!A80="","",IF('Section 9a Bilan_Diffusion'!A80="«Choisir»","",'Section 9a Bilan_Diffusion'!A80))</f>
        <v/>
      </c>
      <c r="I84" s="1312" t="str">
        <f>IF('Section 9a Bilan_Diffusion'!B80="","",'Section 9a Bilan_Diffusion'!B80)</f>
        <v/>
      </c>
      <c r="J84" s="46" t="str">
        <f>IF('Section 9a Bilan_Diffusion'!C80="","",'Section 9a Bilan_Diffusion'!C80)</f>
        <v/>
      </c>
      <c r="K84" s="46" t="str">
        <f>IF('Section 9a Bilan_Diffusion'!D80="","",'Section 9a Bilan_Diffusion'!D80)</f>
        <v/>
      </c>
      <c r="L84" s="8" t="str">
        <f>IF('Section 9a Bilan_Diffusion'!E80="","",IF('Section 9a Bilan_Diffusion'!E80="«Choisir»","",'Section 9a Bilan_Diffusion'!E80))</f>
        <v/>
      </c>
      <c r="M84" s="8" t="str">
        <f>IF('Section 9a Bilan_Diffusion'!F80="","",IF('Section 9a Bilan_Diffusion'!F80="«Choisir»","",'Section 9a Bilan_Diffusion'!F80))</f>
        <v/>
      </c>
      <c r="N84" s="46" t="str">
        <f>IF('Section 9a Bilan_Diffusion'!G80="","",'Section 9a Bilan_Diffusion'!G80)</f>
        <v/>
      </c>
      <c r="O84" s="46" t="str">
        <f>IF('Section 9a Bilan_Diffusion'!H80="","",'Section 9a Bilan_Diffusion'!H80)</f>
        <v/>
      </c>
      <c r="P84" s="46" t="str">
        <f>IF('Section 9a Bilan_Diffusion'!I80="","",'Section 9a Bilan_Diffusion'!I80)</f>
        <v/>
      </c>
      <c r="Q84" s="46" t="str">
        <f>IF('Section 9a Bilan_Diffusion'!J80="","",'Section 9a Bilan_Diffusion'!J80)</f>
        <v/>
      </c>
      <c r="R84" s="46" t="str">
        <f>IF('Section 9a Bilan_Diffusion'!K80="","",'Section 9a Bilan_Diffusion'!K80)</f>
        <v/>
      </c>
      <c r="S84" s="46" t="str">
        <f>IF('Section 9a Bilan_Diffusion'!L80="","",'Section 9a Bilan_Diffusion'!L80)</f>
        <v/>
      </c>
      <c r="T84" s="46" t="str">
        <f>IF('Section 9a Bilan_Diffusion'!M80="","",'Section 9a Bilan_Diffusion'!M80)</f>
        <v/>
      </c>
      <c r="U84" s="8">
        <f>'Section 9a Bilan_Diffusion'!N80</f>
        <v>0</v>
      </c>
      <c r="V84" s="8">
        <f>'Section 9a Bilan_Diffusion'!O80</f>
        <v>0</v>
      </c>
      <c r="W84" s="8">
        <f>'Section 9a Bilan_Diffusion'!P80</f>
        <v>0</v>
      </c>
      <c r="X84" s="8">
        <f>'Section 9a Bilan_Diffusion'!Q80</f>
        <v>0</v>
      </c>
      <c r="Y84" s="8">
        <f>'Section 9a Bilan_Diffusion'!R80</f>
        <v>0</v>
      </c>
      <c r="Z84" s="8">
        <f>'Section 9a Bilan_Diffusion'!S80</f>
        <v>0</v>
      </c>
      <c r="AA84" s="8">
        <f>'Section 9a Bilan_Diffusion'!T80</f>
        <v>0</v>
      </c>
      <c r="AB84" s="8">
        <f>'Section 9a Bilan_Diffusion'!U80</f>
        <v>0</v>
      </c>
      <c r="AC84" s="8">
        <f>'Section 9a Bilan_Diffusion'!V80</f>
        <v>0</v>
      </c>
    </row>
    <row r="85" spans="1:29">
      <c r="A85" s="8">
        <f>'Identification '!$F$11</f>
        <v>0</v>
      </c>
      <c r="B85" s="46" t="str">
        <f>IF(AND('Identification '!$F$11="",'Identification '!$F$15&lt;&gt;""),'Identification '!$F$15,IF('Identification '!$F$11="","",IF('Identification '!$F$13="Inscrire le nom de votre organisme dans la cellule F15",'Identification '!$F$15,'Identification '!$F$13)))</f>
        <v/>
      </c>
      <c r="C85" s="8" t="str">
        <f>REF!$BM$7</f>
        <v>2025-2026</v>
      </c>
      <c r="D85" s="8" t="s">
        <v>2995</v>
      </c>
      <c r="E85" s="46" t="str">
        <f>'Identification '!$F$17</f>
        <v/>
      </c>
      <c r="F85" s="8" t="str">
        <f>'Identification '!$G$18</f>
        <v/>
      </c>
      <c r="G85" s="10" t="str">
        <f>IF('Section 9a Bilan_Diffusion'!$D$7="","",'Section 9a Bilan_Diffusion'!$D$7)</f>
        <v/>
      </c>
      <c r="H85" s="8" t="str">
        <f>IF('Section 9a Bilan_Diffusion'!A81="","",IF('Section 9a Bilan_Diffusion'!A81="«Choisir»","",'Section 9a Bilan_Diffusion'!A81))</f>
        <v/>
      </c>
      <c r="I85" s="1312" t="str">
        <f>IF('Section 9a Bilan_Diffusion'!B81="","",'Section 9a Bilan_Diffusion'!B81)</f>
        <v/>
      </c>
      <c r="J85" s="46" t="str">
        <f>IF('Section 9a Bilan_Diffusion'!C81="","",'Section 9a Bilan_Diffusion'!C81)</f>
        <v/>
      </c>
      <c r="K85" s="46" t="str">
        <f>IF('Section 9a Bilan_Diffusion'!D81="","",'Section 9a Bilan_Diffusion'!D81)</f>
        <v/>
      </c>
      <c r="L85" s="8" t="str">
        <f>IF('Section 9a Bilan_Diffusion'!E81="","",IF('Section 9a Bilan_Diffusion'!E81="«Choisir»","",'Section 9a Bilan_Diffusion'!E81))</f>
        <v/>
      </c>
      <c r="M85" s="8" t="str">
        <f>IF('Section 9a Bilan_Diffusion'!F81="","",IF('Section 9a Bilan_Diffusion'!F81="«Choisir»","",'Section 9a Bilan_Diffusion'!F81))</f>
        <v/>
      </c>
      <c r="N85" s="46" t="str">
        <f>IF('Section 9a Bilan_Diffusion'!G81="","",'Section 9a Bilan_Diffusion'!G81)</f>
        <v/>
      </c>
      <c r="O85" s="46" t="str">
        <f>IF('Section 9a Bilan_Diffusion'!H81="","",'Section 9a Bilan_Diffusion'!H81)</f>
        <v/>
      </c>
      <c r="P85" s="46" t="str">
        <f>IF('Section 9a Bilan_Diffusion'!I81="","",'Section 9a Bilan_Diffusion'!I81)</f>
        <v/>
      </c>
      <c r="Q85" s="46" t="str">
        <f>IF('Section 9a Bilan_Diffusion'!J81="","",'Section 9a Bilan_Diffusion'!J81)</f>
        <v/>
      </c>
      <c r="R85" s="46" t="str">
        <f>IF('Section 9a Bilan_Diffusion'!K81="","",'Section 9a Bilan_Diffusion'!K81)</f>
        <v/>
      </c>
      <c r="S85" s="46" t="str">
        <f>IF('Section 9a Bilan_Diffusion'!L81="","",'Section 9a Bilan_Diffusion'!L81)</f>
        <v/>
      </c>
      <c r="T85" s="46" t="str">
        <f>IF('Section 9a Bilan_Diffusion'!M81="","",'Section 9a Bilan_Diffusion'!M81)</f>
        <v/>
      </c>
      <c r="U85" s="8">
        <f>'Section 9a Bilan_Diffusion'!N81</f>
        <v>0</v>
      </c>
      <c r="V85" s="8">
        <f>'Section 9a Bilan_Diffusion'!O81</f>
        <v>0</v>
      </c>
      <c r="W85" s="8">
        <f>'Section 9a Bilan_Diffusion'!P81</f>
        <v>0</v>
      </c>
      <c r="X85" s="8">
        <f>'Section 9a Bilan_Diffusion'!Q81</f>
        <v>0</v>
      </c>
      <c r="Y85" s="8">
        <f>'Section 9a Bilan_Diffusion'!R81</f>
        <v>0</v>
      </c>
      <c r="Z85" s="8">
        <f>'Section 9a Bilan_Diffusion'!S81</f>
        <v>0</v>
      </c>
      <c r="AA85" s="8">
        <f>'Section 9a Bilan_Diffusion'!T81</f>
        <v>0</v>
      </c>
      <c r="AB85" s="8">
        <f>'Section 9a Bilan_Diffusion'!U81</f>
        <v>0</v>
      </c>
      <c r="AC85" s="8">
        <f>'Section 9a Bilan_Diffusion'!V81</f>
        <v>0</v>
      </c>
    </row>
    <row r="86" spans="1:29">
      <c r="A86" s="8">
        <f>'Identification '!$F$11</f>
        <v>0</v>
      </c>
      <c r="B86" s="46" t="str">
        <f>IF(AND('Identification '!$F$11="",'Identification '!$F$15&lt;&gt;""),'Identification '!$F$15,IF('Identification '!$F$11="","",IF('Identification '!$F$13="Inscrire le nom de votre organisme dans la cellule F15",'Identification '!$F$15,'Identification '!$F$13)))</f>
        <v/>
      </c>
      <c r="C86" s="8" t="str">
        <f>REF!$BM$7</f>
        <v>2025-2026</v>
      </c>
      <c r="D86" s="8" t="s">
        <v>2995</v>
      </c>
      <c r="E86" s="46" t="str">
        <f>'Identification '!$F$17</f>
        <v/>
      </c>
      <c r="F86" s="8" t="str">
        <f>'Identification '!$G$18</f>
        <v/>
      </c>
      <c r="G86" s="10" t="str">
        <f>IF('Section 9a Bilan_Diffusion'!$D$7="","",'Section 9a Bilan_Diffusion'!$D$7)</f>
        <v/>
      </c>
      <c r="H86" s="8" t="str">
        <f>IF('Section 9a Bilan_Diffusion'!A82="","",IF('Section 9a Bilan_Diffusion'!A82="«Choisir»","",'Section 9a Bilan_Diffusion'!A82))</f>
        <v/>
      </c>
      <c r="I86" s="1312" t="str">
        <f>IF('Section 9a Bilan_Diffusion'!B82="","",'Section 9a Bilan_Diffusion'!B82)</f>
        <v/>
      </c>
      <c r="J86" s="46" t="str">
        <f>IF('Section 9a Bilan_Diffusion'!C82="","",'Section 9a Bilan_Diffusion'!C82)</f>
        <v/>
      </c>
      <c r="K86" s="46" t="str">
        <f>IF('Section 9a Bilan_Diffusion'!D82="","",'Section 9a Bilan_Diffusion'!D82)</f>
        <v/>
      </c>
      <c r="L86" s="8" t="str">
        <f>IF('Section 9a Bilan_Diffusion'!E82="","",IF('Section 9a Bilan_Diffusion'!E82="«Choisir»","",'Section 9a Bilan_Diffusion'!E82))</f>
        <v/>
      </c>
      <c r="M86" s="8" t="str">
        <f>IF('Section 9a Bilan_Diffusion'!F82="","",IF('Section 9a Bilan_Diffusion'!F82="«Choisir»","",'Section 9a Bilan_Diffusion'!F82))</f>
        <v/>
      </c>
      <c r="N86" s="46" t="str">
        <f>IF('Section 9a Bilan_Diffusion'!G82="","",'Section 9a Bilan_Diffusion'!G82)</f>
        <v/>
      </c>
      <c r="O86" s="46" t="str">
        <f>IF('Section 9a Bilan_Diffusion'!H82="","",'Section 9a Bilan_Diffusion'!H82)</f>
        <v/>
      </c>
      <c r="P86" s="46" t="str">
        <f>IF('Section 9a Bilan_Diffusion'!I82="","",'Section 9a Bilan_Diffusion'!I82)</f>
        <v/>
      </c>
      <c r="Q86" s="46" t="str">
        <f>IF('Section 9a Bilan_Diffusion'!J82="","",'Section 9a Bilan_Diffusion'!J82)</f>
        <v/>
      </c>
      <c r="R86" s="46" t="str">
        <f>IF('Section 9a Bilan_Diffusion'!K82="","",'Section 9a Bilan_Diffusion'!K82)</f>
        <v/>
      </c>
      <c r="S86" s="46" t="str">
        <f>IF('Section 9a Bilan_Diffusion'!L82="","",'Section 9a Bilan_Diffusion'!L82)</f>
        <v/>
      </c>
      <c r="T86" s="46" t="str">
        <f>IF('Section 9a Bilan_Diffusion'!M82="","",'Section 9a Bilan_Diffusion'!M82)</f>
        <v/>
      </c>
      <c r="U86" s="8">
        <f>'Section 9a Bilan_Diffusion'!N82</f>
        <v>0</v>
      </c>
      <c r="V86" s="8">
        <f>'Section 9a Bilan_Diffusion'!O82</f>
        <v>0</v>
      </c>
      <c r="W86" s="8">
        <f>'Section 9a Bilan_Diffusion'!P82</f>
        <v>0</v>
      </c>
      <c r="X86" s="8">
        <f>'Section 9a Bilan_Diffusion'!Q82</f>
        <v>0</v>
      </c>
      <c r="Y86" s="8">
        <f>'Section 9a Bilan_Diffusion'!R82</f>
        <v>0</v>
      </c>
      <c r="Z86" s="8">
        <f>'Section 9a Bilan_Diffusion'!S82</f>
        <v>0</v>
      </c>
      <c r="AA86" s="8">
        <f>'Section 9a Bilan_Diffusion'!T82</f>
        <v>0</v>
      </c>
      <c r="AB86" s="8">
        <f>'Section 9a Bilan_Diffusion'!U82</f>
        <v>0</v>
      </c>
      <c r="AC86" s="8">
        <f>'Section 9a Bilan_Diffusion'!V82</f>
        <v>0</v>
      </c>
    </row>
    <row r="87" spans="1:29">
      <c r="A87" s="8">
        <f>'Identification '!$F$11</f>
        <v>0</v>
      </c>
      <c r="B87" s="46" t="str">
        <f>IF(AND('Identification '!$F$11="",'Identification '!$F$15&lt;&gt;""),'Identification '!$F$15,IF('Identification '!$F$11="","",IF('Identification '!$F$13="Inscrire le nom de votre organisme dans la cellule F15",'Identification '!$F$15,'Identification '!$F$13)))</f>
        <v/>
      </c>
      <c r="C87" s="8" t="str">
        <f>REF!$BM$7</f>
        <v>2025-2026</v>
      </c>
      <c r="D87" s="8" t="s">
        <v>2995</v>
      </c>
      <c r="E87" s="46" t="str">
        <f>'Identification '!$F$17</f>
        <v/>
      </c>
      <c r="F87" s="8" t="str">
        <f>'Identification '!$G$18</f>
        <v/>
      </c>
      <c r="G87" s="10" t="str">
        <f>IF('Section 9a Bilan_Diffusion'!$D$7="","",'Section 9a Bilan_Diffusion'!$D$7)</f>
        <v/>
      </c>
      <c r="H87" s="8" t="str">
        <f>IF('Section 9a Bilan_Diffusion'!A83="","",IF('Section 9a Bilan_Diffusion'!A83="«Choisir»","",'Section 9a Bilan_Diffusion'!A83))</f>
        <v/>
      </c>
      <c r="I87" s="1312" t="str">
        <f>IF('Section 9a Bilan_Diffusion'!B83="","",'Section 9a Bilan_Diffusion'!B83)</f>
        <v/>
      </c>
      <c r="J87" s="46" t="str">
        <f>IF('Section 9a Bilan_Diffusion'!C83="","",'Section 9a Bilan_Diffusion'!C83)</f>
        <v/>
      </c>
      <c r="K87" s="46" t="str">
        <f>IF('Section 9a Bilan_Diffusion'!D83="","",'Section 9a Bilan_Diffusion'!D83)</f>
        <v/>
      </c>
      <c r="L87" s="8" t="str">
        <f>IF('Section 9a Bilan_Diffusion'!E83="","",IF('Section 9a Bilan_Diffusion'!E83="«Choisir»","",'Section 9a Bilan_Diffusion'!E83))</f>
        <v/>
      </c>
      <c r="M87" s="8" t="str">
        <f>IF('Section 9a Bilan_Diffusion'!F83="","",IF('Section 9a Bilan_Diffusion'!F83="«Choisir»","",'Section 9a Bilan_Diffusion'!F83))</f>
        <v/>
      </c>
      <c r="N87" s="46" t="str">
        <f>IF('Section 9a Bilan_Diffusion'!G83="","",'Section 9a Bilan_Diffusion'!G83)</f>
        <v/>
      </c>
      <c r="O87" s="46" t="str">
        <f>IF('Section 9a Bilan_Diffusion'!H83="","",'Section 9a Bilan_Diffusion'!H83)</f>
        <v/>
      </c>
      <c r="P87" s="46" t="str">
        <f>IF('Section 9a Bilan_Diffusion'!I83="","",'Section 9a Bilan_Diffusion'!I83)</f>
        <v/>
      </c>
      <c r="Q87" s="46" t="str">
        <f>IF('Section 9a Bilan_Diffusion'!J83="","",'Section 9a Bilan_Diffusion'!J83)</f>
        <v/>
      </c>
      <c r="R87" s="46" t="str">
        <f>IF('Section 9a Bilan_Diffusion'!K83="","",'Section 9a Bilan_Diffusion'!K83)</f>
        <v/>
      </c>
      <c r="S87" s="46" t="str">
        <f>IF('Section 9a Bilan_Diffusion'!L83="","",'Section 9a Bilan_Diffusion'!L83)</f>
        <v/>
      </c>
      <c r="T87" s="46" t="str">
        <f>IF('Section 9a Bilan_Diffusion'!M83="","",'Section 9a Bilan_Diffusion'!M83)</f>
        <v/>
      </c>
      <c r="U87" s="8">
        <f>'Section 9a Bilan_Diffusion'!N83</f>
        <v>0</v>
      </c>
      <c r="V87" s="8">
        <f>'Section 9a Bilan_Diffusion'!O83</f>
        <v>0</v>
      </c>
      <c r="W87" s="8">
        <f>'Section 9a Bilan_Diffusion'!P83</f>
        <v>0</v>
      </c>
      <c r="X87" s="8">
        <f>'Section 9a Bilan_Diffusion'!Q83</f>
        <v>0</v>
      </c>
      <c r="Y87" s="8">
        <f>'Section 9a Bilan_Diffusion'!R83</f>
        <v>0</v>
      </c>
      <c r="Z87" s="8">
        <f>'Section 9a Bilan_Diffusion'!S83</f>
        <v>0</v>
      </c>
      <c r="AA87" s="8">
        <f>'Section 9a Bilan_Diffusion'!T83</f>
        <v>0</v>
      </c>
      <c r="AB87" s="8">
        <f>'Section 9a Bilan_Diffusion'!U83</f>
        <v>0</v>
      </c>
      <c r="AC87" s="8">
        <f>'Section 9a Bilan_Diffusion'!V83</f>
        <v>0</v>
      </c>
    </row>
    <row r="88" spans="1:29">
      <c r="A88" s="8">
        <f>'Identification '!$F$11</f>
        <v>0</v>
      </c>
      <c r="B88" s="46" t="str">
        <f>IF(AND('Identification '!$F$11="",'Identification '!$F$15&lt;&gt;""),'Identification '!$F$15,IF('Identification '!$F$11="","",IF('Identification '!$F$13="Inscrire le nom de votre organisme dans la cellule F15",'Identification '!$F$15,'Identification '!$F$13)))</f>
        <v/>
      </c>
      <c r="C88" s="8" t="str">
        <f>REF!$BM$7</f>
        <v>2025-2026</v>
      </c>
      <c r="D88" s="8" t="s">
        <v>2995</v>
      </c>
      <c r="E88" s="46" t="str">
        <f>'Identification '!$F$17</f>
        <v/>
      </c>
      <c r="F88" s="8" t="str">
        <f>'Identification '!$G$18</f>
        <v/>
      </c>
      <c r="G88" s="10" t="str">
        <f>IF('Section 9a Bilan_Diffusion'!$D$7="","",'Section 9a Bilan_Diffusion'!$D$7)</f>
        <v/>
      </c>
      <c r="H88" s="8" t="str">
        <f>IF('Section 9a Bilan_Diffusion'!A84="","",IF('Section 9a Bilan_Diffusion'!A84="«Choisir»","",'Section 9a Bilan_Diffusion'!A84))</f>
        <v/>
      </c>
      <c r="I88" s="1312" t="str">
        <f>IF('Section 9a Bilan_Diffusion'!B84="","",'Section 9a Bilan_Diffusion'!B84)</f>
        <v/>
      </c>
      <c r="J88" s="46" t="str">
        <f>IF('Section 9a Bilan_Diffusion'!C84="","",'Section 9a Bilan_Diffusion'!C84)</f>
        <v/>
      </c>
      <c r="K88" s="46" t="str">
        <f>IF('Section 9a Bilan_Diffusion'!D84="","",'Section 9a Bilan_Diffusion'!D84)</f>
        <v/>
      </c>
      <c r="L88" s="8" t="str">
        <f>IF('Section 9a Bilan_Diffusion'!E84="","",IF('Section 9a Bilan_Diffusion'!E84="«Choisir»","",'Section 9a Bilan_Diffusion'!E84))</f>
        <v/>
      </c>
      <c r="M88" s="8" t="str">
        <f>IF('Section 9a Bilan_Diffusion'!F84="","",IF('Section 9a Bilan_Diffusion'!F84="«Choisir»","",'Section 9a Bilan_Diffusion'!F84))</f>
        <v/>
      </c>
      <c r="N88" s="46" t="str">
        <f>IF('Section 9a Bilan_Diffusion'!G84="","",'Section 9a Bilan_Diffusion'!G84)</f>
        <v/>
      </c>
      <c r="O88" s="46" t="str">
        <f>IF('Section 9a Bilan_Diffusion'!H84="","",'Section 9a Bilan_Diffusion'!H84)</f>
        <v/>
      </c>
      <c r="P88" s="46" t="str">
        <f>IF('Section 9a Bilan_Diffusion'!I84="","",'Section 9a Bilan_Diffusion'!I84)</f>
        <v/>
      </c>
      <c r="Q88" s="46" t="str">
        <f>IF('Section 9a Bilan_Diffusion'!J84="","",'Section 9a Bilan_Diffusion'!J84)</f>
        <v/>
      </c>
      <c r="R88" s="46" t="str">
        <f>IF('Section 9a Bilan_Diffusion'!K84="","",'Section 9a Bilan_Diffusion'!K84)</f>
        <v/>
      </c>
      <c r="S88" s="46" t="str">
        <f>IF('Section 9a Bilan_Diffusion'!L84="","",'Section 9a Bilan_Diffusion'!L84)</f>
        <v/>
      </c>
      <c r="T88" s="46" t="str">
        <f>IF('Section 9a Bilan_Diffusion'!M84="","",'Section 9a Bilan_Diffusion'!M84)</f>
        <v/>
      </c>
      <c r="U88" s="8">
        <f>'Section 9a Bilan_Diffusion'!N84</f>
        <v>0</v>
      </c>
      <c r="V88" s="8">
        <f>'Section 9a Bilan_Diffusion'!O84</f>
        <v>0</v>
      </c>
      <c r="W88" s="8">
        <f>'Section 9a Bilan_Diffusion'!P84</f>
        <v>0</v>
      </c>
      <c r="X88" s="8">
        <f>'Section 9a Bilan_Diffusion'!Q84</f>
        <v>0</v>
      </c>
      <c r="Y88" s="8">
        <f>'Section 9a Bilan_Diffusion'!R84</f>
        <v>0</v>
      </c>
      <c r="Z88" s="8">
        <f>'Section 9a Bilan_Diffusion'!S84</f>
        <v>0</v>
      </c>
      <c r="AA88" s="8">
        <f>'Section 9a Bilan_Diffusion'!T84</f>
        <v>0</v>
      </c>
      <c r="AB88" s="8">
        <f>'Section 9a Bilan_Diffusion'!U84</f>
        <v>0</v>
      </c>
      <c r="AC88" s="8">
        <f>'Section 9a Bilan_Diffusion'!V84</f>
        <v>0</v>
      </c>
    </row>
    <row r="89" spans="1:29">
      <c r="A89" s="8">
        <f>'Identification '!$F$11</f>
        <v>0</v>
      </c>
      <c r="B89" s="46" t="str">
        <f>IF(AND('Identification '!$F$11="",'Identification '!$F$15&lt;&gt;""),'Identification '!$F$15,IF('Identification '!$F$11="","",IF('Identification '!$F$13="Inscrire le nom de votre organisme dans la cellule F15",'Identification '!$F$15,'Identification '!$F$13)))</f>
        <v/>
      </c>
      <c r="C89" s="8" t="str">
        <f>REF!$BM$7</f>
        <v>2025-2026</v>
      </c>
      <c r="D89" s="8" t="s">
        <v>2995</v>
      </c>
      <c r="E89" s="46" t="str">
        <f>'Identification '!$F$17</f>
        <v/>
      </c>
      <c r="F89" s="8" t="str">
        <f>'Identification '!$G$18</f>
        <v/>
      </c>
      <c r="G89" s="10" t="str">
        <f>IF('Section 9a Bilan_Diffusion'!$D$7="","",'Section 9a Bilan_Diffusion'!$D$7)</f>
        <v/>
      </c>
      <c r="H89" s="8" t="str">
        <f>IF('Section 9a Bilan_Diffusion'!A85="","",IF('Section 9a Bilan_Diffusion'!A85="«Choisir»","",'Section 9a Bilan_Diffusion'!A85))</f>
        <v/>
      </c>
      <c r="I89" s="1312" t="str">
        <f>IF('Section 9a Bilan_Diffusion'!B85="","",'Section 9a Bilan_Diffusion'!B85)</f>
        <v/>
      </c>
      <c r="J89" s="46" t="str">
        <f>IF('Section 9a Bilan_Diffusion'!C85="","",'Section 9a Bilan_Diffusion'!C85)</f>
        <v/>
      </c>
      <c r="K89" s="46" t="str">
        <f>IF('Section 9a Bilan_Diffusion'!D85="","",'Section 9a Bilan_Diffusion'!D85)</f>
        <v/>
      </c>
      <c r="L89" s="8" t="str">
        <f>IF('Section 9a Bilan_Diffusion'!E85="","",IF('Section 9a Bilan_Diffusion'!E85="«Choisir»","",'Section 9a Bilan_Diffusion'!E85))</f>
        <v/>
      </c>
      <c r="M89" s="8" t="str">
        <f>IF('Section 9a Bilan_Diffusion'!F85="","",IF('Section 9a Bilan_Diffusion'!F85="«Choisir»","",'Section 9a Bilan_Diffusion'!F85))</f>
        <v/>
      </c>
      <c r="N89" s="46" t="str">
        <f>IF('Section 9a Bilan_Diffusion'!G85="","",'Section 9a Bilan_Diffusion'!G85)</f>
        <v/>
      </c>
      <c r="O89" s="46" t="str">
        <f>IF('Section 9a Bilan_Diffusion'!H85="","",'Section 9a Bilan_Diffusion'!H85)</f>
        <v/>
      </c>
      <c r="P89" s="46" t="str">
        <f>IF('Section 9a Bilan_Diffusion'!I85="","",'Section 9a Bilan_Diffusion'!I85)</f>
        <v/>
      </c>
      <c r="Q89" s="46" t="str">
        <f>IF('Section 9a Bilan_Diffusion'!J85="","",'Section 9a Bilan_Diffusion'!J85)</f>
        <v/>
      </c>
      <c r="R89" s="46" t="str">
        <f>IF('Section 9a Bilan_Diffusion'!K85="","",'Section 9a Bilan_Diffusion'!K85)</f>
        <v/>
      </c>
      <c r="S89" s="46" t="str">
        <f>IF('Section 9a Bilan_Diffusion'!L85="","",'Section 9a Bilan_Diffusion'!L85)</f>
        <v/>
      </c>
      <c r="T89" s="46" t="str">
        <f>IF('Section 9a Bilan_Diffusion'!M85="","",'Section 9a Bilan_Diffusion'!M85)</f>
        <v/>
      </c>
      <c r="U89" s="8">
        <f>'Section 9a Bilan_Diffusion'!N85</f>
        <v>0</v>
      </c>
      <c r="V89" s="8">
        <f>'Section 9a Bilan_Diffusion'!O85</f>
        <v>0</v>
      </c>
      <c r="W89" s="8">
        <f>'Section 9a Bilan_Diffusion'!P85</f>
        <v>0</v>
      </c>
      <c r="X89" s="8">
        <f>'Section 9a Bilan_Diffusion'!Q85</f>
        <v>0</v>
      </c>
      <c r="Y89" s="8">
        <f>'Section 9a Bilan_Diffusion'!R85</f>
        <v>0</v>
      </c>
      <c r="Z89" s="8">
        <f>'Section 9a Bilan_Diffusion'!S85</f>
        <v>0</v>
      </c>
      <c r="AA89" s="8">
        <f>'Section 9a Bilan_Diffusion'!T85</f>
        <v>0</v>
      </c>
      <c r="AB89" s="8">
        <f>'Section 9a Bilan_Diffusion'!U85</f>
        <v>0</v>
      </c>
      <c r="AC89" s="8">
        <f>'Section 9a Bilan_Diffusion'!V85</f>
        <v>0</v>
      </c>
    </row>
    <row r="90" spans="1:29">
      <c r="A90" s="8">
        <f>'Identification '!$F$11</f>
        <v>0</v>
      </c>
      <c r="B90" s="46" t="str">
        <f>IF(AND('Identification '!$F$11="",'Identification '!$F$15&lt;&gt;""),'Identification '!$F$15,IF('Identification '!$F$11="","",IF('Identification '!$F$13="Inscrire le nom de votre organisme dans la cellule F15",'Identification '!$F$15,'Identification '!$F$13)))</f>
        <v/>
      </c>
      <c r="C90" s="8" t="str">
        <f>REF!$BM$7</f>
        <v>2025-2026</v>
      </c>
      <c r="D90" s="8" t="s">
        <v>2995</v>
      </c>
      <c r="E90" s="46" t="str">
        <f>'Identification '!$F$17</f>
        <v/>
      </c>
      <c r="F90" s="8" t="str">
        <f>'Identification '!$G$18</f>
        <v/>
      </c>
      <c r="G90" s="10" t="str">
        <f>IF('Section 9a Bilan_Diffusion'!$D$7="","",'Section 9a Bilan_Diffusion'!$D$7)</f>
        <v/>
      </c>
      <c r="H90" s="8" t="str">
        <f>IF('Section 9a Bilan_Diffusion'!A86="","",IF('Section 9a Bilan_Diffusion'!A86="«Choisir»","",'Section 9a Bilan_Diffusion'!A86))</f>
        <v/>
      </c>
      <c r="I90" s="1312" t="str">
        <f>IF('Section 9a Bilan_Diffusion'!B86="","",'Section 9a Bilan_Diffusion'!B86)</f>
        <v/>
      </c>
      <c r="J90" s="46" t="str">
        <f>IF('Section 9a Bilan_Diffusion'!C86="","",'Section 9a Bilan_Diffusion'!C86)</f>
        <v/>
      </c>
      <c r="K90" s="46" t="str">
        <f>IF('Section 9a Bilan_Diffusion'!D86="","",'Section 9a Bilan_Diffusion'!D86)</f>
        <v/>
      </c>
      <c r="L90" s="8" t="str">
        <f>IF('Section 9a Bilan_Diffusion'!E86="","",IF('Section 9a Bilan_Diffusion'!E86="«Choisir»","",'Section 9a Bilan_Diffusion'!E86))</f>
        <v/>
      </c>
      <c r="M90" s="8" t="str">
        <f>IF('Section 9a Bilan_Diffusion'!F86="","",IF('Section 9a Bilan_Diffusion'!F86="«Choisir»","",'Section 9a Bilan_Diffusion'!F86))</f>
        <v/>
      </c>
      <c r="N90" s="46" t="str">
        <f>IF('Section 9a Bilan_Diffusion'!G86="","",'Section 9a Bilan_Diffusion'!G86)</f>
        <v/>
      </c>
      <c r="O90" s="46" t="str">
        <f>IF('Section 9a Bilan_Diffusion'!H86="","",'Section 9a Bilan_Diffusion'!H86)</f>
        <v/>
      </c>
      <c r="P90" s="46" t="str">
        <f>IF('Section 9a Bilan_Diffusion'!I86="","",'Section 9a Bilan_Diffusion'!I86)</f>
        <v/>
      </c>
      <c r="Q90" s="46" t="str">
        <f>IF('Section 9a Bilan_Diffusion'!J86="","",'Section 9a Bilan_Diffusion'!J86)</f>
        <v/>
      </c>
      <c r="R90" s="46" t="str">
        <f>IF('Section 9a Bilan_Diffusion'!K86="","",'Section 9a Bilan_Diffusion'!K86)</f>
        <v/>
      </c>
      <c r="S90" s="46" t="str">
        <f>IF('Section 9a Bilan_Diffusion'!L86="","",'Section 9a Bilan_Diffusion'!L86)</f>
        <v/>
      </c>
      <c r="T90" s="46" t="str">
        <f>IF('Section 9a Bilan_Diffusion'!M86="","",'Section 9a Bilan_Diffusion'!M86)</f>
        <v/>
      </c>
      <c r="U90" s="8">
        <f>'Section 9a Bilan_Diffusion'!N86</f>
        <v>0</v>
      </c>
      <c r="V90" s="8">
        <f>'Section 9a Bilan_Diffusion'!O86</f>
        <v>0</v>
      </c>
      <c r="W90" s="8">
        <f>'Section 9a Bilan_Diffusion'!P86</f>
        <v>0</v>
      </c>
      <c r="X90" s="8">
        <f>'Section 9a Bilan_Diffusion'!Q86</f>
        <v>0</v>
      </c>
      <c r="Y90" s="8">
        <f>'Section 9a Bilan_Diffusion'!R86</f>
        <v>0</v>
      </c>
      <c r="Z90" s="8">
        <f>'Section 9a Bilan_Diffusion'!S86</f>
        <v>0</v>
      </c>
      <c r="AA90" s="8">
        <f>'Section 9a Bilan_Diffusion'!T86</f>
        <v>0</v>
      </c>
      <c r="AB90" s="8">
        <f>'Section 9a Bilan_Diffusion'!U86</f>
        <v>0</v>
      </c>
      <c r="AC90" s="8">
        <f>'Section 9a Bilan_Diffusion'!V86</f>
        <v>0</v>
      </c>
    </row>
    <row r="91" spans="1:29">
      <c r="A91" s="8">
        <f>'Identification '!$F$11</f>
        <v>0</v>
      </c>
      <c r="B91" s="46" t="str">
        <f>IF(AND('Identification '!$F$11="",'Identification '!$F$15&lt;&gt;""),'Identification '!$F$15,IF('Identification '!$F$11="","",IF('Identification '!$F$13="Inscrire le nom de votre organisme dans la cellule F15",'Identification '!$F$15,'Identification '!$F$13)))</f>
        <v/>
      </c>
      <c r="C91" s="8" t="str">
        <f>REF!$BM$7</f>
        <v>2025-2026</v>
      </c>
      <c r="D91" s="8" t="s">
        <v>2995</v>
      </c>
      <c r="E91" s="46" t="str">
        <f>'Identification '!$F$17</f>
        <v/>
      </c>
      <c r="F91" s="8" t="str">
        <f>'Identification '!$G$18</f>
        <v/>
      </c>
      <c r="G91" s="10" t="str">
        <f>IF('Section 9a Bilan_Diffusion'!$D$7="","",'Section 9a Bilan_Diffusion'!$D$7)</f>
        <v/>
      </c>
      <c r="H91" s="8" t="str">
        <f>IF('Section 9a Bilan_Diffusion'!A87="","",IF('Section 9a Bilan_Diffusion'!A87="«Choisir»","",'Section 9a Bilan_Diffusion'!A87))</f>
        <v/>
      </c>
      <c r="I91" s="1312" t="str">
        <f>IF('Section 9a Bilan_Diffusion'!B87="","",'Section 9a Bilan_Diffusion'!B87)</f>
        <v/>
      </c>
      <c r="J91" s="46" t="str">
        <f>IF('Section 9a Bilan_Diffusion'!C87="","",'Section 9a Bilan_Diffusion'!C87)</f>
        <v/>
      </c>
      <c r="K91" s="46" t="str">
        <f>IF('Section 9a Bilan_Diffusion'!D87="","",'Section 9a Bilan_Diffusion'!D87)</f>
        <v/>
      </c>
      <c r="L91" s="8" t="str">
        <f>IF('Section 9a Bilan_Diffusion'!E87="","",IF('Section 9a Bilan_Diffusion'!E87="«Choisir»","",'Section 9a Bilan_Diffusion'!E87))</f>
        <v/>
      </c>
      <c r="M91" s="8" t="str">
        <f>IF('Section 9a Bilan_Diffusion'!F87="","",IF('Section 9a Bilan_Diffusion'!F87="«Choisir»","",'Section 9a Bilan_Diffusion'!F87))</f>
        <v/>
      </c>
      <c r="N91" s="46" t="str">
        <f>IF('Section 9a Bilan_Diffusion'!G87="","",'Section 9a Bilan_Diffusion'!G87)</f>
        <v/>
      </c>
      <c r="O91" s="46" t="str">
        <f>IF('Section 9a Bilan_Diffusion'!H87="","",'Section 9a Bilan_Diffusion'!H87)</f>
        <v/>
      </c>
      <c r="P91" s="46" t="str">
        <f>IF('Section 9a Bilan_Diffusion'!I87="","",'Section 9a Bilan_Diffusion'!I87)</f>
        <v/>
      </c>
      <c r="Q91" s="46" t="str">
        <f>IF('Section 9a Bilan_Diffusion'!J87="","",'Section 9a Bilan_Diffusion'!J87)</f>
        <v/>
      </c>
      <c r="R91" s="46" t="str">
        <f>IF('Section 9a Bilan_Diffusion'!K87="","",'Section 9a Bilan_Diffusion'!K87)</f>
        <v/>
      </c>
      <c r="S91" s="46" t="str">
        <f>IF('Section 9a Bilan_Diffusion'!L87="","",'Section 9a Bilan_Diffusion'!L87)</f>
        <v/>
      </c>
      <c r="T91" s="46" t="str">
        <f>IF('Section 9a Bilan_Diffusion'!M87="","",'Section 9a Bilan_Diffusion'!M87)</f>
        <v/>
      </c>
      <c r="U91" s="8">
        <f>'Section 9a Bilan_Diffusion'!N87</f>
        <v>0</v>
      </c>
      <c r="V91" s="8">
        <f>'Section 9a Bilan_Diffusion'!O87</f>
        <v>0</v>
      </c>
      <c r="W91" s="8">
        <f>'Section 9a Bilan_Diffusion'!P87</f>
        <v>0</v>
      </c>
      <c r="X91" s="8">
        <f>'Section 9a Bilan_Diffusion'!Q87</f>
        <v>0</v>
      </c>
      <c r="Y91" s="8">
        <f>'Section 9a Bilan_Diffusion'!R87</f>
        <v>0</v>
      </c>
      <c r="Z91" s="8">
        <f>'Section 9a Bilan_Diffusion'!S87</f>
        <v>0</v>
      </c>
      <c r="AA91" s="8">
        <f>'Section 9a Bilan_Diffusion'!T87</f>
        <v>0</v>
      </c>
      <c r="AB91" s="8">
        <f>'Section 9a Bilan_Diffusion'!U87</f>
        <v>0</v>
      </c>
      <c r="AC91" s="8">
        <f>'Section 9a Bilan_Diffusion'!V87</f>
        <v>0</v>
      </c>
    </row>
    <row r="92" spans="1:29">
      <c r="A92" s="8">
        <f>'Identification '!$F$11</f>
        <v>0</v>
      </c>
      <c r="B92" s="46" t="str">
        <f>IF(AND('Identification '!$F$11="",'Identification '!$F$15&lt;&gt;""),'Identification '!$F$15,IF('Identification '!$F$11="","",IF('Identification '!$F$13="Inscrire le nom de votre organisme dans la cellule F15",'Identification '!$F$15,'Identification '!$F$13)))</f>
        <v/>
      </c>
      <c r="C92" s="8" t="str">
        <f>REF!$BM$7</f>
        <v>2025-2026</v>
      </c>
      <c r="D92" s="8" t="s">
        <v>2995</v>
      </c>
      <c r="E92" s="46" t="str">
        <f>'Identification '!$F$17</f>
        <v/>
      </c>
      <c r="F92" s="8" t="str">
        <f>'Identification '!$G$18</f>
        <v/>
      </c>
      <c r="G92" s="10" t="str">
        <f>IF('Section 9a Bilan_Diffusion'!$D$7="","",'Section 9a Bilan_Diffusion'!$D$7)</f>
        <v/>
      </c>
      <c r="H92" s="8" t="str">
        <f>IF('Section 9a Bilan_Diffusion'!A88="","",IF('Section 9a Bilan_Diffusion'!A88="«Choisir»","",'Section 9a Bilan_Diffusion'!A88))</f>
        <v/>
      </c>
      <c r="I92" s="1312" t="str">
        <f>IF('Section 9a Bilan_Diffusion'!B88="","",'Section 9a Bilan_Diffusion'!B88)</f>
        <v/>
      </c>
      <c r="J92" s="46" t="str">
        <f>IF('Section 9a Bilan_Diffusion'!C88="","",'Section 9a Bilan_Diffusion'!C88)</f>
        <v/>
      </c>
      <c r="K92" s="46" t="str">
        <f>IF('Section 9a Bilan_Diffusion'!D88="","",'Section 9a Bilan_Diffusion'!D88)</f>
        <v/>
      </c>
      <c r="L92" s="8" t="str">
        <f>IF('Section 9a Bilan_Diffusion'!E88="","",IF('Section 9a Bilan_Diffusion'!E88="«Choisir»","",'Section 9a Bilan_Diffusion'!E88))</f>
        <v/>
      </c>
      <c r="M92" s="8" t="str">
        <f>IF('Section 9a Bilan_Diffusion'!F88="","",IF('Section 9a Bilan_Diffusion'!F88="«Choisir»","",'Section 9a Bilan_Diffusion'!F88))</f>
        <v/>
      </c>
      <c r="N92" s="46" t="str">
        <f>IF('Section 9a Bilan_Diffusion'!G88="","",'Section 9a Bilan_Diffusion'!G88)</f>
        <v/>
      </c>
      <c r="O92" s="46" t="str">
        <f>IF('Section 9a Bilan_Diffusion'!H88="","",'Section 9a Bilan_Diffusion'!H88)</f>
        <v/>
      </c>
      <c r="P92" s="46" t="str">
        <f>IF('Section 9a Bilan_Diffusion'!I88="","",'Section 9a Bilan_Diffusion'!I88)</f>
        <v/>
      </c>
      <c r="Q92" s="46" t="str">
        <f>IF('Section 9a Bilan_Diffusion'!J88="","",'Section 9a Bilan_Diffusion'!J88)</f>
        <v/>
      </c>
      <c r="R92" s="46" t="str">
        <f>IF('Section 9a Bilan_Diffusion'!K88="","",'Section 9a Bilan_Diffusion'!K88)</f>
        <v/>
      </c>
      <c r="S92" s="46" t="str">
        <f>IF('Section 9a Bilan_Diffusion'!L88="","",'Section 9a Bilan_Diffusion'!L88)</f>
        <v/>
      </c>
      <c r="T92" s="46" t="str">
        <f>IF('Section 9a Bilan_Diffusion'!M88="","",'Section 9a Bilan_Diffusion'!M88)</f>
        <v/>
      </c>
      <c r="U92" s="8">
        <f>'Section 9a Bilan_Diffusion'!N88</f>
        <v>0</v>
      </c>
      <c r="V92" s="8">
        <f>'Section 9a Bilan_Diffusion'!O88</f>
        <v>0</v>
      </c>
      <c r="W92" s="8">
        <f>'Section 9a Bilan_Diffusion'!P88</f>
        <v>0</v>
      </c>
      <c r="X92" s="8">
        <f>'Section 9a Bilan_Diffusion'!Q88</f>
        <v>0</v>
      </c>
      <c r="Y92" s="8">
        <f>'Section 9a Bilan_Diffusion'!R88</f>
        <v>0</v>
      </c>
      <c r="Z92" s="8">
        <f>'Section 9a Bilan_Diffusion'!S88</f>
        <v>0</v>
      </c>
      <c r="AA92" s="8">
        <f>'Section 9a Bilan_Diffusion'!T88</f>
        <v>0</v>
      </c>
      <c r="AB92" s="8">
        <f>'Section 9a Bilan_Diffusion'!U88</f>
        <v>0</v>
      </c>
      <c r="AC92" s="8">
        <f>'Section 9a Bilan_Diffusion'!V88</f>
        <v>0</v>
      </c>
    </row>
    <row r="93" spans="1:29">
      <c r="A93" s="8">
        <f>'Identification '!$F$11</f>
        <v>0</v>
      </c>
      <c r="B93" s="46" t="str">
        <f>IF(AND('Identification '!$F$11="",'Identification '!$F$15&lt;&gt;""),'Identification '!$F$15,IF('Identification '!$F$11="","",IF('Identification '!$F$13="Inscrire le nom de votre organisme dans la cellule F15",'Identification '!$F$15,'Identification '!$F$13)))</f>
        <v/>
      </c>
      <c r="C93" s="8" t="str">
        <f>REF!$BM$7</f>
        <v>2025-2026</v>
      </c>
      <c r="D93" s="8" t="s">
        <v>2995</v>
      </c>
      <c r="E93" s="46" t="str">
        <f>'Identification '!$F$17</f>
        <v/>
      </c>
      <c r="F93" s="8" t="str">
        <f>'Identification '!$G$18</f>
        <v/>
      </c>
      <c r="G93" s="10" t="str">
        <f>IF('Section 9a Bilan_Diffusion'!$D$7="","",'Section 9a Bilan_Diffusion'!$D$7)</f>
        <v/>
      </c>
      <c r="H93" s="8" t="str">
        <f>IF('Section 9a Bilan_Diffusion'!A89="","",IF('Section 9a Bilan_Diffusion'!A89="«Choisir»","",'Section 9a Bilan_Diffusion'!A89))</f>
        <v/>
      </c>
      <c r="I93" s="1312" t="str">
        <f>IF('Section 9a Bilan_Diffusion'!B89="","",'Section 9a Bilan_Diffusion'!B89)</f>
        <v/>
      </c>
      <c r="J93" s="46" t="str">
        <f>IF('Section 9a Bilan_Diffusion'!C89="","",'Section 9a Bilan_Diffusion'!C89)</f>
        <v/>
      </c>
      <c r="K93" s="46" t="str">
        <f>IF('Section 9a Bilan_Diffusion'!D89="","",'Section 9a Bilan_Diffusion'!D89)</f>
        <v/>
      </c>
      <c r="L93" s="8" t="str">
        <f>IF('Section 9a Bilan_Diffusion'!E89="","",IF('Section 9a Bilan_Diffusion'!E89="«Choisir»","",'Section 9a Bilan_Diffusion'!E89))</f>
        <v/>
      </c>
      <c r="M93" s="8" t="str">
        <f>IF('Section 9a Bilan_Diffusion'!F89="","",IF('Section 9a Bilan_Diffusion'!F89="«Choisir»","",'Section 9a Bilan_Diffusion'!F89))</f>
        <v/>
      </c>
      <c r="N93" s="46" t="str">
        <f>IF('Section 9a Bilan_Diffusion'!G89="","",'Section 9a Bilan_Diffusion'!G89)</f>
        <v/>
      </c>
      <c r="O93" s="46" t="str">
        <f>IF('Section 9a Bilan_Diffusion'!H89="","",'Section 9a Bilan_Diffusion'!H89)</f>
        <v/>
      </c>
      <c r="P93" s="46" t="str">
        <f>IF('Section 9a Bilan_Diffusion'!I89="","",'Section 9a Bilan_Diffusion'!I89)</f>
        <v/>
      </c>
      <c r="Q93" s="46" t="str">
        <f>IF('Section 9a Bilan_Diffusion'!J89="","",'Section 9a Bilan_Diffusion'!J89)</f>
        <v/>
      </c>
      <c r="R93" s="46" t="str">
        <f>IF('Section 9a Bilan_Diffusion'!K89="","",'Section 9a Bilan_Diffusion'!K89)</f>
        <v/>
      </c>
      <c r="S93" s="46" t="str">
        <f>IF('Section 9a Bilan_Diffusion'!L89="","",'Section 9a Bilan_Diffusion'!L89)</f>
        <v/>
      </c>
      <c r="T93" s="46" t="str">
        <f>IF('Section 9a Bilan_Diffusion'!M89="","",'Section 9a Bilan_Diffusion'!M89)</f>
        <v/>
      </c>
      <c r="U93" s="8">
        <f>'Section 9a Bilan_Diffusion'!N89</f>
        <v>0</v>
      </c>
      <c r="V93" s="8">
        <f>'Section 9a Bilan_Diffusion'!O89</f>
        <v>0</v>
      </c>
      <c r="W93" s="8">
        <f>'Section 9a Bilan_Diffusion'!P89</f>
        <v>0</v>
      </c>
      <c r="X93" s="8">
        <f>'Section 9a Bilan_Diffusion'!Q89</f>
        <v>0</v>
      </c>
      <c r="Y93" s="8">
        <f>'Section 9a Bilan_Diffusion'!R89</f>
        <v>0</v>
      </c>
      <c r="Z93" s="8">
        <f>'Section 9a Bilan_Diffusion'!S89</f>
        <v>0</v>
      </c>
      <c r="AA93" s="8">
        <f>'Section 9a Bilan_Diffusion'!T89</f>
        <v>0</v>
      </c>
      <c r="AB93" s="8">
        <f>'Section 9a Bilan_Diffusion'!U89</f>
        <v>0</v>
      </c>
      <c r="AC93" s="8">
        <f>'Section 9a Bilan_Diffusion'!V89</f>
        <v>0</v>
      </c>
    </row>
    <row r="94" spans="1:29">
      <c r="A94" s="8">
        <f>'Identification '!$F$11</f>
        <v>0</v>
      </c>
      <c r="B94" s="46" t="str">
        <f>IF(AND('Identification '!$F$11="",'Identification '!$F$15&lt;&gt;""),'Identification '!$F$15,IF('Identification '!$F$11="","",IF('Identification '!$F$13="Inscrire le nom de votre organisme dans la cellule F15",'Identification '!$F$15,'Identification '!$F$13)))</f>
        <v/>
      </c>
      <c r="C94" s="8" t="str">
        <f>REF!$BM$7</f>
        <v>2025-2026</v>
      </c>
      <c r="D94" s="8" t="s">
        <v>2995</v>
      </c>
      <c r="E94" s="46" t="str">
        <f>'Identification '!$F$17</f>
        <v/>
      </c>
      <c r="F94" s="8" t="str">
        <f>'Identification '!$G$18</f>
        <v/>
      </c>
      <c r="G94" s="10" t="str">
        <f>IF('Section 9a Bilan_Diffusion'!$D$7="","",'Section 9a Bilan_Diffusion'!$D$7)</f>
        <v/>
      </c>
      <c r="H94" s="8" t="str">
        <f>IF('Section 9a Bilan_Diffusion'!A90="","",IF('Section 9a Bilan_Diffusion'!A90="«Choisir»","",'Section 9a Bilan_Diffusion'!A90))</f>
        <v/>
      </c>
      <c r="I94" s="1312" t="str">
        <f>IF('Section 9a Bilan_Diffusion'!B90="","",'Section 9a Bilan_Diffusion'!B90)</f>
        <v/>
      </c>
      <c r="J94" s="46" t="str">
        <f>IF('Section 9a Bilan_Diffusion'!C90="","",'Section 9a Bilan_Diffusion'!C90)</f>
        <v/>
      </c>
      <c r="K94" s="46" t="str">
        <f>IF('Section 9a Bilan_Diffusion'!D90="","",'Section 9a Bilan_Diffusion'!D90)</f>
        <v/>
      </c>
      <c r="L94" s="8" t="str">
        <f>IF('Section 9a Bilan_Diffusion'!E90="","",IF('Section 9a Bilan_Diffusion'!E90="«Choisir»","",'Section 9a Bilan_Diffusion'!E90))</f>
        <v/>
      </c>
      <c r="M94" s="8" t="str">
        <f>IF('Section 9a Bilan_Diffusion'!F90="","",IF('Section 9a Bilan_Diffusion'!F90="«Choisir»","",'Section 9a Bilan_Diffusion'!F90))</f>
        <v/>
      </c>
      <c r="N94" s="46" t="str">
        <f>IF('Section 9a Bilan_Diffusion'!G90="","",'Section 9a Bilan_Diffusion'!G90)</f>
        <v/>
      </c>
      <c r="O94" s="46" t="str">
        <f>IF('Section 9a Bilan_Diffusion'!H90="","",'Section 9a Bilan_Diffusion'!H90)</f>
        <v/>
      </c>
      <c r="P94" s="46" t="str">
        <f>IF('Section 9a Bilan_Diffusion'!I90="","",'Section 9a Bilan_Diffusion'!I90)</f>
        <v/>
      </c>
      <c r="Q94" s="46" t="str">
        <f>IF('Section 9a Bilan_Diffusion'!J90="","",'Section 9a Bilan_Diffusion'!J90)</f>
        <v/>
      </c>
      <c r="R94" s="46" t="str">
        <f>IF('Section 9a Bilan_Diffusion'!K90="","",'Section 9a Bilan_Diffusion'!K90)</f>
        <v/>
      </c>
      <c r="S94" s="46" t="str">
        <f>IF('Section 9a Bilan_Diffusion'!L90="","",'Section 9a Bilan_Diffusion'!L90)</f>
        <v/>
      </c>
      <c r="T94" s="46" t="str">
        <f>IF('Section 9a Bilan_Diffusion'!M90="","",'Section 9a Bilan_Diffusion'!M90)</f>
        <v/>
      </c>
      <c r="U94" s="8">
        <f>'Section 9a Bilan_Diffusion'!N90</f>
        <v>0</v>
      </c>
      <c r="V94" s="8">
        <f>'Section 9a Bilan_Diffusion'!O90</f>
        <v>0</v>
      </c>
      <c r="W94" s="8">
        <f>'Section 9a Bilan_Diffusion'!P90</f>
        <v>0</v>
      </c>
      <c r="X94" s="8">
        <f>'Section 9a Bilan_Diffusion'!Q90</f>
        <v>0</v>
      </c>
      <c r="Y94" s="8">
        <f>'Section 9a Bilan_Diffusion'!R90</f>
        <v>0</v>
      </c>
      <c r="Z94" s="8">
        <f>'Section 9a Bilan_Diffusion'!S90</f>
        <v>0</v>
      </c>
      <c r="AA94" s="8">
        <f>'Section 9a Bilan_Diffusion'!T90</f>
        <v>0</v>
      </c>
      <c r="AB94" s="8">
        <f>'Section 9a Bilan_Diffusion'!U90</f>
        <v>0</v>
      </c>
      <c r="AC94" s="8">
        <f>'Section 9a Bilan_Diffusion'!V90</f>
        <v>0</v>
      </c>
    </row>
    <row r="95" spans="1:29">
      <c r="A95" s="8">
        <f>'Identification '!$F$11</f>
        <v>0</v>
      </c>
      <c r="B95" s="46" t="str">
        <f>IF(AND('Identification '!$F$11="",'Identification '!$F$15&lt;&gt;""),'Identification '!$F$15,IF('Identification '!$F$11="","",IF('Identification '!$F$13="Inscrire le nom de votre organisme dans la cellule F15",'Identification '!$F$15,'Identification '!$F$13)))</f>
        <v/>
      </c>
      <c r="C95" s="8" t="str">
        <f>REF!$BM$7</f>
        <v>2025-2026</v>
      </c>
      <c r="D95" s="8" t="s">
        <v>2995</v>
      </c>
      <c r="E95" s="46" t="str">
        <f>'Identification '!$F$17</f>
        <v/>
      </c>
      <c r="F95" s="8" t="str">
        <f>'Identification '!$G$18</f>
        <v/>
      </c>
      <c r="G95" s="10" t="str">
        <f>IF('Section 9a Bilan_Diffusion'!$D$7="","",'Section 9a Bilan_Diffusion'!$D$7)</f>
        <v/>
      </c>
      <c r="H95" s="8" t="str">
        <f>IF('Section 9a Bilan_Diffusion'!A91="","",IF('Section 9a Bilan_Diffusion'!A91="«Choisir»","",'Section 9a Bilan_Diffusion'!A91))</f>
        <v/>
      </c>
      <c r="I95" s="1312" t="str">
        <f>IF('Section 9a Bilan_Diffusion'!B91="","",'Section 9a Bilan_Diffusion'!B91)</f>
        <v/>
      </c>
      <c r="J95" s="46" t="str">
        <f>IF('Section 9a Bilan_Diffusion'!C91="","",'Section 9a Bilan_Diffusion'!C91)</f>
        <v/>
      </c>
      <c r="K95" s="46" t="str">
        <f>IF('Section 9a Bilan_Diffusion'!D91="","",'Section 9a Bilan_Diffusion'!D91)</f>
        <v/>
      </c>
      <c r="L95" s="8" t="str">
        <f>IF('Section 9a Bilan_Diffusion'!E91="","",IF('Section 9a Bilan_Diffusion'!E91="«Choisir»","",'Section 9a Bilan_Diffusion'!E91))</f>
        <v/>
      </c>
      <c r="M95" s="8" t="str">
        <f>IF('Section 9a Bilan_Diffusion'!F91="","",IF('Section 9a Bilan_Diffusion'!F91="«Choisir»","",'Section 9a Bilan_Diffusion'!F91))</f>
        <v/>
      </c>
      <c r="N95" s="46" t="str">
        <f>IF('Section 9a Bilan_Diffusion'!G91="","",'Section 9a Bilan_Diffusion'!G91)</f>
        <v/>
      </c>
      <c r="O95" s="46" t="str">
        <f>IF('Section 9a Bilan_Diffusion'!H91="","",'Section 9a Bilan_Diffusion'!H91)</f>
        <v/>
      </c>
      <c r="P95" s="46" t="str">
        <f>IF('Section 9a Bilan_Diffusion'!I91="","",'Section 9a Bilan_Diffusion'!I91)</f>
        <v/>
      </c>
      <c r="Q95" s="46" t="str">
        <f>IF('Section 9a Bilan_Diffusion'!J91="","",'Section 9a Bilan_Diffusion'!J91)</f>
        <v/>
      </c>
      <c r="R95" s="46" t="str">
        <f>IF('Section 9a Bilan_Diffusion'!K91="","",'Section 9a Bilan_Diffusion'!K91)</f>
        <v/>
      </c>
      <c r="S95" s="46" t="str">
        <f>IF('Section 9a Bilan_Diffusion'!L91="","",'Section 9a Bilan_Diffusion'!L91)</f>
        <v/>
      </c>
      <c r="T95" s="46" t="str">
        <f>IF('Section 9a Bilan_Diffusion'!M91="","",'Section 9a Bilan_Diffusion'!M91)</f>
        <v/>
      </c>
      <c r="U95" s="8">
        <f>'Section 9a Bilan_Diffusion'!N91</f>
        <v>0</v>
      </c>
      <c r="V95" s="8">
        <f>'Section 9a Bilan_Diffusion'!O91</f>
        <v>0</v>
      </c>
      <c r="W95" s="8">
        <f>'Section 9a Bilan_Diffusion'!P91</f>
        <v>0</v>
      </c>
      <c r="X95" s="8">
        <f>'Section 9a Bilan_Diffusion'!Q91</f>
        <v>0</v>
      </c>
      <c r="Y95" s="8">
        <f>'Section 9a Bilan_Diffusion'!R91</f>
        <v>0</v>
      </c>
      <c r="Z95" s="8">
        <f>'Section 9a Bilan_Diffusion'!S91</f>
        <v>0</v>
      </c>
      <c r="AA95" s="8">
        <f>'Section 9a Bilan_Diffusion'!T91</f>
        <v>0</v>
      </c>
      <c r="AB95" s="8">
        <f>'Section 9a Bilan_Diffusion'!U91</f>
        <v>0</v>
      </c>
      <c r="AC95" s="8">
        <f>'Section 9a Bilan_Diffusion'!V91</f>
        <v>0</v>
      </c>
    </row>
    <row r="96" spans="1:29">
      <c r="A96" s="8">
        <f>'Identification '!$F$11</f>
        <v>0</v>
      </c>
      <c r="B96" s="46" t="str">
        <f>IF(AND('Identification '!$F$11="",'Identification '!$F$15&lt;&gt;""),'Identification '!$F$15,IF('Identification '!$F$11="","",IF('Identification '!$F$13="Inscrire le nom de votre organisme dans la cellule F15",'Identification '!$F$15,'Identification '!$F$13)))</f>
        <v/>
      </c>
      <c r="C96" s="8" t="str">
        <f>REF!$BM$7</f>
        <v>2025-2026</v>
      </c>
      <c r="D96" s="8" t="s">
        <v>2995</v>
      </c>
      <c r="E96" s="46" t="str">
        <f>'Identification '!$F$17</f>
        <v/>
      </c>
      <c r="F96" s="8" t="str">
        <f>'Identification '!$G$18</f>
        <v/>
      </c>
      <c r="G96" s="10" t="str">
        <f>IF('Section 9a Bilan_Diffusion'!$D$7="","",'Section 9a Bilan_Diffusion'!$D$7)</f>
        <v/>
      </c>
      <c r="H96" s="8" t="str">
        <f>IF('Section 9a Bilan_Diffusion'!A92="","",IF('Section 9a Bilan_Diffusion'!A92="«Choisir»","",'Section 9a Bilan_Diffusion'!A92))</f>
        <v/>
      </c>
      <c r="I96" s="1312" t="str">
        <f>IF('Section 9a Bilan_Diffusion'!B92="","",'Section 9a Bilan_Diffusion'!B92)</f>
        <v/>
      </c>
      <c r="J96" s="46" t="str">
        <f>IF('Section 9a Bilan_Diffusion'!C92="","",'Section 9a Bilan_Diffusion'!C92)</f>
        <v/>
      </c>
      <c r="K96" s="46" t="str">
        <f>IF('Section 9a Bilan_Diffusion'!D92="","",'Section 9a Bilan_Diffusion'!D92)</f>
        <v/>
      </c>
      <c r="L96" s="8" t="str">
        <f>IF('Section 9a Bilan_Diffusion'!E92="","",IF('Section 9a Bilan_Diffusion'!E92="«Choisir»","",'Section 9a Bilan_Diffusion'!E92))</f>
        <v/>
      </c>
      <c r="M96" s="8" t="str">
        <f>IF('Section 9a Bilan_Diffusion'!F92="","",IF('Section 9a Bilan_Diffusion'!F92="«Choisir»","",'Section 9a Bilan_Diffusion'!F92))</f>
        <v/>
      </c>
      <c r="N96" s="46" t="str">
        <f>IF('Section 9a Bilan_Diffusion'!G92="","",'Section 9a Bilan_Diffusion'!G92)</f>
        <v/>
      </c>
      <c r="O96" s="46" t="str">
        <f>IF('Section 9a Bilan_Diffusion'!H92="","",'Section 9a Bilan_Diffusion'!H92)</f>
        <v/>
      </c>
      <c r="P96" s="46" t="str">
        <f>IF('Section 9a Bilan_Diffusion'!I92="","",'Section 9a Bilan_Diffusion'!I92)</f>
        <v/>
      </c>
      <c r="Q96" s="46" t="str">
        <f>IF('Section 9a Bilan_Diffusion'!J92="","",'Section 9a Bilan_Diffusion'!J92)</f>
        <v/>
      </c>
      <c r="R96" s="46" t="str">
        <f>IF('Section 9a Bilan_Diffusion'!K92="","",'Section 9a Bilan_Diffusion'!K92)</f>
        <v/>
      </c>
      <c r="S96" s="46" t="str">
        <f>IF('Section 9a Bilan_Diffusion'!L92="","",'Section 9a Bilan_Diffusion'!L92)</f>
        <v/>
      </c>
      <c r="T96" s="46" t="str">
        <f>IF('Section 9a Bilan_Diffusion'!M92="","",'Section 9a Bilan_Diffusion'!M92)</f>
        <v/>
      </c>
      <c r="U96" s="8">
        <f>'Section 9a Bilan_Diffusion'!N92</f>
        <v>0</v>
      </c>
      <c r="V96" s="8">
        <f>'Section 9a Bilan_Diffusion'!O92</f>
        <v>0</v>
      </c>
      <c r="W96" s="8">
        <f>'Section 9a Bilan_Diffusion'!P92</f>
        <v>0</v>
      </c>
      <c r="X96" s="8">
        <f>'Section 9a Bilan_Diffusion'!Q92</f>
        <v>0</v>
      </c>
      <c r="Y96" s="8">
        <f>'Section 9a Bilan_Diffusion'!R92</f>
        <v>0</v>
      </c>
      <c r="Z96" s="8">
        <f>'Section 9a Bilan_Diffusion'!S92</f>
        <v>0</v>
      </c>
      <c r="AA96" s="8">
        <f>'Section 9a Bilan_Diffusion'!T92</f>
        <v>0</v>
      </c>
      <c r="AB96" s="8">
        <f>'Section 9a Bilan_Diffusion'!U92</f>
        <v>0</v>
      </c>
      <c r="AC96" s="8">
        <f>'Section 9a Bilan_Diffusion'!V92</f>
        <v>0</v>
      </c>
    </row>
    <row r="97" spans="1:29">
      <c r="A97" s="8">
        <f>'Identification '!$F$11</f>
        <v>0</v>
      </c>
      <c r="B97" s="46" t="str">
        <f>IF(AND('Identification '!$F$11="",'Identification '!$F$15&lt;&gt;""),'Identification '!$F$15,IF('Identification '!$F$11="","",IF('Identification '!$F$13="Inscrire le nom de votre organisme dans la cellule F15",'Identification '!$F$15,'Identification '!$F$13)))</f>
        <v/>
      </c>
      <c r="C97" s="8" t="str">
        <f>REF!$BM$7</f>
        <v>2025-2026</v>
      </c>
      <c r="D97" s="8" t="s">
        <v>2995</v>
      </c>
      <c r="E97" s="46" t="str">
        <f>'Identification '!$F$17</f>
        <v/>
      </c>
      <c r="F97" s="8" t="str">
        <f>'Identification '!$G$18</f>
        <v/>
      </c>
      <c r="G97" s="10" t="str">
        <f>IF('Section 9a Bilan_Diffusion'!$D$7="","",'Section 9a Bilan_Diffusion'!$D$7)</f>
        <v/>
      </c>
      <c r="H97" s="8" t="str">
        <f>IF('Section 9a Bilan_Diffusion'!A93="","",IF('Section 9a Bilan_Diffusion'!A93="«Choisir»","",'Section 9a Bilan_Diffusion'!A93))</f>
        <v/>
      </c>
      <c r="I97" s="1312" t="str">
        <f>IF('Section 9a Bilan_Diffusion'!B93="","",'Section 9a Bilan_Diffusion'!B93)</f>
        <v/>
      </c>
      <c r="J97" s="46" t="str">
        <f>IF('Section 9a Bilan_Diffusion'!C93="","",'Section 9a Bilan_Diffusion'!C93)</f>
        <v/>
      </c>
      <c r="K97" s="46" t="str">
        <f>IF('Section 9a Bilan_Diffusion'!D93="","",'Section 9a Bilan_Diffusion'!D93)</f>
        <v/>
      </c>
      <c r="L97" s="8" t="str">
        <f>IF('Section 9a Bilan_Diffusion'!E93="","",IF('Section 9a Bilan_Diffusion'!E93="«Choisir»","",'Section 9a Bilan_Diffusion'!E93))</f>
        <v/>
      </c>
      <c r="M97" s="8" t="str">
        <f>IF('Section 9a Bilan_Diffusion'!F93="","",IF('Section 9a Bilan_Diffusion'!F93="«Choisir»","",'Section 9a Bilan_Diffusion'!F93))</f>
        <v/>
      </c>
      <c r="N97" s="46" t="str">
        <f>IF('Section 9a Bilan_Diffusion'!G93="","",'Section 9a Bilan_Diffusion'!G93)</f>
        <v/>
      </c>
      <c r="O97" s="46" t="str">
        <f>IF('Section 9a Bilan_Diffusion'!H93="","",'Section 9a Bilan_Diffusion'!H93)</f>
        <v/>
      </c>
      <c r="P97" s="46" t="str">
        <f>IF('Section 9a Bilan_Diffusion'!I93="","",'Section 9a Bilan_Diffusion'!I93)</f>
        <v/>
      </c>
      <c r="Q97" s="46" t="str">
        <f>IF('Section 9a Bilan_Diffusion'!J93="","",'Section 9a Bilan_Diffusion'!J93)</f>
        <v/>
      </c>
      <c r="R97" s="46" t="str">
        <f>IF('Section 9a Bilan_Diffusion'!K93="","",'Section 9a Bilan_Diffusion'!K93)</f>
        <v/>
      </c>
      <c r="S97" s="46" t="str">
        <f>IF('Section 9a Bilan_Diffusion'!L93="","",'Section 9a Bilan_Diffusion'!L93)</f>
        <v/>
      </c>
      <c r="T97" s="46" t="str">
        <f>IF('Section 9a Bilan_Diffusion'!M93="","",'Section 9a Bilan_Diffusion'!M93)</f>
        <v/>
      </c>
      <c r="U97" s="8">
        <f>'Section 9a Bilan_Diffusion'!N93</f>
        <v>0</v>
      </c>
      <c r="V97" s="8">
        <f>'Section 9a Bilan_Diffusion'!O93</f>
        <v>0</v>
      </c>
      <c r="W97" s="8">
        <f>'Section 9a Bilan_Diffusion'!P93</f>
        <v>0</v>
      </c>
      <c r="X97" s="8">
        <f>'Section 9a Bilan_Diffusion'!Q93</f>
        <v>0</v>
      </c>
      <c r="Y97" s="8">
        <f>'Section 9a Bilan_Diffusion'!R93</f>
        <v>0</v>
      </c>
      <c r="Z97" s="8">
        <f>'Section 9a Bilan_Diffusion'!S93</f>
        <v>0</v>
      </c>
      <c r="AA97" s="8">
        <f>'Section 9a Bilan_Diffusion'!T93</f>
        <v>0</v>
      </c>
      <c r="AB97" s="8">
        <f>'Section 9a Bilan_Diffusion'!U93</f>
        <v>0</v>
      </c>
      <c r="AC97" s="8">
        <f>'Section 9a Bilan_Diffusion'!V93</f>
        <v>0</v>
      </c>
    </row>
    <row r="98" spans="1:29">
      <c r="A98" s="8">
        <f>'Identification '!$F$11</f>
        <v>0</v>
      </c>
      <c r="B98" s="46" t="str">
        <f>IF(AND('Identification '!$F$11="",'Identification '!$F$15&lt;&gt;""),'Identification '!$F$15,IF('Identification '!$F$11="","",IF('Identification '!$F$13="Inscrire le nom de votre organisme dans la cellule F15",'Identification '!$F$15,'Identification '!$F$13)))</f>
        <v/>
      </c>
      <c r="C98" s="8" t="str">
        <f>REF!$BM$7</f>
        <v>2025-2026</v>
      </c>
      <c r="D98" s="8" t="s">
        <v>2995</v>
      </c>
      <c r="E98" s="46" t="str">
        <f>'Identification '!$F$17</f>
        <v/>
      </c>
      <c r="F98" s="8" t="str">
        <f>'Identification '!$G$18</f>
        <v/>
      </c>
      <c r="G98" s="10" t="str">
        <f>IF('Section 9a Bilan_Diffusion'!$D$7="","",'Section 9a Bilan_Diffusion'!$D$7)</f>
        <v/>
      </c>
      <c r="H98" s="8" t="str">
        <f>IF('Section 9a Bilan_Diffusion'!A94="","",IF('Section 9a Bilan_Diffusion'!A94="«Choisir»","",'Section 9a Bilan_Diffusion'!A94))</f>
        <v/>
      </c>
      <c r="I98" s="1312" t="str">
        <f>IF('Section 9a Bilan_Diffusion'!B94="","",'Section 9a Bilan_Diffusion'!B94)</f>
        <v/>
      </c>
      <c r="J98" s="46" t="str">
        <f>IF('Section 9a Bilan_Diffusion'!C94="","",'Section 9a Bilan_Diffusion'!C94)</f>
        <v/>
      </c>
      <c r="K98" s="46" t="str">
        <f>IF('Section 9a Bilan_Diffusion'!D94="","",'Section 9a Bilan_Diffusion'!D94)</f>
        <v/>
      </c>
      <c r="L98" s="8" t="str">
        <f>IF('Section 9a Bilan_Diffusion'!E94="","",IF('Section 9a Bilan_Diffusion'!E94="«Choisir»","",'Section 9a Bilan_Diffusion'!E94))</f>
        <v/>
      </c>
      <c r="M98" s="8" t="str">
        <f>IF('Section 9a Bilan_Diffusion'!F94="","",IF('Section 9a Bilan_Diffusion'!F94="«Choisir»","",'Section 9a Bilan_Diffusion'!F94))</f>
        <v/>
      </c>
      <c r="N98" s="46" t="str">
        <f>IF('Section 9a Bilan_Diffusion'!G94="","",'Section 9a Bilan_Diffusion'!G94)</f>
        <v/>
      </c>
      <c r="O98" s="46" t="str">
        <f>IF('Section 9a Bilan_Diffusion'!H94="","",'Section 9a Bilan_Diffusion'!H94)</f>
        <v/>
      </c>
      <c r="P98" s="46" t="str">
        <f>IF('Section 9a Bilan_Diffusion'!I94="","",'Section 9a Bilan_Diffusion'!I94)</f>
        <v/>
      </c>
      <c r="Q98" s="46" t="str">
        <f>IF('Section 9a Bilan_Diffusion'!J94="","",'Section 9a Bilan_Diffusion'!J94)</f>
        <v/>
      </c>
      <c r="R98" s="46" t="str">
        <f>IF('Section 9a Bilan_Diffusion'!K94="","",'Section 9a Bilan_Diffusion'!K94)</f>
        <v/>
      </c>
      <c r="S98" s="46" t="str">
        <f>IF('Section 9a Bilan_Diffusion'!L94="","",'Section 9a Bilan_Diffusion'!L94)</f>
        <v/>
      </c>
      <c r="T98" s="46" t="str">
        <f>IF('Section 9a Bilan_Diffusion'!M94="","",'Section 9a Bilan_Diffusion'!M94)</f>
        <v/>
      </c>
      <c r="U98" s="8">
        <f>'Section 9a Bilan_Diffusion'!N94</f>
        <v>0</v>
      </c>
      <c r="V98" s="8">
        <f>'Section 9a Bilan_Diffusion'!O94</f>
        <v>0</v>
      </c>
      <c r="W98" s="8">
        <f>'Section 9a Bilan_Diffusion'!P94</f>
        <v>0</v>
      </c>
      <c r="X98" s="8">
        <f>'Section 9a Bilan_Diffusion'!Q94</f>
        <v>0</v>
      </c>
      <c r="Y98" s="8">
        <f>'Section 9a Bilan_Diffusion'!R94</f>
        <v>0</v>
      </c>
      <c r="Z98" s="8">
        <f>'Section 9a Bilan_Diffusion'!S94</f>
        <v>0</v>
      </c>
      <c r="AA98" s="8">
        <f>'Section 9a Bilan_Diffusion'!T94</f>
        <v>0</v>
      </c>
      <c r="AB98" s="8">
        <f>'Section 9a Bilan_Diffusion'!U94</f>
        <v>0</v>
      </c>
      <c r="AC98" s="8">
        <f>'Section 9a Bilan_Diffusion'!V94</f>
        <v>0</v>
      </c>
    </row>
    <row r="99" spans="1:29">
      <c r="A99" s="8">
        <f>'Identification '!$F$11</f>
        <v>0</v>
      </c>
      <c r="B99" s="46" t="str">
        <f>IF(AND('Identification '!$F$11="",'Identification '!$F$15&lt;&gt;""),'Identification '!$F$15,IF('Identification '!$F$11="","",IF('Identification '!$F$13="Inscrire le nom de votre organisme dans la cellule F15",'Identification '!$F$15,'Identification '!$F$13)))</f>
        <v/>
      </c>
      <c r="C99" s="8" t="str">
        <f>REF!$BM$7</f>
        <v>2025-2026</v>
      </c>
      <c r="D99" s="8" t="s">
        <v>2995</v>
      </c>
      <c r="E99" s="46" t="str">
        <f>'Identification '!$F$17</f>
        <v/>
      </c>
      <c r="F99" s="8" t="str">
        <f>'Identification '!$G$18</f>
        <v/>
      </c>
      <c r="G99" s="10" t="str">
        <f>IF('Section 9a Bilan_Diffusion'!$D$7="","",'Section 9a Bilan_Diffusion'!$D$7)</f>
        <v/>
      </c>
      <c r="H99" s="8" t="str">
        <f>IF('Section 9a Bilan_Diffusion'!A95="","",IF('Section 9a Bilan_Diffusion'!A95="«Choisir»","",'Section 9a Bilan_Diffusion'!A95))</f>
        <v/>
      </c>
      <c r="I99" s="1312" t="str">
        <f>IF('Section 9a Bilan_Diffusion'!B95="","",'Section 9a Bilan_Diffusion'!B95)</f>
        <v/>
      </c>
      <c r="J99" s="46" t="str">
        <f>IF('Section 9a Bilan_Diffusion'!C95="","",'Section 9a Bilan_Diffusion'!C95)</f>
        <v/>
      </c>
      <c r="K99" s="46" t="str">
        <f>IF('Section 9a Bilan_Diffusion'!D95="","",'Section 9a Bilan_Diffusion'!D95)</f>
        <v/>
      </c>
      <c r="L99" s="8" t="str">
        <f>IF('Section 9a Bilan_Diffusion'!E95="","",IF('Section 9a Bilan_Diffusion'!E95="«Choisir»","",'Section 9a Bilan_Diffusion'!E95))</f>
        <v/>
      </c>
      <c r="M99" s="8" t="str">
        <f>IF('Section 9a Bilan_Diffusion'!F95="","",IF('Section 9a Bilan_Diffusion'!F95="«Choisir»","",'Section 9a Bilan_Diffusion'!F95))</f>
        <v/>
      </c>
      <c r="N99" s="46" t="str">
        <f>IF('Section 9a Bilan_Diffusion'!G95="","",'Section 9a Bilan_Diffusion'!G95)</f>
        <v/>
      </c>
      <c r="O99" s="46" t="str">
        <f>IF('Section 9a Bilan_Diffusion'!H95="","",'Section 9a Bilan_Diffusion'!H95)</f>
        <v/>
      </c>
      <c r="P99" s="46" t="str">
        <f>IF('Section 9a Bilan_Diffusion'!I95="","",'Section 9a Bilan_Diffusion'!I95)</f>
        <v/>
      </c>
      <c r="Q99" s="46" t="str">
        <f>IF('Section 9a Bilan_Diffusion'!J95="","",'Section 9a Bilan_Diffusion'!J95)</f>
        <v/>
      </c>
      <c r="R99" s="46" t="str">
        <f>IF('Section 9a Bilan_Diffusion'!K95="","",'Section 9a Bilan_Diffusion'!K95)</f>
        <v/>
      </c>
      <c r="S99" s="46" t="str">
        <f>IF('Section 9a Bilan_Diffusion'!L95="","",'Section 9a Bilan_Diffusion'!L95)</f>
        <v/>
      </c>
      <c r="T99" s="46" t="str">
        <f>IF('Section 9a Bilan_Diffusion'!M95="","",'Section 9a Bilan_Diffusion'!M95)</f>
        <v/>
      </c>
      <c r="U99" s="8">
        <f>'Section 9a Bilan_Diffusion'!N95</f>
        <v>0</v>
      </c>
      <c r="V99" s="8">
        <f>'Section 9a Bilan_Diffusion'!O95</f>
        <v>0</v>
      </c>
      <c r="W99" s="8">
        <f>'Section 9a Bilan_Diffusion'!P95</f>
        <v>0</v>
      </c>
      <c r="X99" s="8">
        <f>'Section 9a Bilan_Diffusion'!Q95</f>
        <v>0</v>
      </c>
      <c r="Y99" s="8">
        <f>'Section 9a Bilan_Diffusion'!R95</f>
        <v>0</v>
      </c>
      <c r="Z99" s="8">
        <f>'Section 9a Bilan_Diffusion'!S95</f>
        <v>0</v>
      </c>
      <c r="AA99" s="8">
        <f>'Section 9a Bilan_Diffusion'!T95</f>
        <v>0</v>
      </c>
      <c r="AB99" s="8">
        <f>'Section 9a Bilan_Diffusion'!U95</f>
        <v>0</v>
      </c>
      <c r="AC99" s="8">
        <f>'Section 9a Bilan_Diffusion'!V95</f>
        <v>0</v>
      </c>
    </row>
    <row r="100" spans="1:29">
      <c r="A100" s="8">
        <f>'Identification '!$F$11</f>
        <v>0</v>
      </c>
      <c r="B100" s="46" t="str">
        <f>IF(AND('Identification '!$F$11="",'Identification '!$F$15&lt;&gt;""),'Identification '!$F$15,IF('Identification '!$F$11="","",IF('Identification '!$F$13="Inscrire le nom de votre organisme dans la cellule F15",'Identification '!$F$15,'Identification '!$F$13)))</f>
        <v/>
      </c>
      <c r="C100" s="8" t="str">
        <f>REF!$BM$7</f>
        <v>2025-2026</v>
      </c>
      <c r="D100" s="8" t="s">
        <v>2995</v>
      </c>
      <c r="E100" s="46" t="str">
        <f>'Identification '!$F$17</f>
        <v/>
      </c>
      <c r="F100" s="8" t="str">
        <f>'Identification '!$G$18</f>
        <v/>
      </c>
      <c r="G100" s="10" t="str">
        <f>IF('Section 9a Bilan_Diffusion'!$D$7="","",'Section 9a Bilan_Diffusion'!$D$7)</f>
        <v/>
      </c>
      <c r="H100" s="8" t="str">
        <f>IF('Section 9a Bilan_Diffusion'!A96="","",IF('Section 9a Bilan_Diffusion'!A96="«Choisir»","",'Section 9a Bilan_Diffusion'!A96))</f>
        <v/>
      </c>
      <c r="I100" s="1312" t="str">
        <f>IF('Section 9a Bilan_Diffusion'!B96="","",'Section 9a Bilan_Diffusion'!B96)</f>
        <v/>
      </c>
      <c r="J100" s="46" t="str">
        <f>IF('Section 9a Bilan_Diffusion'!C96="","",'Section 9a Bilan_Diffusion'!C96)</f>
        <v/>
      </c>
      <c r="K100" s="46" t="str">
        <f>IF('Section 9a Bilan_Diffusion'!D96="","",'Section 9a Bilan_Diffusion'!D96)</f>
        <v/>
      </c>
      <c r="L100" s="8" t="str">
        <f>IF('Section 9a Bilan_Diffusion'!E96="","",IF('Section 9a Bilan_Diffusion'!E96="«Choisir»","",'Section 9a Bilan_Diffusion'!E96))</f>
        <v/>
      </c>
      <c r="M100" s="8" t="str">
        <f>IF('Section 9a Bilan_Diffusion'!F96="","",IF('Section 9a Bilan_Diffusion'!F96="«Choisir»","",'Section 9a Bilan_Diffusion'!F96))</f>
        <v/>
      </c>
      <c r="N100" s="46" t="str">
        <f>IF('Section 9a Bilan_Diffusion'!G96="","",'Section 9a Bilan_Diffusion'!G96)</f>
        <v/>
      </c>
      <c r="O100" s="46" t="str">
        <f>IF('Section 9a Bilan_Diffusion'!H96="","",'Section 9a Bilan_Diffusion'!H96)</f>
        <v/>
      </c>
      <c r="P100" s="46" t="str">
        <f>IF('Section 9a Bilan_Diffusion'!I96="","",'Section 9a Bilan_Diffusion'!I96)</f>
        <v/>
      </c>
      <c r="Q100" s="46" t="str">
        <f>IF('Section 9a Bilan_Diffusion'!J96="","",'Section 9a Bilan_Diffusion'!J96)</f>
        <v/>
      </c>
      <c r="R100" s="46" t="str">
        <f>IF('Section 9a Bilan_Diffusion'!K96="","",'Section 9a Bilan_Diffusion'!K96)</f>
        <v/>
      </c>
      <c r="S100" s="46" t="str">
        <f>IF('Section 9a Bilan_Diffusion'!L96="","",'Section 9a Bilan_Diffusion'!L96)</f>
        <v/>
      </c>
      <c r="T100" s="46" t="str">
        <f>IF('Section 9a Bilan_Diffusion'!M96="","",'Section 9a Bilan_Diffusion'!M96)</f>
        <v/>
      </c>
      <c r="U100" s="8">
        <f>'Section 9a Bilan_Diffusion'!N96</f>
        <v>0</v>
      </c>
      <c r="V100" s="8">
        <f>'Section 9a Bilan_Diffusion'!O96</f>
        <v>0</v>
      </c>
      <c r="W100" s="8">
        <f>'Section 9a Bilan_Diffusion'!P96</f>
        <v>0</v>
      </c>
      <c r="X100" s="8">
        <f>'Section 9a Bilan_Diffusion'!Q96</f>
        <v>0</v>
      </c>
      <c r="Y100" s="8">
        <f>'Section 9a Bilan_Diffusion'!R96</f>
        <v>0</v>
      </c>
      <c r="Z100" s="8">
        <f>'Section 9a Bilan_Diffusion'!S96</f>
        <v>0</v>
      </c>
      <c r="AA100" s="8">
        <f>'Section 9a Bilan_Diffusion'!T96</f>
        <v>0</v>
      </c>
      <c r="AB100" s="8">
        <f>'Section 9a Bilan_Diffusion'!U96</f>
        <v>0</v>
      </c>
      <c r="AC100" s="8">
        <f>'Section 9a Bilan_Diffusion'!V96</f>
        <v>0</v>
      </c>
    </row>
    <row r="101" spans="1:29">
      <c r="A101" s="8">
        <f>'Identification '!$F$11</f>
        <v>0</v>
      </c>
      <c r="B101" s="46" t="str">
        <f>IF(AND('Identification '!$F$11="",'Identification '!$F$15&lt;&gt;""),'Identification '!$F$15,IF('Identification '!$F$11="","",IF('Identification '!$F$13="Inscrire le nom de votre organisme dans la cellule F15",'Identification '!$F$15,'Identification '!$F$13)))</f>
        <v/>
      </c>
      <c r="C101" s="8" t="str">
        <f>REF!$BM$7</f>
        <v>2025-2026</v>
      </c>
      <c r="D101" s="8" t="s">
        <v>2995</v>
      </c>
      <c r="E101" s="46" t="str">
        <f>'Identification '!$F$17</f>
        <v/>
      </c>
      <c r="F101" s="8" t="str">
        <f>'Identification '!$G$18</f>
        <v/>
      </c>
      <c r="G101" s="10" t="str">
        <f>IF('Section 9a Bilan_Diffusion'!$D$7="","",'Section 9a Bilan_Diffusion'!$D$7)</f>
        <v/>
      </c>
      <c r="H101" s="8" t="str">
        <f>IF('Section 9a Bilan_Diffusion'!A97="","",IF('Section 9a Bilan_Diffusion'!A97="«Choisir»","",'Section 9a Bilan_Diffusion'!A97))</f>
        <v/>
      </c>
      <c r="I101" s="1312" t="str">
        <f>IF('Section 9a Bilan_Diffusion'!B97="","",'Section 9a Bilan_Diffusion'!B97)</f>
        <v/>
      </c>
      <c r="J101" s="46" t="str">
        <f>IF('Section 9a Bilan_Diffusion'!C97="","",'Section 9a Bilan_Diffusion'!C97)</f>
        <v/>
      </c>
      <c r="K101" s="46" t="str">
        <f>IF('Section 9a Bilan_Diffusion'!D97="","",'Section 9a Bilan_Diffusion'!D97)</f>
        <v/>
      </c>
      <c r="L101" s="8" t="str">
        <f>IF('Section 9a Bilan_Diffusion'!E97="","",IF('Section 9a Bilan_Diffusion'!E97="«Choisir»","",'Section 9a Bilan_Diffusion'!E97))</f>
        <v/>
      </c>
      <c r="M101" s="8" t="str">
        <f>IF('Section 9a Bilan_Diffusion'!F97="","",IF('Section 9a Bilan_Diffusion'!F97="«Choisir»","",'Section 9a Bilan_Diffusion'!F97))</f>
        <v/>
      </c>
      <c r="N101" s="46" t="str">
        <f>IF('Section 9a Bilan_Diffusion'!G97="","",'Section 9a Bilan_Diffusion'!G97)</f>
        <v/>
      </c>
      <c r="O101" s="46" t="str">
        <f>IF('Section 9a Bilan_Diffusion'!H97="","",'Section 9a Bilan_Diffusion'!H97)</f>
        <v/>
      </c>
      <c r="P101" s="46" t="str">
        <f>IF('Section 9a Bilan_Diffusion'!I97="","",'Section 9a Bilan_Diffusion'!I97)</f>
        <v/>
      </c>
      <c r="Q101" s="46" t="str">
        <f>IF('Section 9a Bilan_Diffusion'!J97="","",'Section 9a Bilan_Diffusion'!J97)</f>
        <v/>
      </c>
      <c r="R101" s="46" t="str">
        <f>IF('Section 9a Bilan_Diffusion'!K97="","",'Section 9a Bilan_Diffusion'!K97)</f>
        <v/>
      </c>
      <c r="S101" s="46" t="str">
        <f>IF('Section 9a Bilan_Diffusion'!L97="","",'Section 9a Bilan_Diffusion'!L97)</f>
        <v/>
      </c>
      <c r="T101" s="46" t="str">
        <f>IF('Section 9a Bilan_Diffusion'!M97="","",'Section 9a Bilan_Diffusion'!M97)</f>
        <v/>
      </c>
      <c r="U101" s="8">
        <f>'Section 9a Bilan_Diffusion'!N97</f>
        <v>0</v>
      </c>
      <c r="V101" s="8">
        <f>'Section 9a Bilan_Diffusion'!O97</f>
        <v>0</v>
      </c>
      <c r="W101" s="8">
        <f>'Section 9a Bilan_Diffusion'!P97</f>
        <v>0</v>
      </c>
      <c r="X101" s="8">
        <f>'Section 9a Bilan_Diffusion'!Q97</f>
        <v>0</v>
      </c>
      <c r="Y101" s="8">
        <f>'Section 9a Bilan_Diffusion'!R97</f>
        <v>0</v>
      </c>
      <c r="Z101" s="8">
        <f>'Section 9a Bilan_Diffusion'!S97</f>
        <v>0</v>
      </c>
      <c r="AA101" s="8">
        <f>'Section 9a Bilan_Diffusion'!T97</f>
        <v>0</v>
      </c>
      <c r="AB101" s="8">
        <f>'Section 9a Bilan_Diffusion'!U97</f>
        <v>0</v>
      </c>
      <c r="AC101" s="8">
        <f>'Section 9a Bilan_Diffusion'!V97</f>
        <v>0</v>
      </c>
    </row>
    <row r="102" spans="1:29">
      <c r="A102" s="8">
        <f>'Identification '!$F$11</f>
        <v>0</v>
      </c>
      <c r="B102" s="46" t="str">
        <f>IF(AND('Identification '!$F$11="",'Identification '!$F$15&lt;&gt;""),'Identification '!$F$15,IF('Identification '!$F$11="","",IF('Identification '!$F$13="Inscrire le nom de votre organisme dans la cellule F15",'Identification '!$F$15,'Identification '!$F$13)))</f>
        <v/>
      </c>
      <c r="C102" s="8" t="str">
        <f>REF!$BM$7</f>
        <v>2025-2026</v>
      </c>
      <c r="D102" s="8" t="s">
        <v>2995</v>
      </c>
      <c r="E102" s="46" t="str">
        <f>'Identification '!$F$17</f>
        <v/>
      </c>
      <c r="F102" s="8" t="str">
        <f>'Identification '!$G$18</f>
        <v/>
      </c>
      <c r="G102" s="10" t="str">
        <f>IF('Section 9a Bilan_Diffusion'!$D$7="","",'Section 9a Bilan_Diffusion'!$D$7)</f>
        <v/>
      </c>
      <c r="H102" s="8" t="str">
        <f>IF('Section 9a Bilan_Diffusion'!A98="","",IF('Section 9a Bilan_Diffusion'!A98="«Choisir»","",'Section 9a Bilan_Diffusion'!A98))</f>
        <v/>
      </c>
      <c r="I102" s="1312" t="str">
        <f>IF('Section 9a Bilan_Diffusion'!B98="","",'Section 9a Bilan_Diffusion'!B98)</f>
        <v/>
      </c>
      <c r="J102" s="46" t="str">
        <f>IF('Section 9a Bilan_Diffusion'!C98="","",'Section 9a Bilan_Diffusion'!C98)</f>
        <v/>
      </c>
      <c r="K102" s="46" t="str">
        <f>IF('Section 9a Bilan_Diffusion'!D98="","",'Section 9a Bilan_Diffusion'!D98)</f>
        <v/>
      </c>
      <c r="L102" s="8" t="str">
        <f>IF('Section 9a Bilan_Diffusion'!E98="","",IF('Section 9a Bilan_Diffusion'!E98="«Choisir»","",'Section 9a Bilan_Diffusion'!E98))</f>
        <v/>
      </c>
      <c r="M102" s="8" t="str">
        <f>IF('Section 9a Bilan_Diffusion'!F98="","",IF('Section 9a Bilan_Diffusion'!F98="«Choisir»","",'Section 9a Bilan_Diffusion'!F98))</f>
        <v/>
      </c>
      <c r="N102" s="46" t="str">
        <f>IF('Section 9a Bilan_Diffusion'!G98="","",'Section 9a Bilan_Diffusion'!G98)</f>
        <v/>
      </c>
      <c r="O102" s="46" t="str">
        <f>IF('Section 9a Bilan_Diffusion'!H98="","",'Section 9a Bilan_Diffusion'!H98)</f>
        <v/>
      </c>
      <c r="P102" s="46" t="str">
        <f>IF('Section 9a Bilan_Diffusion'!I98="","",'Section 9a Bilan_Diffusion'!I98)</f>
        <v/>
      </c>
      <c r="Q102" s="46" t="str">
        <f>IF('Section 9a Bilan_Diffusion'!J98="","",'Section 9a Bilan_Diffusion'!J98)</f>
        <v/>
      </c>
      <c r="R102" s="46" t="str">
        <f>IF('Section 9a Bilan_Diffusion'!K98="","",'Section 9a Bilan_Diffusion'!K98)</f>
        <v/>
      </c>
      <c r="S102" s="46" t="str">
        <f>IF('Section 9a Bilan_Diffusion'!L98="","",'Section 9a Bilan_Diffusion'!L98)</f>
        <v/>
      </c>
      <c r="T102" s="46" t="str">
        <f>IF('Section 9a Bilan_Diffusion'!M98="","",'Section 9a Bilan_Diffusion'!M98)</f>
        <v/>
      </c>
      <c r="U102" s="8">
        <f>'Section 9a Bilan_Diffusion'!N98</f>
        <v>0</v>
      </c>
      <c r="V102" s="8">
        <f>'Section 9a Bilan_Diffusion'!O98</f>
        <v>0</v>
      </c>
      <c r="W102" s="8">
        <f>'Section 9a Bilan_Diffusion'!P98</f>
        <v>0</v>
      </c>
      <c r="X102" s="8">
        <f>'Section 9a Bilan_Diffusion'!Q98</f>
        <v>0</v>
      </c>
      <c r="Y102" s="8">
        <f>'Section 9a Bilan_Diffusion'!R98</f>
        <v>0</v>
      </c>
      <c r="Z102" s="8">
        <f>'Section 9a Bilan_Diffusion'!S98</f>
        <v>0</v>
      </c>
      <c r="AA102" s="8">
        <f>'Section 9a Bilan_Diffusion'!T98</f>
        <v>0</v>
      </c>
      <c r="AB102" s="8">
        <f>'Section 9a Bilan_Diffusion'!U98</f>
        <v>0</v>
      </c>
      <c r="AC102" s="8">
        <f>'Section 9a Bilan_Diffusion'!V98</f>
        <v>0</v>
      </c>
    </row>
    <row r="103" spans="1:29">
      <c r="A103" s="8">
        <f>'Identification '!$F$11</f>
        <v>0</v>
      </c>
      <c r="B103" s="46" t="str">
        <f>IF(AND('Identification '!$F$11="",'Identification '!$F$15&lt;&gt;""),'Identification '!$F$15,IF('Identification '!$F$11="","",IF('Identification '!$F$13="Inscrire le nom de votre organisme dans la cellule F15",'Identification '!$F$15,'Identification '!$F$13)))</f>
        <v/>
      </c>
      <c r="C103" s="8" t="str">
        <f>REF!$BM$7</f>
        <v>2025-2026</v>
      </c>
      <c r="D103" s="8" t="s">
        <v>2995</v>
      </c>
      <c r="E103" s="46" t="str">
        <f>'Identification '!$F$17</f>
        <v/>
      </c>
      <c r="F103" s="8" t="str">
        <f>'Identification '!$G$18</f>
        <v/>
      </c>
      <c r="G103" s="10" t="str">
        <f>IF('Section 9a Bilan_Diffusion'!$D$7="","",'Section 9a Bilan_Diffusion'!$D$7)</f>
        <v/>
      </c>
      <c r="H103" s="8" t="str">
        <f>IF('Section 9a Bilan_Diffusion'!A99="","",IF('Section 9a Bilan_Diffusion'!A99="«Choisir»","",'Section 9a Bilan_Diffusion'!A99))</f>
        <v/>
      </c>
      <c r="I103" s="1312" t="str">
        <f>IF('Section 9a Bilan_Diffusion'!B99="","",'Section 9a Bilan_Diffusion'!B99)</f>
        <v/>
      </c>
      <c r="J103" s="46" t="str">
        <f>IF('Section 9a Bilan_Diffusion'!C99="","",'Section 9a Bilan_Diffusion'!C99)</f>
        <v/>
      </c>
      <c r="K103" s="46" t="str">
        <f>IF('Section 9a Bilan_Diffusion'!D99="","",'Section 9a Bilan_Diffusion'!D99)</f>
        <v/>
      </c>
      <c r="L103" s="8" t="str">
        <f>IF('Section 9a Bilan_Diffusion'!E99="","",IF('Section 9a Bilan_Diffusion'!E99="«Choisir»","",'Section 9a Bilan_Diffusion'!E99))</f>
        <v/>
      </c>
      <c r="M103" s="8" t="str">
        <f>IF('Section 9a Bilan_Diffusion'!F99="","",IF('Section 9a Bilan_Diffusion'!F99="«Choisir»","",'Section 9a Bilan_Diffusion'!F99))</f>
        <v/>
      </c>
      <c r="N103" s="46" t="str">
        <f>IF('Section 9a Bilan_Diffusion'!G99="","",'Section 9a Bilan_Diffusion'!G99)</f>
        <v/>
      </c>
      <c r="O103" s="46" t="str">
        <f>IF('Section 9a Bilan_Diffusion'!H99="","",'Section 9a Bilan_Diffusion'!H99)</f>
        <v/>
      </c>
      <c r="P103" s="46" t="str">
        <f>IF('Section 9a Bilan_Diffusion'!I99="","",'Section 9a Bilan_Diffusion'!I99)</f>
        <v/>
      </c>
      <c r="Q103" s="46" t="str">
        <f>IF('Section 9a Bilan_Diffusion'!J99="","",'Section 9a Bilan_Diffusion'!J99)</f>
        <v/>
      </c>
      <c r="R103" s="46" t="str">
        <f>IF('Section 9a Bilan_Diffusion'!K99="","",'Section 9a Bilan_Diffusion'!K99)</f>
        <v/>
      </c>
      <c r="S103" s="46" t="str">
        <f>IF('Section 9a Bilan_Diffusion'!L99="","",'Section 9a Bilan_Diffusion'!L99)</f>
        <v/>
      </c>
      <c r="T103" s="46" t="str">
        <f>IF('Section 9a Bilan_Diffusion'!M99="","",'Section 9a Bilan_Diffusion'!M99)</f>
        <v/>
      </c>
      <c r="U103" s="8">
        <f>'Section 9a Bilan_Diffusion'!N99</f>
        <v>0</v>
      </c>
      <c r="V103" s="8">
        <f>'Section 9a Bilan_Diffusion'!O99</f>
        <v>0</v>
      </c>
      <c r="W103" s="8">
        <f>'Section 9a Bilan_Diffusion'!P99</f>
        <v>0</v>
      </c>
      <c r="X103" s="8">
        <f>'Section 9a Bilan_Diffusion'!Q99</f>
        <v>0</v>
      </c>
      <c r="Y103" s="8">
        <f>'Section 9a Bilan_Diffusion'!R99</f>
        <v>0</v>
      </c>
      <c r="Z103" s="8">
        <f>'Section 9a Bilan_Diffusion'!S99</f>
        <v>0</v>
      </c>
      <c r="AA103" s="8">
        <f>'Section 9a Bilan_Diffusion'!T99</f>
        <v>0</v>
      </c>
      <c r="AB103" s="8">
        <f>'Section 9a Bilan_Diffusion'!U99</f>
        <v>0</v>
      </c>
      <c r="AC103" s="8">
        <f>'Section 9a Bilan_Diffusion'!V99</f>
        <v>0</v>
      </c>
    </row>
    <row r="104" spans="1:29">
      <c r="A104" s="8">
        <f>'Identification '!$F$11</f>
        <v>0</v>
      </c>
      <c r="B104" s="46" t="str">
        <f>IF(AND('Identification '!$F$11="",'Identification '!$F$15&lt;&gt;""),'Identification '!$F$15,IF('Identification '!$F$11="","",IF('Identification '!$F$13="Inscrire le nom de votre organisme dans la cellule F15",'Identification '!$F$15,'Identification '!$F$13)))</f>
        <v/>
      </c>
      <c r="C104" s="8" t="str">
        <f>REF!$BM$7</f>
        <v>2025-2026</v>
      </c>
      <c r="D104" s="8" t="s">
        <v>2995</v>
      </c>
      <c r="E104" s="46" t="str">
        <f>'Identification '!$F$17</f>
        <v/>
      </c>
      <c r="F104" s="8" t="str">
        <f>'Identification '!$G$18</f>
        <v/>
      </c>
      <c r="G104" s="10" t="str">
        <f>IF('Section 9a Bilan_Diffusion'!$D$7="","",'Section 9a Bilan_Diffusion'!$D$7)</f>
        <v/>
      </c>
      <c r="H104" s="8" t="str">
        <f>IF('Section 9a Bilan_Diffusion'!A100="","",IF('Section 9a Bilan_Diffusion'!A100="«Choisir»","",'Section 9a Bilan_Diffusion'!A100))</f>
        <v/>
      </c>
      <c r="I104" s="1312" t="str">
        <f>IF('Section 9a Bilan_Diffusion'!B100="","",'Section 9a Bilan_Diffusion'!B100)</f>
        <v/>
      </c>
      <c r="J104" s="46" t="str">
        <f>IF('Section 9a Bilan_Diffusion'!C100="","",'Section 9a Bilan_Diffusion'!C100)</f>
        <v/>
      </c>
      <c r="K104" s="46" t="str">
        <f>IF('Section 9a Bilan_Diffusion'!D100="","",'Section 9a Bilan_Diffusion'!D100)</f>
        <v/>
      </c>
      <c r="L104" s="8" t="str">
        <f>IF('Section 9a Bilan_Diffusion'!E100="","",IF('Section 9a Bilan_Diffusion'!E100="«Choisir»","",'Section 9a Bilan_Diffusion'!E100))</f>
        <v/>
      </c>
      <c r="M104" s="8" t="str">
        <f>IF('Section 9a Bilan_Diffusion'!F100="","",IF('Section 9a Bilan_Diffusion'!F100="«Choisir»","",'Section 9a Bilan_Diffusion'!F100))</f>
        <v/>
      </c>
      <c r="N104" s="46" t="str">
        <f>IF('Section 9a Bilan_Diffusion'!G100="","",'Section 9a Bilan_Diffusion'!G100)</f>
        <v/>
      </c>
      <c r="O104" s="46" t="str">
        <f>IF('Section 9a Bilan_Diffusion'!H100="","",'Section 9a Bilan_Diffusion'!H100)</f>
        <v/>
      </c>
      <c r="P104" s="46" t="str">
        <f>IF('Section 9a Bilan_Diffusion'!I100="","",'Section 9a Bilan_Diffusion'!I100)</f>
        <v/>
      </c>
      <c r="Q104" s="46" t="str">
        <f>IF('Section 9a Bilan_Diffusion'!J100="","",'Section 9a Bilan_Diffusion'!J100)</f>
        <v/>
      </c>
      <c r="R104" s="46" t="str">
        <f>IF('Section 9a Bilan_Diffusion'!K100="","",'Section 9a Bilan_Diffusion'!K100)</f>
        <v/>
      </c>
      <c r="S104" s="46" t="str">
        <f>IF('Section 9a Bilan_Diffusion'!L100="","",'Section 9a Bilan_Diffusion'!L100)</f>
        <v/>
      </c>
      <c r="T104" s="46" t="str">
        <f>IF('Section 9a Bilan_Diffusion'!M100="","",'Section 9a Bilan_Diffusion'!M100)</f>
        <v/>
      </c>
      <c r="U104" s="8">
        <f>'Section 9a Bilan_Diffusion'!N100</f>
        <v>0</v>
      </c>
      <c r="V104" s="8">
        <f>'Section 9a Bilan_Diffusion'!O100</f>
        <v>0</v>
      </c>
      <c r="W104" s="8">
        <f>'Section 9a Bilan_Diffusion'!P100</f>
        <v>0</v>
      </c>
      <c r="X104" s="8">
        <f>'Section 9a Bilan_Diffusion'!Q100</f>
        <v>0</v>
      </c>
      <c r="Y104" s="8">
        <f>'Section 9a Bilan_Diffusion'!R100</f>
        <v>0</v>
      </c>
      <c r="Z104" s="8">
        <f>'Section 9a Bilan_Diffusion'!S100</f>
        <v>0</v>
      </c>
      <c r="AA104" s="8">
        <f>'Section 9a Bilan_Diffusion'!T100</f>
        <v>0</v>
      </c>
      <c r="AB104" s="8">
        <f>'Section 9a Bilan_Diffusion'!U100</f>
        <v>0</v>
      </c>
      <c r="AC104" s="8">
        <f>'Section 9a Bilan_Diffusion'!V100</f>
        <v>0</v>
      </c>
    </row>
    <row r="105" spans="1:29">
      <c r="A105" s="8">
        <f>'Identification '!$F$11</f>
        <v>0</v>
      </c>
      <c r="B105" s="46" t="str">
        <f>IF(AND('Identification '!$F$11="",'Identification '!$F$15&lt;&gt;""),'Identification '!$F$15,IF('Identification '!$F$11="","",IF('Identification '!$F$13="Inscrire le nom de votre organisme dans la cellule F15",'Identification '!$F$15,'Identification '!$F$13)))</f>
        <v/>
      </c>
      <c r="C105" s="8" t="str">
        <f>REF!$BM$7</f>
        <v>2025-2026</v>
      </c>
      <c r="D105" s="8" t="s">
        <v>2995</v>
      </c>
      <c r="E105" s="46" t="str">
        <f>'Identification '!$F$17</f>
        <v/>
      </c>
      <c r="F105" s="8" t="str">
        <f>'Identification '!$G$18</f>
        <v/>
      </c>
      <c r="G105" s="10" t="str">
        <f>IF('Section 9a Bilan_Diffusion'!$D$7="","",'Section 9a Bilan_Diffusion'!$D$7)</f>
        <v/>
      </c>
      <c r="H105" s="8" t="str">
        <f>IF('Section 9a Bilan_Diffusion'!A101="","",IF('Section 9a Bilan_Diffusion'!A101="«Choisir»","",'Section 9a Bilan_Diffusion'!A101))</f>
        <v/>
      </c>
      <c r="I105" s="1312" t="str">
        <f>IF('Section 9a Bilan_Diffusion'!B101="","",'Section 9a Bilan_Diffusion'!B101)</f>
        <v/>
      </c>
      <c r="J105" s="46" t="str">
        <f>IF('Section 9a Bilan_Diffusion'!C101="","",'Section 9a Bilan_Diffusion'!C101)</f>
        <v/>
      </c>
      <c r="K105" s="46" t="str">
        <f>IF('Section 9a Bilan_Diffusion'!D101="","",'Section 9a Bilan_Diffusion'!D101)</f>
        <v/>
      </c>
      <c r="L105" s="8" t="str">
        <f>IF('Section 9a Bilan_Diffusion'!E101="","",IF('Section 9a Bilan_Diffusion'!E101="«Choisir»","",'Section 9a Bilan_Diffusion'!E101))</f>
        <v/>
      </c>
      <c r="M105" s="8" t="str">
        <f>IF('Section 9a Bilan_Diffusion'!F101="","",IF('Section 9a Bilan_Diffusion'!F101="«Choisir»","",'Section 9a Bilan_Diffusion'!F101))</f>
        <v/>
      </c>
      <c r="N105" s="46" t="str">
        <f>IF('Section 9a Bilan_Diffusion'!G101="","",'Section 9a Bilan_Diffusion'!G101)</f>
        <v/>
      </c>
      <c r="O105" s="46" t="str">
        <f>IF('Section 9a Bilan_Diffusion'!H101="","",'Section 9a Bilan_Diffusion'!H101)</f>
        <v/>
      </c>
      <c r="P105" s="46" t="str">
        <f>IF('Section 9a Bilan_Diffusion'!I101="","",'Section 9a Bilan_Diffusion'!I101)</f>
        <v/>
      </c>
      <c r="Q105" s="46" t="str">
        <f>IF('Section 9a Bilan_Diffusion'!J101="","",'Section 9a Bilan_Diffusion'!J101)</f>
        <v/>
      </c>
      <c r="R105" s="46" t="str">
        <f>IF('Section 9a Bilan_Diffusion'!K101="","",'Section 9a Bilan_Diffusion'!K101)</f>
        <v/>
      </c>
      <c r="S105" s="46" t="str">
        <f>IF('Section 9a Bilan_Diffusion'!L101="","",'Section 9a Bilan_Diffusion'!L101)</f>
        <v/>
      </c>
      <c r="T105" s="46" t="str">
        <f>IF('Section 9a Bilan_Diffusion'!M101="","",'Section 9a Bilan_Diffusion'!M101)</f>
        <v/>
      </c>
      <c r="U105" s="8">
        <f>'Section 9a Bilan_Diffusion'!N101</f>
        <v>0</v>
      </c>
      <c r="V105" s="8">
        <f>'Section 9a Bilan_Diffusion'!O101</f>
        <v>0</v>
      </c>
      <c r="W105" s="8">
        <f>'Section 9a Bilan_Diffusion'!P101</f>
        <v>0</v>
      </c>
      <c r="X105" s="8">
        <f>'Section 9a Bilan_Diffusion'!Q101</f>
        <v>0</v>
      </c>
      <c r="Y105" s="8">
        <f>'Section 9a Bilan_Diffusion'!R101</f>
        <v>0</v>
      </c>
      <c r="Z105" s="8">
        <f>'Section 9a Bilan_Diffusion'!S101</f>
        <v>0</v>
      </c>
      <c r="AA105" s="8">
        <f>'Section 9a Bilan_Diffusion'!T101</f>
        <v>0</v>
      </c>
      <c r="AB105" s="8">
        <f>'Section 9a Bilan_Diffusion'!U101</f>
        <v>0</v>
      </c>
      <c r="AC105" s="8">
        <f>'Section 9a Bilan_Diffusion'!V101</f>
        <v>0</v>
      </c>
    </row>
    <row r="106" spans="1:29">
      <c r="A106" s="8">
        <f>'Identification '!$F$11</f>
        <v>0</v>
      </c>
      <c r="B106" s="46" t="str">
        <f>IF(AND('Identification '!$F$11="",'Identification '!$F$15&lt;&gt;""),'Identification '!$F$15,IF('Identification '!$F$11="","",IF('Identification '!$F$13="Inscrire le nom de votre organisme dans la cellule F15",'Identification '!$F$15,'Identification '!$F$13)))</f>
        <v/>
      </c>
      <c r="C106" s="8" t="str">
        <f>REF!$BM$7</f>
        <v>2025-2026</v>
      </c>
      <c r="D106" s="8" t="s">
        <v>2995</v>
      </c>
      <c r="E106" s="46" t="str">
        <f>'Identification '!$F$17</f>
        <v/>
      </c>
      <c r="F106" s="8" t="str">
        <f>'Identification '!$G$18</f>
        <v/>
      </c>
      <c r="G106" s="10" t="str">
        <f>IF('Section 9a Bilan_Diffusion'!$D$7="","",'Section 9a Bilan_Diffusion'!$D$7)</f>
        <v/>
      </c>
      <c r="H106" s="8" t="str">
        <f>IF('Section 9a Bilan_Diffusion'!A102="","",IF('Section 9a Bilan_Diffusion'!A102="«Choisir»","",'Section 9a Bilan_Diffusion'!A102))</f>
        <v/>
      </c>
      <c r="I106" s="1312" t="str">
        <f>IF('Section 9a Bilan_Diffusion'!B102="","",'Section 9a Bilan_Diffusion'!B102)</f>
        <v/>
      </c>
      <c r="J106" s="46" t="str">
        <f>IF('Section 9a Bilan_Diffusion'!C102="","",'Section 9a Bilan_Diffusion'!C102)</f>
        <v/>
      </c>
      <c r="K106" s="46" t="str">
        <f>IF('Section 9a Bilan_Diffusion'!D102="","",'Section 9a Bilan_Diffusion'!D102)</f>
        <v/>
      </c>
      <c r="L106" s="8" t="str">
        <f>IF('Section 9a Bilan_Diffusion'!E102="","",IF('Section 9a Bilan_Diffusion'!E102="«Choisir»","",'Section 9a Bilan_Diffusion'!E102))</f>
        <v/>
      </c>
      <c r="M106" s="8" t="str">
        <f>IF('Section 9a Bilan_Diffusion'!F102="","",IF('Section 9a Bilan_Diffusion'!F102="«Choisir»","",'Section 9a Bilan_Diffusion'!F102))</f>
        <v/>
      </c>
      <c r="N106" s="46" t="str">
        <f>IF('Section 9a Bilan_Diffusion'!G102="","",'Section 9a Bilan_Diffusion'!G102)</f>
        <v/>
      </c>
      <c r="O106" s="46" t="str">
        <f>IF('Section 9a Bilan_Diffusion'!H102="","",'Section 9a Bilan_Diffusion'!H102)</f>
        <v/>
      </c>
      <c r="P106" s="46" t="str">
        <f>IF('Section 9a Bilan_Diffusion'!I102="","",'Section 9a Bilan_Diffusion'!I102)</f>
        <v/>
      </c>
      <c r="Q106" s="46" t="str">
        <f>IF('Section 9a Bilan_Diffusion'!J102="","",'Section 9a Bilan_Diffusion'!J102)</f>
        <v/>
      </c>
      <c r="R106" s="46" t="str">
        <f>IF('Section 9a Bilan_Diffusion'!K102="","",'Section 9a Bilan_Diffusion'!K102)</f>
        <v/>
      </c>
      <c r="S106" s="46" t="str">
        <f>IF('Section 9a Bilan_Diffusion'!L102="","",'Section 9a Bilan_Diffusion'!L102)</f>
        <v/>
      </c>
      <c r="T106" s="46" t="str">
        <f>IF('Section 9a Bilan_Diffusion'!M102="","",'Section 9a Bilan_Diffusion'!M102)</f>
        <v/>
      </c>
      <c r="U106" s="8">
        <f>'Section 9a Bilan_Diffusion'!N102</f>
        <v>0</v>
      </c>
      <c r="V106" s="8">
        <f>'Section 9a Bilan_Diffusion'!O102</f>
        <v>0</v>
      </c>
      <c r="W106" s="8">
        <f>'Section 9a Bilan_Diffusion'!P102</f>
        <v>0</v>
      </c>
      <c r="X106" s="8">
        <f>'Section 9a Bilan_Diffusion'!Q102</f>
        <v>0</v>
      </c>
      <c r="Y106" s="8">
        <f>'Section 9a Bilan_Diffusion'!R102</f>
        <v>0</v>
      </c>
      <c r="Z106" s="8">
        <f>'Section 9a Bilan_Diffusion'!S102</f>
        <v>0</v>
      </c>
      <c r="AA106" s="8">
        <f>'Section 9a Bilan_Diffusion'!T102</f>
        <v>0</v>
      </c>
      <c r="AB106" s="8">
        <f>'Section 9a Bilan_Diffusion'!U102</f>
        <v>0</v>
      </c>
      <c r="AC106" s="8">
        <f>'Section 9a Bilan_Diffusion'!V102</f>
        <v>0</v>
      </c>
    </row>
    <row r="107" spans="1:29">
      <c r="A107" s="8">
        <f>'Identification '!$F$11</f>
        <v>0</v>
      </c>
      <c r="B107" s="46" t="str">
        <f>IF(AND('Identification '!$F$11="",'Identification '!$F$15&lt;&gt;""),'Identification '!$F$15,IF('Identification '!$F$11="","",IF('Identification '!$F$13="Inscrire le nom de votre organisme dans la cellule F15",'Identification '!$F$15,'Identification '!$F$13)))</f>
        <v/>
      </c>
      <c r="C107" s="8" t="str">
        <f>REF!$BM$7</f>
        <v>2025-2026</v>
      </c>
      <c r="D107" s="8" t="s">
        <v>2995</v>
      </c>
      <c r="E107" s="46" t="str">
        <f>'Identification '!$F$17</f>
        <v/>
      </c>
      <c r="F107" s="8" t="str">
        <f>'Identification '!$G$18</f>
        <v/>
      </c>
      <c r="G107" s="10" t="str">
        <f>IF('Section 9a Bilan_Diffusion'!$D$7="","",'Section 9a Bilan_Diffusion'!$D$7)</f>
        <v/>
      </c>
      <c r="H107" s="8" t="str">
        <f>IF('Section 9a Bilan_Diffusion'!A103="","",IF('Section 9a Bilan_Diffusion'!A103="«Choisir»","",'Section 9a Bilan_Diffusion'!A103))</f>
        <v/>
      </c>
      <c r="I107" s="1312" t="str">
        <f>IF('Section 9a Bilan_Diffusion'!B103="","",'Section 9a Bilan_Diffusion'!B103)</f>
        <v/>
      </c>
      <c r="J107" s="46" t="str">
        <f>IF('Section 9a Bilan_Diffusion'!C103="","",'Section 9a Bilan_Diffusion'!C103)</f>
        <v/>
      </c>
      <c r="K107" s="46" t="str">
        <f>IF('Section 9a Bilan_Diffusion'!D103="","",'Section 9a Bilan_Diffusion'!D103)</f>
        <v/>
      </c>
      <c r="L107" s="8" t="str">
        <f>IF('Section 9a Bilan_Diffusion'!E103="","",IF('Section 9a Bilan_Diffusion'!E103="«Choisir»","",'Section 9a Bilan_Diffusion'!E103))</f>
        <v/>
      </c>
      <c r="M107" s="8" t="str">
        <f>IF('Section 9a Bilan_Diffusion'!F103="","",IF('Section 9a Bilan_Diffusion'!F103="«Choisir»","",'Section 9a Bilan_Diffusion'!F103))</f>
        <v/>
      </c>
      <c r="N107" s="46" t="str">
        <f>IF('Section 9a Bilan_Diffusion'!G103="","",'Section 9a Bilan_Diffusion'!G103)</f>
        <v/>
      </c>
      <c r="O107" s="46" t="str">
        <f>IF('Section 9a Bilan_Diffusion'!H103="","",'Section 9a Bilan_Diffusion'!H103)</f>
        <v/>
      </c>
      <c r="P107" s="46" t="str">
        <f>IF('Section 9a Bilan_Diffusion'!I103="","",'Section 9a Bilan_Diffusion'!I103)</f>
        <v/>
      </c>
      <c r="Q107" s="46" t="str">
        <f>IF('Section 9a Bilan_Diffusion'!J103="","",'Section 9a Bilan_Diffusion'!J103)</f>
        <v/>
      </c>
      <c r="R107" s="46" t="str">
        <f>IF('Section 9a Bilan_Diffusion'!K103="","",'Section 9a Bilan_Diffusion'!K103)</f>
        <v/>
      </c>
      <c r="S107" s="46" t="str">
        <f>IF('Section 9a Bilan_Diffusion'!L103="","",'Section 9a Bilan_Diffusion'!L103)</f>
        <v/>
      </c>
      <c r="T107" s="46" t="str">
        <f>IF('Section 9a Bilan_Diffusion'!M103="","",'Section 9a Bilan_Diffusion'!M103)</f>
        <v/>
      </c>
      <c r="U107" s="8">
        <f>'Section 9a Bilan_Diffusion'!N103</f>
        <v>0</v>
      </c>
      <c r="V107" s="8">
        <f>'Section 9a Bilan_Diffusion'!O103</f>
        <v>0</v>
      </c>
      <c r="W107" s="8">
        <f>'Section 9a Bilan_Diffusion'!P103</f>
        <v>0</v>
      </c>
      <c r="X107" s="8">
        <f>'Section 9a Bilan_Diffusion'!Q103</f>
        <v>0</v>
      </c>
      <c r="Y107" s="8">
        <f>'Section 9a Bilan_Diffusion'!R103</f>
        <v>0</v>
      </c>
      <c r="Z107" s="8">
        <f>'Section 9a Bilan_Diffusion'!S103</f>
        <v>0</v>
      </c>
      <c r="AA107" s="8">
        <f>'Section 9a Bilan_Diffusion'!T103</f>
        <v>0</v>
      </c>
      <c r="AB107" s="8">
        <f>'Section 9a Bilan_Diffusion'!U103</f>
        <v>0</v>
      </c>
      <c r="AC107" s="8">
        <f>'Section 9a Bilan_Diffusion'!V103</f>
        <v>0</v>
      </c>
    </row>
    <row r="108" spans="1:29">
      <c r="A108" s="8">
        <f>'Identification '!$F$11</f>
        <v>0</v>
      </c>
      <c r="B108" s="46" t="str">
        <f>IF(AND('Identification '!$F$11="",'Identification '!$F$15&lt;&gt;""),'Identification '!$F$15,IF('Identification '!$F$11="","",IF('Identification '!$F$13="Inscrire le nom de votre organisme dans la cellule F15",'Identification '!$F$15,'Identification '!$F$13)))</f>
        <v/>
      </c>
      <c r="C108" s="8" t="str">
        <f>REF!$BM$7</f>
        <v>2025-2026</v>
      </c>
      <c r="D108" s="8" t="s">
        <v>2995</v>
      </c>
      <c r="E108" s="46" t="str">
        <f>'Identification '!$F$17</f>
        <v/>
      </c>
      <c r="F108" s="8" t="str">
        <f>'Identification '!$G$18</f>
        <v/>
      </c>
      <c r="G108" s="10" t="str">
        <f>IF('Section 9a Bilan_Diffusion'!$D$7="","",'Section 9a Bilan_Diffusion'!$D$7)</f>
        <v/>
      </c>
      <c r="H108" s="8" t="str">
        <f>IF('Section 9a Bilan_Diffusion'!A104="","",IF('Section 9a Bilan_Diffusion'!A104="«Choisir»","",'Section 9a Bilan_Diffusion'!A104))</f>
        <v/>
      </c>
      <c r="I108" s="1312" t="str">
        <f>IF('Section 9a Bilan_Diffusion'!B104="","",'Section 9a Bilan_Diffusion'!B104)</f>
        <v/>
      </c>
      <c r="J108" s="46" t="str">
        <f>IF('Section 9a Bilan_Diffusion'!C104="","",'Section 9a Bilan_Diffusion'!C104)</f>
        <v/>
      </c>
      <c r="K108" s="46" t="str">
        <f>IF('Section 9a Bilan_Diffusion'!D104="","",'Section 9a Bilan_Diffusion'!D104)</f>
        <v/>
      </c>
      <c r="L108" s="8" t="str">
        <f>IF('Section 9a Bilan_Diffusion'!E104="","",IF('Section 9a Bilan_Diffusion'!E104="«Choisir»","",'Section 9a Bilan_Diffusion'!E104))</f>
        <v/>
      </c>
      <c r="M108" s="8" t="str">
        <f>IF('Section 9a Bilan_Diffusion'!F104="","",IF('Section 9a Bilan_Diffusion'!F104="«Choisir»","",'Section 9a Bilan_Diffusion'!F104))</f>
        <v/>
      </c>
      <c r="N108" s="46" t="str">
        <f>IF('Section 9a Bilan_Diffusion'!G104="","",'Section 9a Bilan_Diffusion'!G104)</f>
        <v/>
      </c>
      <c r="O108" s="46" t="str">
        <f>IF('Section 9a Bilan_Diffusion'!H104="","",'Section 9a Bilan_Diffusion'!H104)</f>
        <v/>
      </c>
      <c r="P108" s="46" t="str">
        <f>IF('Section 9a Bilan_Diffusion'!I104="","",'Section 9a Bilan_Diffusion'!I104)</f>
        <v/>
      </c>
      <c r="Q108" s="46" t="str">
        <f>IF('Section 9a Bilan_Diffusion'!J104="","",'Section 9a Bilan_Diffusion'!J104)</f>
        <v/>
      </c>
      <c r="R108" s="46" t="str">
        <f>IF('Section 9a Bilan_Diffusion'!K104="","",'Section 9a Bilan_Diffusion'!K104)</f>
        <v/>
      </c>
      <c r="S108" s="46" t="str">
        <f>IF('Section 9a Bilan_Diffusion'!L104="","",'Section 9a Bilan_Diffusion'!L104)</f>
        <v/>
      </c>
      <c r="T108" s="46" t="str">
        <f>IF('Section 9a Bilan_Diffusion'!M104="","",'Section 9a Bilan_Diffusion'!M104)</f>
        <v/>
      </c>
      <c r="U108" s="8">
        <f>'Section 9a Bilan_Diffusion'!N104</f>
        <v>0</v>
      </c>
      <c r="V108" s="8">
        <f>'Section 9a Bilan_Diffusion'!O104</f>
        <v>0</v>
      </c>
      <c r="W108" s="8">
        <f>'Section 9a Bilan_Diffusion'!P104</f>
        <v>0</v>
      </c>
      <c r="X108" s="8">
        <f>'Section 9a Bilan_Diffusion'!Q104</f>
        <v>0</v>
      </c>
      <c r="Y108" s="8">
        <f>'Section 9a Bilan_Diffusion'!R104</f>
        <v>0</v>
      </c>
      <c r="Z108" s="8">
        <f>'Section 9a Bilan_Diffusion'!S104</f>
        <v>0</v>
      </c>
      <c r="AA108" s="8">
        <f>'Section 9a Bilan_Diffusion'!T104</f>
        <v>0</v>
      </c>
      <c r="AB108" s="8">
        <f>'Section 9a Bilan_Diffusion'!U104</f>
        <v>0</v>
      </c>
      <c r="AC108" s="8">
        <f>'Section 9a Bilan_Diffusion'!V104</f>
        <v>0</v>
      </c>
    </row>
    <row r="109" spans="1:29">
      <c r="A109" s="8">
        <f>'Identification '!$F$11</f>
        <v>0</v>
      </c>
      <c r="B109" s="46" t="str">
        <f>IF(AND('Identification '!$F$11="",'Identification '!$F$15&lt;&gt;""),'Identification '!$F$15,IF('Identification '!$F$11="","",IF('Identification '!$F$13="Inscrire le nom de votre organisme dans la cellule F15",'Identification '!$F$15,'Identification '!$F$13)))</f>
        <v/>
      </c>
      <c r="C109" s="8" t="str">
        <f>REF!$BM$7</f>
        <v>2025-2026</v>
      </c>
      <c r="D109" s="8" t="s">
        <v>2995</v>
      </c>
      <c r="E109" s="46" t="str">
        <f>'Identification '!$F$17</f>
        <v/>
      </c>
      <c r="F109" s="8" t="str">
        <f>'Identification '!$G$18</f>
        <v/>
      </c>
      <c r="G109" s="10" t="str">
        <f>IF('Section 9a Bilan_Diffusion'!$D$7="","",'Section 9a Bilan_Diffusion'!$D$7)</f>
        <v/>
      </c>
      <c r="H109" s="8" t="str">
        <f>IF('Section 9a Bilan_Diffusion'!A105="","",IF('Section 9a Bilan_Diffusion'!A105="«Choisir»","",'Section 9a Bilan_Diffusion'!A105))</f>
        <v/>
      </c>
      <c r="I109" s="1312" t="str">
        <f>IF('Section 9a Bilan_Diffusion'!B105="","",'Section 9a Bilan_Diffusion'!B105)</f>
        <v/>
      </c>
      <c r="J109" s="46" t="str">
        <f>IF('Section 9a Bilan_Diffusion'!C105="","",'Section 9a Bilan_Diffusion'!C105)</f>
        <v/>
      </c>
      <c r="K109" s="46" t="str">
        <f>IF('Section 9a Bilan_Diffusion'!D105="","",'Section 9a Bilan_Diffusion'!D105)</f>
        <v/>
      </c>
      <c r="L109" s="8" t="str">
        <f>IF('Section 9a Bilan_Diffusion'!E105="","",IF('Section 9a Bilan_Diffusion'!E105="«Choisir»","",'Section 9a Bilan_Diffusion'!E105))</f>
        <v/>
      </c>
      <c r="M109" s="8" t="str">
        <f>IF('Section 9a Bilan_Diffusion'!F105="","",IF('Section 9a Bilan_Diffusion'!F105="«Choisir»","",'Section 9a Bilan_Diffusion'!F105))</f>
        <v/>
      </c>
      <c r="N109" s="46" t="str">
        <f>IF('Section 9a Bilan_Diffusion'!G105="","",'Section 9a Bilan_Diffusion'!G105)</f>
        <v/>
      </c>
      <c r="O109" s="46" t="str">
        <f>IF('Section 9a Bilan_Diffusion'!H105="","",'Section 9a Bilan_Diffusion'!H105)</f>
        <v/>
      </c>
      <c r="P109" s="46" t="str">
        <f>IF('Section 9a Bilan_Diffusion'!I105="","",'Section 9a Bilan_Diffusion'!I105)</f>
        <v/>
      </c>
      <c r="Q109" s="46" t="str">
        <f>IF('Section 9a Bilan_Diffusion'!J105="","",'Section 9a Bilan_Diffusion'!J105)</f>
        <v/>
      </c>
      <c r="R109" s="46" t="str">
        <f>IF('Section 9a Bilan_Diffusion'!K105="","",'Section 9a Bilan_Diffusion'!K105)</f>
        <v/>
      </c>
      <c r="S109" s="46" t="str">
        <f>IF('Section 9a Bilan_Diffusion'!L105="","",'Section 9a Bilan_Diffusion'!L105)</f>
        <v/>
      </c>
      <c r="T109" s="46" t="str">
        <f>IF('Section 9a Bilan_Diffusion'!M105="","",'Section 9a Bilan_Diffusion'!M105)</f>
        <v/>
      </c>
      <c r="U109" s="8">
        <f>'Section 9a Bilan_Diffusion'!N105</f>
        <v>0</v>
      </c>
      <c r="V109" s="8">
        <f>'Section 9a Bilan_Diffusion'!O105</f>
        <v>0</v>
      </c>
      <c r="W109" s="8">
        <f>'Section 9a Bilan_Diffusion'!P105</f>
        <v>0</v>
      </c>
      <c r="X109" s="8">
        <f>'Section 9a Bilan_Diffusion'!Q105</f>
        <v>0</v>
      </c>
      <c r="Y109" s="8">
        <f>'Section 9a Bilan_Diffusion'!R105</f>
        <v>0</v>
      </c>
      <c r="Z109" s="8">
        <f>'Section 9a Bilan_Diffusion'!S105</f>
        <v>0</v>
      </c>
      <c r="AA109" s="8">
        <f>'Section 9a Bilan_Diffusion'!T105</f>
        <v>0</v>
      </c>
      <c r="AB109" s="8">
        <f>'Section 9a Bilan_Diffusion'!U105</f>
        <v>0</v>
      </c>
      <c r="AC109" s="8">
        <f>'Section 9a Bilan_Diffusion'!V105</f>
        <v>0</v>
      </c>
    </row>
    <row r="110" spans="1:29">
      <c r="A110" s="8">
        <f>'Identification '!$F$11</f>
        <v>0</v>
      </c>
      <c r="B110" s="46" t="str">
        <f>IF(AND('Identification '!$F$11="",'Identification '!$F$15&lt;&gt;""),'Identification '!$F$15,IF('Identification '!$F$11="","",IF('Identification '!$F$13="Inscrire le nom de votre organisme dans la cellule F15",'Identification '!$F$15,'Identification '!$F$13)))</f>
        <v/>
      </c>
      <c r="C110" s="8" t="str">
        <f>REF!$BM$7</f>
        <v>2025-2026</v>
      </c>
      <c r="D110" s="8" t="s">
        <v>2995</v>
      </c>
      <c r="E110" s="46" t="str">
        <f>'Identification '!$F$17</f>
        <v/>
      </c>
      <c r="F110" s="8" t="str">
        <f>'Identification '!$G$18</f>
        <v/>
      </c>
      <c r="G110" s="10" t="str">
        <f>IF('Section 9a Bilan_Diffusion'!$D$7="","",'Section 9a Bilan_Diffusion'!$D$7)</f>
        <v/>
      </c>
      <c r="H110" s="8" t="str">
        <f>IF('Section 9a Bilan_Diffusion'!A106="","",IF('Section 9a Bilan_Diffusion'!A106="«Choisir»","",'Section 9a Bilan_Diffusion'!A106))</f>
        <v/>
      </c>
      <c r="I110" s="1312" t="str">
        <f>IF('Section 9a Bilan_Diffusion'!B106="","",'Section 9a Bilan_Diffusion'!B106)</f>
        <v/>
      </c>
      <c r="J110" s="46" t="str">
        <f>IF('Section 9a Bilan_Diffusion'!C106="","",'Section 9a Bilan_Diffusion'!C106)</f>
        <v/>
      </c>
      <c r="K110" s="46" t="str">
        <f>IF('Section 9a Bilan_Diffusion'!D106="","",'Section 9a Bilan_Diffusion'!D106)</f>
        <v/>
      </c>
      <c r="L110" s="8" t="str">
        <f>IF('Section 9a Bilan_Diffusion'!E106="","",IF('Section 9a Bilan_Diffusion'!E106="«Choisir»","",'Section 9a Bilan_Diffusion'!E106))</f>
        <v/>
      </c>
      <c r="M110" s="8" t="str">
        <f>IF('Section 9a Bilan_Diffusion'!F106="","",IF('Section 9a Bilan_Diffusion'!F106="«Choisir»","",'Section 9a Bilan_Diffusion'!F106))</f>
        <v/>
      </c>
      <c r="N110" s="46" t="str">
        <f>IF('Section 9a Bilan_Diffusion'!G106="","",'Section 9a Bilan_Diffusion'!G106)</f>
        <v/>
      </c>
      <c r="O110" s="46" t="str">
        <f>IF('Section 9a Bilan_Diffusion'!H106="","",'Section 9a Bilan_Diffusion'!H106)</f>
        <v/>
      </c>
      <c r="P110" s="46" t="str">
        <f>IF('Section 9a Bilan_Diffusion'!I106="","",'Section 9a Bilan_Diffusion'!I106)</f>
        <v/>
      </c>
      <c r="Q110" s="46" t="str">
        <f>IF('Section 9a Bilan_Diffusion'!J106="","",'Section 9a Bilan_Diffusion'!J106)</f>
        <v/>
      </c>
      <c r="R110" s="46" t="str">
        <f>IF('Section 9a Bilan_Diffusion'!K106="","",'Section 9a Bilan_Diffusion'!K106)</f>
        <v/>
      </c>
      <c r="S110" s="46" t="str">
        <f>IF('Section 9a Bilan_Diffusion'!L106="","",'Section 9a Bilan_Diffusion'!L106)</f>
        <v/>
      </c>
      <c r="T110" s="46" t="str">
        <f>IF('Section 9a Bilan_Diffusion'!M106="","",'Section 9a Bilan_Diffusion'!M106)</f>
        <v/>
      </c>
      <c r="U110" s="8">
        <f>'Section 9a Bilan_Diffusion'!N106</f>
        <v>0</v>
      </c>
      <c r="V110" s="8">
        <f>'Section 9a Bilan_Diffusion'!O106</f>
        <v>0</v>
      </c>
      <c r="W110" s="8">
        <f>'Section 9a Bilan_Diffusion'!P106</f>
        <v>0</v>
      </c>
      <c r="X110" s="8">
        <f>'Section 9a Bilan_Diffusion'!Q106</f>
        <v>0</v>
      </c>
      <c r="Y110" s="8">
        <f>'Section 9a Bilan_Diffusion'!R106</f>
        <v>0</v>
      </c>
      <c r="Z110" s="8">
        <f>'Section 9a Bilan_Diffusion'!S106</f>
        <v>0</v>
      </c>
      <c r="AA110" s="8">
        <f>'Section 9a Bilan_Diffusion'!T106</f>
        <v>0</v>
      </c>
      <c r="AB110" s="8">
        <f>'Section 9a Bilan_Diffusion'!U106</f>
        <v>0</v>
      </c>
      <c r="AC110" s="8">
        <f>'Section 9a Bilan_Diffusion'!V106</f>
        <v>0</v>
      </c>
    </row>
    <row r="111" spans="1:29">
      <c r="A111" s="8">
        <f>'Identification '!$F$11</f>
        <v>0</v>
      </c>
      <c r="B111" s="46" t="str">
        <f>IF(AND('Identification '!$F$11="",'Identification '!$F$15&lt;&gt;""),'Identification '!$F$15,IF('Identification '!$F$11="","",IF('Identification '!$F$13="Inscrire le nom de votre organisme dans la cellule F15",'Identification '!$F$15,'Identification '!$F$13)))</f>
        <v/>
      </c>
      <c r="C111" s="8" t="str">
        <f>REF!$BM$7</f>
        <v>2025-2026</v>
      </c>
      <c r="D111" s="8" t="s">
        <v>2995</v>
      </c>
      <c r="E111" s="46" t="str">
        <f>'Identification '!$F$17</f>
        <v/>
      </c>
      <c r="F111" s="8" t="str">
        <f>'Identification '!$G$18</f>
        <v/>
      </c>
      <c r="G111" s="10" t="str">
        <f>IF('Section 9a Bilan_Diffusion'!$D$7="","",'Section 9a Bilan_Diffusion'!$D$7)</f>
        <v/>
      </c>
      <c r="H111" s="8" t="str">
        <f>IF('Section 9a Bilan_Diffusion'!A107="","",IF('Section 9a Bilan_Diffusion'!A107="«Choisir»","",'Section 9a Bilan_Diffusion'!A107))</f>
        <v/>
      </c>
      <c r="I111" s="1312" t="str">
        <f>IF('Section 9a Bilan_Diffusion'!B107="","",'Section 9a Bilan_Diffusion'!B107)</f>
        <v/>
      </c>
      <c r="J111" s="46" t="str">
        <f>IF('Section 9a Bilan_Diffusion'!C107="","",'Section 9a Bilan_Diffusion'!C107)</f>
        <v/>
      </c>
      <c r="K111" s="46" t="str">
        <f>IF('Section 9a Bilan_Diffusion'!D107="","",'Section 9a Bilan_Diffusion'!D107)</f>
        <v/>
      </c>
      <c r="L111" s="8" t="str">
        <f>IF('Section 9a Bilan_Diffusion'!E107="","",IF('Section 9a Bilan_Diffusion'!E107="«Choisir»","",'Section 9a Bilan_Diffusion'!E107))</f>
        <v/>
      </c>
      <c r="M111" s="8" t="str">
        <f>IF('Section 9a Bilan_Diffusion'!F107="","",IF('Section 9a Bilan_Diffusion'!F107="«Choisir»","",'Section 9a Bilan_Diffusion'!F107))</f>
        <v/>
      </c>
      <c r="N111" s="46" t="str">
        <f>IF('Section 9a Bilan_Diffusion'!G107="","",'Section 9a Bilan_Diffusion'!G107)</f>
        <v/>
      </c>
      <c r="O111" s="46" t="str">
        <f>IF('Section 9a Bilan_Diffusion'!H107="","",'Section 9a Bilan_Diffusion'!H107)</f>
        <v/>
      </c>
      <c r="P111" s="46" t="str">
        <f>IF('Section 9a Bilan_Diffusion'!I107="","",'Section 9a Bilan_Diffusion'!I107)</f>
        <v/>
      </c>
      <c r="Q111" s="46" t="str">
        <f>IF('Section 9a Bilan_Diffusion'!J107="","",'Section 9a Bilan_Diffusion'!J107)</f>
        <v/>
      </c>
      <c r="R111" s="46" t="str">
        <f>IF('Section 9a Bilan_Diffusion'!K107="","",'Section 9a Bilan_Diffusion'!K107)</f>
        <v/>
      </c>
      <c r="S111" s="46" t="str">
        <f>IF('Section 9a Bilan_Diffusion'!L107="","",'Section 9a Bilan_Diffusion'!L107)</f>
        <v/>
      </c>
      <c r="T111" s="46" t="str">
        <f>IF('Section 9a Bilan_Diffusion'!M107="","",'Section 9a Bilan_Diffusion'!M107)</f>
        <v/>
      </c>
      <c r="U111" s="8">
        <f>'Section 9a Bilan_Diffusion'!N107</f>
        <v>0</v>
      </c>
      <c r="V111" s="8">
        <f>'Section 9a Bilan_Diffusion'!O107</f>
        <v>0</v>
      </c>
      <c r="W111" s="8">
        <f>'Section 9a Bilan_Diffusion'!P107</f>
        <v>0</v>
      </c>
      <c r="X111" s="8">
        <f>'Section 9a Bilan_Diffusion'!Q107</f>
        <v>0</v>
      </c>
      <c r="Y111" s="8">
        <f>'Section 9a Bilan_Diffusion'!R107</f>
        <v>0</v>
      </c>
      <c r="Z111" s="8">
        <f>'Section 9a Bilan_Diffusion'!S107</f>
        <v>0</v>
      </c>
      <c r="AA111" s="8">
        <f>'Section 9a Bilan_Diffusion'!T107</f>
        <v>0</v>
      </c>
      <c r="AB111" s="8">
        <f>'Section 9a Bilan_Diffusion'!U107</f>
        <v>0</v>
      </c>
      <c r="AC111" s="8">
        <f>'Section 9a Bilan_Diffusion'!V107</f>
        <v>0</v>
      </c>
    </row>
    <row r="112" spans="1:29">
      <c r="A112" s="8">
        <f>'Identification '!$F$11</f>
        <v>0</v>
      </c>
      <c r="B112" s="46" t="str">
        <f>IF(AND('Identification '!$F$11="",'Identification '!$F$15&lt;&gt;""),'Identification '!$F$15,IF('Identification '!$F$11="","",IF('Identification '!$F$13="Inscrire le nom de votre organisme dans la cellule F15",'Identification '!$F$15,'Identification '!$F$13)))</f>
        <v/>
      </c>
      <c r="C112" s="8" t="str">
        <f>REF!$BM$7</f>
        <v>2025-2026</v>
      </c>
      <c r="D112" s="8" t="s">
        <v>2995</v>
      </c>
      <c r="E112" s="46" t="str">
        <f>'Identification '!$F$17</f>
        <v/>
      </c>
      <c r="F112" s="8" t="str">
        <f>'Identification '!$G$18</f>
        <v/>
      </c>
      <c r="G112" s="10" t="str">
        <f>IF('Section 9a Bilan_Diffusion'!$D$7="","",'Section 9a Bilan_Diffusion'!$D$7)</f>
        <v/>
      </c>
      <c r="H112" s="8" t="str">
        <f>IF('Section 9a Bilan_Diffusion'!A108="","",IF('Section 9a Bilan_Diffusion'!A108="«Choisir»","",'Section 9a Bilan_Diffusion'!A108))</f>
        <v/>
      </c>
      <c r="I112" s="1312" t="str">
        <f>IF('Section 9a Bilan_Diffusion'!B108="","",'Section 9a Bilan_Diffusion'!B108)</f>
        <v/>
      </c>
      <c r="J112" s="46" t="str">
        <f>IF('Section 9a Bilan_Diffusion'!C108="","",'Section 9a Bilan_Diffusion'!C108)</f>
        <v/>
      </c>
      <c r="K112" s="46" t="str">
        <f>IF('Section 9a Bilan_Diffusion'!D108="","",'Section 9a Bilan_Diffusion'!D108)</f>
        <v/>
      </c>
      <c r="L112" s="8" t="str">
        <f>IF('Section 9a Bilan_Diffusion'!E108="","",IF('Section 9a Bilan_Diffusion'!E108="«Choisir»","",'Section 9a Bilan_Diffusion'!E108))</f>
        <v/>
      </c>
      <c r="M112" s="8" t="str">
        <f>IF('Section 9a Bilan_Diffusion'!F108="","",IF('Section 9a Bilan_Diffusion'!F108="«Choisir»","",'Section 9a Bilan_Diffusion'!F108))</f>
        <v/>
      </c>
      <c r="N112" s="46" t="str">
        <f>IF('Section 9a Bilan_Diffusion'!G108="","",'Section 9a Bilan_Diffusion'!G108)</f>
        <v/>
      </c>
      <c r="O112" s="46" t="str">
        <f>IF('Section 9a Bilan_Diffusion'!H108="","",'Section 9a Bilan_Diffusion'!H108)</f>
        <v/>
      </c>
      <c r="P112" s="46" t="str">
        <f>IF('Section 9a Bilan_Diffusion'!I108="","",'Section 9a Bilan_Diffusion'!I108)</f>
        <v/>
      </c>
      <c r="Q112" s="46" t="str">
        <f>IF('Section 9a Bilan_Diffusion'!J108="","",'Section 9a Bilan_Diffusion'!J108)</f>
        <v/>
      </c>
      <c r="R112" s="46" t="str">
        <f>IF('Section 9a Bilan_Diffusion'!K108="","",'Section 9a Bilan_Diffusion'!K108)</f>
        <v/>
      </c>
      <c r="S112" s="46" t="str">
        <f>IF('Section 9a Bilan_Diffusion'!L108="","",'Section 9a Bilan_Diffusion'!L108)</f>
        <v/>
      </c>
      <c r="T112" s="46" t="str">
        <f>IF('Section 9a Bilan_Diffusion'!M108="","",'Section 9a Bilan_Diffusion'!M108)</f>
        <v/>
      </c>
      <c r="U112" s="8">
        <f>'Section 9a Bilan_Diffusion'!N108</f>
        <v>0</v>
      </c>
      <c r="V112" s="8">
        <f>'Section 9a Bilan_Diffusion'!O108</f>
        <v>0</v>
      </c>
      <c r="W112" s="8">
        <f>'Section 9a Bilan_Diffusion'!P108</f>
        <v>0</v>
      </c>
      <c r="X112" s="8">
        <f>'Section 9a Bilan_Diffusion'!Q108</f>
        <v>0</v>
      </c>
      <c r="Y112" s="8">
        <f>'Section 9a Bilan_Diffusion'!R108</f>
        <v>0</v>
      </c>
      <c r="Z112" s="8">
        <f>'Section 9a Bilan_Diffusion'!S108</f>
        <v>0</v>
      </c>
      <c r="AA112" s="8">
        <f>'Section 9a Bilan_Diffusion'!T108</f>
        <v>0</v>
      </c>
      <c r="AB112" s="8">
        <f>'Section 9a Bilan_Diffusion'!U108</f>
        <v>0</v>
      </c>
      <c r="AC112" s="8">
        <f>'Section 9a Bilan_Diffusion'!V108</f>
        <v>0</v>
      </c>
    </row>
    <row r="113" spans="1:29">
      <c r="A113" s="8">
        <f>'Identification '!$F$11</f>
        <v>0</v>
      </c>
      <c r="B113" s="46" t="str">
        <f>IF(AND('Identification '!$F$11="",'Identification '!$F$15&lt;&gt;""),'Identification '!$F$15,IF('Identification '!$F$11="","",IF('Identification '!$F$13="Inscrire le nom de votre organisme dans la cellule F15",'Identification '!$F$15,'Identification '!$F$13)))</f>
        <v/>
      </c>
      <c r="C113" s="8" t="str">
        <f>REF!$BM$7</f>
        <v>2025-2026</v>
      </c>
      <c r="D113" s="8" t="s">
        <v>2995</v>
      </c>
      <c r="E113" s="46" t="str">
        <f>'Identification '!$F$17</f>
        <v/>
      </c>
      <c r="F113" s="8" t="str">
        <f>'Identification '!$G$18</f>
        <v/>
      </c>
      <c r="G113" s="10" t="str">
        <f>IF('Section 9a Bilan_Diffusion'!$D$7="","",'Section 9a Bilan_Diffusion'!$D$7)</f>
        <v/>
      </c>
      <c r="H113" s="8" t="str">
        <f>IF('Section 9a Bilan_Diffusion'!A109="","",IF('Section 9a Bilan_Diffusion'!A109="«Choisir»","",'Section 9a Bilan_Diffusion'!A109))</f>
        <v/>
      </c>
      <c r="I113" s="1312" t="str">
        <f>IF('Section 9a Bilan_Diffusion'!B109="","",'Section 9a Bilan_Diffusion'!B109)</f>
        <v/>
      </c>
      <c r="J113" s="46" t="str">
        <f>IF('Section 9a Bilan_Diffusion'!C109="","",'Section 9a Bilan_Diffusion'!C109)</f>
        <v/>
      </c>
      <c r="K113" s="46" t="str">
        <f>IF('Section 9a Bilan_Diffusion'!D109="","",'Section 9a Bilan_Diffusion'!D109)</f>
        <v/>
      </c>
      <c r="L113" s="8" t="str">
        <f>IF('Section 9a Bilan_Diffusion'!E109="","",IF('Section 9a Bilan_Diffusion'!E109="«Choisir»","",'Section 9a Bilan_Diffusion'!E109))</f>
        <v/>
      </c>
      <c r="M113" s="8" t="str">
        <f>IF('Section 9a Bilan_Diffusion'!F109="","",IF('Section 9a Bilan_Diffusion'!F109="«Choisir»","",'Section 9a Bilan_Diffusion'!F109))</f>
        <v/>
      </c>
      <c r="N113" s="46" t="str">
        <f>IF('Section 9a Bilan_Diffusion'!G109="","",'Section 9a Bilan_Diffusion'!G109)</f>
        <v/>
      </c>
      <c r="O113" s="46" t="str">
        <f>IF('Section 9a Bilan_Diffusion'!H109="","",'Section 9a Bilan_Diffusion'!H109)</f>
        <v/>
      </c>
      <c r="P113" s="46" t="str">
        <f>IF('Section 9a Bilan_Diffusion'!I109="","",'Section 9a Bilan_Diffusion'!I109)</f>
        <v/>
      </c>
      <c r="Q113" s="46" t="str">
        <f>IF('Section 9a Bilan_Diffusion'!J109="","",'Section 9a Bilan_Diffusion'!J109)</f>
        <v/>
      </c>
      <c r="R113" s="46" t="str">
        <f>IF('Section 9a Bilan_Diffusion'!K109="","",'Section 9a Bilan_Diffusion'!K109)</f>
        <v/>
      </c>
      <c r="S113" s="46" t="str">
        <f>IF('Section 9a Bilan_Diffusion'!L109="","",'Section 9a Bilan_Diffusion'!L109)</f>
        <v/>
      </c>
      <c r="T113" s="46" t="str">
        <f>IF('Section 9a Bilan_Diffusion'!M109="","",'Section 9a Bilan_Diffusion'!M109)</f>
        <v/>
      </c>
      <c r="U113" s="8">
        <f>'Section 9a Bilan_Diffusion'!N109</f>
        <v>0</v>
      </c>
      <c r="V113" s="8">
        <f>'Section 9a Bilan_Diffusion'!O109</f>
        <v>0</v>
      </c>
      <c r="W113" s="8">
        <f>'Section 9a Bilan_Diffusion'!P109</f>
        <v>0</v>
      </c>
      <c r="X113" s="8">
        <f>'Section 9a Bilan_Diffusion'!Q109</f>
        <v>0</v>
      </c>
      <c r="Y113" s="8">
        <f>'Section 9a Bilan_Diffusion'!R109</f>
        <v>0</v>
      </c>
      <c r="Z113" s="8">
        <f>'Section 9a Bilan_Diffusion'!S109</f>
        <v>0</v>
      </c>
      <c r="AA113" s="8">
        <f>'Section 9a Bilan_Diffusion'!T109</f>
        <v>0</v>
      </c>
      <c r="AB113" s="8">
        <f>'Section 9a Bilan_Diffusion'!U109</f>
        <v>0</v>
      </c>
      <c r="AC113" s="8">
        <f>'Section 9a Bilan_Diffusion'!V109</f>
        <v>0</v>
      </c>
    </row>
    <row r="114" spans="1:29">
      <c r="A114" s="8">
        <f>'Identification '!$F$11</f>
        <v>0</v>
      </c>
      <c r="B114" s="46" t="str">
        <f>IF(AND('Identification '!$F$11="",'Identification '!$F$15&lt;&gt;""),'Identification '!$F$15,IF('Identification '!$F$11="","",IF('Identification '!$F$13="Inscrire le nom de votre organisme dans la cellule F15",'Identification '!$F$15,'Identification '!$F$13)))</f>
        <v/>
      </c>
      <c r="C114" s="8" t="str">
        <f>REF!$BM$7</f>
        <v>2025-2026</v>
      </c>
      <c r="D114" s="8" t="s">
        <v>2995</v>
      </c>
      <c r="E114" s="46" t="str">
        <f>'Identification '!$F$17</f>
        <v/>
      </c>
      <c r="F114" s="8" t="str">
        <f>'Identification '!$G$18</f>
        <v/>
      </c>
      <c r="G114" s="10" t="str">
        <f>IF('Section 9a Bilan_Diffusion'!$D$7="","",'Section 9a Bilan_Diffusion'!$D$7)</f>
        <v/>
      </c>
      <c r="H114" s="8" t="str">
        <f>IF('Section 9a Bilan_Diffusion'!A110="","",IF('Section 9a Bilan_Diffusion'!A110="«Choisir»","",'Section 9a Bilan_Diffusion'!A110))</f>
        <v/>
      </c>
      <c r="I114" s="1312" t="str">
        <f>IF('Section 9a Bilan_Diffusion'!B110="","",'Section 9a Bilan_Diffusion'!B110)</f>
        <v/>
      </c>
      <c r="J114" s="46" t="str">
        <f>IF('Section 9a Bilan_Diffusion'!C110="","",'Section 9a Bilan_Diffusion'!C110)</f>
        <v/>
      </c>
      <c r="K114" s="46" t="str">
        <f>IF('Section 9a Bilan_Diffusion'!D110="","",'Section 9a Bilan_Diffusion'!D110)</f>
        <v/>
      </c>
      <c r="L114" s="8" t="str">
        <f>IF('Section 9a Bilan_Diffusion'!E110="","",IF('Section 9a Bilan_Diffusion'!E110="«Choisir»","",'Section 9a Bilan_Diffusion'!E110))</f>
        <v/>
      </c>
      <c r="M114" s="8" t="str">
        <f>IF('Section 9a Bilan_Diffusion'!F110="","",IF('Section 9a Bilan_Diffusion'!F110="«Choisir»","",'Section 9a Bilan_Diffusion'!F110))</f>
        <v/>
      </c>
      <c r="N114" s="46" t="str">
        <f>IF('Section 9a Bilan_Diffusion'!G110="","",'Section 9a Bilan_Diffusion'!G110)</f>
        <v/>
      </c>
      <c r="O114" s="46" t="str">
        <f>IF('Section 9a Bilan_Diffusion'!H110="","",'Section 9a Bilan_Diffusion'!H110)</f>
        <v/>
      </c>
      <c r="P114" s="46" t="str">
        <f>IF('Section 9a Bilan_Diffusion'!I110="","",'Section 9a Bilan_Diffusion'!I110)</f>
        <v/>
      </c>
      <c r="Q114" s="46" t="str">
        <f>IF('Section 9a Bilan_Diffusion'!J110="","",'Section 9a Bilan_Diffusion'!J110)</f>
        <v/>
      </c>
      <c r="R114" s="46" t="str">
        <f>IF('Section 9a Bilan_Diffusion'!K110="","",'Section 9a Bilan_Diffusion'!K110)</f>
        <v/>
      </c>
      <c r="S114" s="46" t="str">
        <f>IF('Section 9a Bilan_Diffusion'!L110="","",'Section 9a Bilan_Diffusion'!L110)</f>
        <v/>
      </c>
      <c r="T114" s="46" t="str">
        <f>IF('Section 9a Bilan_Diffusion'!M110="","",'Section 9a Bilan_Diffusion'!M110)</f>
        <v/>
      </c>
      <c r="U114" s="8">
        <f>'Section 9a Bilan_Diffusion'!N110</f>
        <v>0</v>
      </c>
      <c r="V114" s="8">
        <f>'Section 9a Bilan_Diffusion'!O110</f>
        <v>0</v>
      </c>
      <c r="W114" s="8">
        <f>'Section 9a Bilan_Diffusion'!P110</f>
        <v>0</v>
      </c>
      <c r="X114" s="8">
        <f>'Section 9a Bilan_Diffusion'!Q110</f>
        <v>0</v>
      </c>
      <c r="Y114" s="8">
        <f>'Section 9a Bilan_Diffusion'!R110</f>
        <v>0</v>
      </c>
      <c r="Z114" s="8">
        <f>'Section 9a Bilan_Diffusion'!S110</f>
        <v>0</v>
      </c>
      <c r="AA114" s="8">
        <f>'Section 9a Bilan_Diffusion'!T110</f>
        <v>0</v>
      </c>
      <c r="AB114" s="8">
        <f>'Section 9a Bilan_Diffusion'!U110</f>
        <v>0</v>
      </c>
      <c r="AC114" s="8">
        <f>'Section 9a Bilan_Diffusion'!V110</f>
        <v>0</v>
      </c>
    </row>
    <row r="115" spans="1:29">
      <c r="A115" s="8">
        <f>'Identification '!$F$11</f>
        <v>0</v>
      </c>
      <c r="B115" s="46" t="str">
        <f>IF(AND('Identification '!$F$11="",'Identification '!$F$15&lt;&gt;""),'Identification '!$F$15,IF('Identification '!$F$11="","",IF('Identification '!$F$13="Inscrire le nom de votre organisme dans la cellule F15",'Identification '!$F$15,'Identification '!$F$13)))</f>
        <v/>
      </c>
      <c r="C115" s="8" t="str">
        <f>REF!$BM$7</f>
        <v>2025-2026</v>
      </c>
      <c r="D115" s="8" t="s">
        <v>2995</v>
      </c>
      <c r="E115" s="46" t="str">
        <f>'Identification '!$F$17</f>
        <v/>
      </c>
      <c r="F115" s="8" t="str">
        <f>'Identification '!$G$18</f>
        <v/>
      </c>
      <c r="G115" s="10" t="str">
        <f>IF('Section 9a Bilan_Diffusion'!$D$7="","",'Section 9a Bilan_Diffusion'!$D$7)</f>
        <v/>
      </c>
      <c r="H115" s="8" t="str">
        <f>IF('Section 9a Bilan_Diffusion'!A111="","",IF('Section 9a Bilan_Diffusion'!A111="«Choisir»","",'Section 9a Bilan_Diffusion'!A111))</f>
        <v/>
      </c>
      <c r="I115" s="1312" t="str">
        <f>IF('Section 9a Bilan_Diffusion'!B111="","",'Section 9a Bilan_Diffusion'!B111)</f>
        <v/>
      </c>
      <c r="J115" s="46" t="str">
        <f>IF('Section 9a Bilan_Diffusion'!C111="","",'Section 9a Bilan_Diffusion'!C111)</f>
        <v/>
      </c>
      <c r="K115" s="46" t="str">
        <f>IF('Section 9a Bilan_Diffusion'!D111="","",'Section 9a Bilan_Diffusion'!D111)</f>
        <v/>
      </c>
      <c r="L115" s="8" t="str">
        <f>IF('Section 9a Bilan_Diffusion'!E111="","",IF('Section 9a Bilan_Diffusion'!E111="«Choisir»","",'Section 9a Bilan_Diffusion'!E111))</f>
        <v/>
      </c>
      <c r="M115" s="8" t="str">
        <f>IF('Section 9a Bilan_Diffusion'!F111="","",IF('Section 9a Bilan_Diffusion'!F111="«Choisir»","",'Section 9a Bilan_Diffusion'!F111))</f>
        <v/>
      </c>
      <c r="N115" s="46" t="str">
        <f>IF('Section 9a Bilan_Diffusion'!G111="","",'Section 9a Bilan_Diffusion'!G111)</f>
        <v/>
      </c>
      <c r="O115" s="46" t="str">
        <f>IF('Section 9a Bilan_Diffusion'!H111="","",'Section 9a Bilan_Diffusion'!H111)</f>
        <v/>
      </c>
      <c r="P115" s="46" t="str">
        <f>IF('Section 9a Bilan_Diffusion'!I111="","",'Section 9a Bilan_Diffusion'!I111)</f>
        <v/>
      </c>
      <c r="Q115" s="46" t="str">
        <f>IF('Section 9a Bilan_Diffusion'!J111="","",'Section 9a Bilan_Diffusion'!J111)</f>
        <v/>
      </c>
      <c r="R115" s="46" t="str">
        <f>IF('Section 9a Bilan_Diffusion'!K111="","",'Section 9a Bilan_Diffusion'!K111)</f>
        <v/>
      </c>
      <c r="S115" s="46" t="str">
        <f>IF('Section 9a Bilan_Diffusion'!L111="","",'Section 9a Bilan_Diffusion'!L111)</f>
        <v/>
      </c>
      <c r="T115" s="46" t="str">
        <f>IF('Section 9a Bilan_Diffusion'!M111="","",'Section 9a Bilan_Diffusion'!M111)</f>
        <v/>
      </c>
      <c r="U115" s="8">
        <f>'Section 9a Bilan_Diffusion'!N111</f>
        <v>0</v>
      </c>
      <c r="V115" s="8">
        <f>'Section 9a Bilan_Diffusion'!O111</f>
        <v>0</v>
      </c>
      <c r="W115" s="8">
        <f>'Section 9a Bilan_Diffusion'!P111</f>
        <v>0</v>
      </c>
      <c r="X115" s="8">
        <f>'Section 9a Bilan_Diffusion'!Q111</f>
        <v>0</v>
      </c>
      <c r="Y115" s="8">
        <f>'Section 9a Bilan_Diffusion'!R111</f>
        <v>0</v>
      </c>
      <c r="Z115" s="8">
        <f>'Section 9a Bilan_Diffusion'!S111</f>
        <v>0</v>
      </c>
      <c r="AA115" s="8">
        <f>'Section 9a Bilan_Diffusion'!T111</f>
        <v>0</v>
      </c>
      <c r="AB115" s="8">
        <f>'Section 9a Bilan_Diffusion'!U111</f>
        <v>0</v>
      </c>
      <c r="AC115" s="8">
        <f>'Section 9a Bilan_Diffusion'!V111</f>
        <v>0</v>
      </c>
    </row>
    <row r="116" spans="1:29">
      <c r="A116" s="8">
        <f>'Identification '!$F$11</f>
        <v>0</v>
      </c>
      <c r="B116" s="46" t="str">
        <f>IF(AND('Identification '!$F$11="",'Identification '!$F$15&lt;&gt;""),'Identification '!$F$15,IF('Identification '!$F$11="","",IF('Identification '!$F$13="Inscrire le nom de votre organisme dans la cellule F15",'Identification '!$F$15,'Identification '!$F$13)))</f>
        <v/>
      </c>
      <c r="C116" s="8" t="str">
        <f>REF!$BM$7</f>
        <v>2025-2026</v>
      </c>
      <c r="D116" s="8" t="s">
        <v>2995</v>
      </c>
      <c r="E116" s="46" t="str">
        <f>'Identification '!$F$17</f>
        <v/>
      </c>
      <c r="F116" s="8" t="str">
        <f>'Identification '!$G$18</f>
        <v/>
      </c>
      <c r="G116" s="10" t="str">
        <f>IF('Section 9a Bilan_Diffusion'!$D$7="","",'Section 9a Bilan_Diffusion'!$D$7)</f>
        <v/>
      </c>
      <c r="H116" s="8" t="str">
        <f>IF('Section 9a Bilan_Diffusion'!A112="","",IF('Section 9a Bilan_Diffusion'!A112="«Choisir»","",'Section 9a Bilan_Diffusion'!A112))</f>
        <v/>
      </c>
      <c r="I116" s="1312" t="str">
        <f>IF('Section 9a Bilan_Diffusion'!B112="","",'Section 9a Bilan_Diffusion'!B112)</f>
        <v/>
      </c>
      <c r="J116" s="46" t="str">
        <f>IF('Section 9a Bilan_Diffusion'!C112="","",'Section 9a Bilan_Diffusion'!C112)</f>
        <v/>
      </c>
      <c r="K116" s="46" t="str">
        <f>IF('Section 9a Bilan_Diffusion'!D112="","",'Section 9a Bilan_Diffusion'!D112)</f>
        <v/>
      </c>
      <c r="L116" s="8" t="str">
        <f>IF('Section 9a Bilan_Diffusion'!E112="","",IF('Section 9a Bilan_Diffusion'!E112="«Choisir»","",'Section 9a Bilan_Diffusion'!E112))</f>
        <v/>
      </c>
      <c r="M116" s="8" t="str">
        <f>IF('Section 9a Bilan_Diffusion'!F112="","",IF('Section 9a Bilan_Diffusion'!F112="«Choisir»","",'Section 9a Bilan_Diffusion'!F112))</f>
        <v/>
      </c>
      <c r="N116" s="46" t="str">
        <f>IF('Section 9a Bilan_Diffusion'!G112="","",'Section 9a Bilan_Diffusion'!G112)</f>
        <v/>
      </c>
      <c r="O116" s="46" t="str">
        <f>IF('Section 9a Bilan_Diffusion'!H112="","",'Section 9a Bilan_Diffusion'!H112)</f>
        <v/>
      </c>
      <c r="P116" s="46" t="str">
        <f>IF('Section 9a Bilan_Diffusion'!I112="","",'Section 9a Bilan_Diffusion'!I112)</f>
        <v/>
      </c>
      <c r="Q116" s="46" t="str">
        <f>IF('Section 9a Bilan_Diffusion'!J112="","",'Section 9a Bilan_Diffusion'!J112)</f>
        <v/>
      </c>
      <c r="R116" s="46" t="str">
        <f>IF('Section 9a Bilan_Diffusion'!K112="","",'Section 9a Bilan_Diffusion'!K112)</f>
        <v/>
      </c>
      <c r="S116" s="46" t="str">
        <f>IF('Section 9a Bilan_Diffusion'!L112="","",'Section 9a Bilan_Diffusion'!L112)</f>
        <v/>
      </c>
      <c r="T116" s="46" t="str">
        <f>IF('Section 9a Bilan_Diffusion'!M112="","",'Section 9a Bilan_Diffusion'!M112)</f>
        <v/>
      </c>
      <c r="U116" s="8">
        <f>'Section 9a Bilan_Diffusion'!N112</f>
        <v>0</v>
      </c>
      <c r="V116" s="8">
        <f>'Section 9a Bilan_Diffusion'!O112</f>
        <v>0</v>
      </c>
      <c r="W116" s="8">
        <f>'Section 9a Bilan_Diffusion'!P112</f>
        <v>0</v>
      </c>
      <c r="X116" s="8">
        <f>'Section 9a Bilan_Diffusion'!Q112</f>
        <v>0</v>
      </c>
      <c r="Y116" s="8">
        <f>'Section 9a Bilan_Diffusion'!R112</f>
        <v>0</v>
      </c>
      <c r="Z116" s="8">
        <f>'Section 9a Bilan_Diffusion'!S112</f>
        <v>0</v>
      </c>
      <c r="AA116" s="8">
        <f>'Section 9a Bilan_Diffusion'!T112</f>
        <v>0</v>
      </c>
      <c r="AB116" s="8">
        <f>'Section 9a Bilan_Diffusion'!U112</f>
        <v>0</v>
      </c>
      <c r="AC116" s="8">
        <f>'Section 9a Bilan_Diffusion'!V112</f>
        <v>0</v>
      </c>
    </row>
    <row r="117" spans="1:29">
      <c r="A117" s="8">
        <f>'Identification '!$F$11</f>
        <v>0</v>
      </c>
      <c r="B117" s="46" t="str">
        <f>IF(AND('Identification '!$F$11="",'Identification '!$F$15&lt;&gt;""),'Identification '!$F$15,IF('Identification '!$F$11="","",IF('Identification '!$F$13="Inscrire le nom de votre organisme dans la cellule F15",'Identification '!$F$15,'Identification '!$F$13)))</f>
        <v/>
      </c>
      <c r="C117" s="8" t="str">
        <f>REF!$BM$7</f>
        <v>2025-2026</v>
      </c>
      <c r="D117" s="8" t="s">
        <v>2995</v>
      </c>
      <c r="E117" s="46" t="str">
        <f>'Identification '!$F$17</f>
        <v/>
      </c>
      <c r="F117" s="8" t="str">
        <f>'Identification '!$G$18</f>
        <v/>
      </c>
      <c r="G117" s="10" t="str">
        <f>IF('Section 9a Bilan_Diffusion'!$D$7="","",'Section 9a Bilan_Diffusion'!$D$7)</f>
        <v/>
      </c>
      <c r="H117" s="8" t="str">
        <f>IF('Section 9a Bilan_Diffusion'!A113="","",IF('Section 9a Bilan_Diffusion'!A113="«Choisir»","",'Section 9a Bilan_Diffusion'!A113))</f>
        <v/>
      </c>
      <c r="I117" s="1312" t="str">
        <f>IF('Section 9a Bilan_Diffusion'!B113="","",'Section 9a Bilan_Diffusion'!B113)</f>
        <v/>
      </c>
      <c r="J117" s="46" t="str">
        <f>IF('Section 9a Bilan_Diffusion'!C113="","",'Section 9a Bilan_Diffusion'!C113)</f>
        <v/>
      </c>
      <c r="K117" s="46" t="str">
        <f>IF('Section 9a Bilan_Diffusion'!D113="","",'Section 9a Bilan_Diffusion'!D113)</f>
        <v/>
      </c>
      <c r="L117" s="8" t="str">
        <f>IF('Section 9a Bilan_Diffusion'!E113="","",IF('Section 9a Bilan_Diffusion'!E113="«Choisir»","",'Section 9a Bilan_Diffusion'!E113))</f>
        <v/>
      </c>
      <c r="M117" s="8" t="str">
        <f>IF('Section 9a Bilan_Diffusion'!F113="","",IF('Section 9a Bilan_Diffusion'!F113="«Choisir»","",'Section 9a Bilan_Diffusion'!F113))</f>
        <v/>
      </c>
      <c r="N117" s="46" t="str">
        <f>IF('Section 9a Bilan_Diffusion'!G113="","",'Section 9a Bilan_Diffusion'!G113)</f>
        <v/>
      </c>
      <c r="O117" s="46" t="str">
        <f>IF('Section 9a Bilan_Diffusion'!H113="","",'Section 9a Bilan_Diffusion'!H113)</f>
        <v/>
      </c>
      <c r="P117" s="46" t="str">
        <f>IF('Section 9a Bilan_Diffusion'!I113="","",'Section 9a Bilan_Diffusion'!I113)</f>
        <v/>
      </c>
      <c r="Q117" s="46" t="str">
        <f>IF('Section 9a Bilan_Diffusion'!J113="","",'Section 9a Bilan_Diffusion'!J113)</f>
        <v/>
      </c>
      <c r="R117" s="46" t="str">
        <f>IF('Section 9a Bilan_Diffusion'!K113="","",'Section 9a Bilan_Diffusion'!K113)</f>
        <v/>
      </c>
      <c r="S117" s="46" t="str">
        <f>IF('Section 9a Bilan_Diffusion'!L113="","",'Section 9a Bilan_Diffusion'!L113)</f>
        <v/>
      </c>
      <c r="T117" s="46" t="str">
        <f>IF('Section 9a Bilan_Diffusion'!M113="","",'Section 9a Bilan_Diffusion'!M113)</f>
        <v/>
      </c>
      <c r="U117" s="8">
        <f>'Section 9a Bilan_Diffusion'!N113</f>
        <v>0</v>
      </c>
      <c r="V117" s="8">
        <f>'Section 9a Bilan_Diffusion'!O113</f>
        <v>0</v>
      </c>
      <c r="W117" s="8">
        <f>'Section 9a Bilan_Diffusion'!P113</f>
        <v>0</v>
      </c>
      <c r="X117" s="8">
        <f>'Section 9a Bilan_Diffusion'!Q113</f>
        <v>0</v>
      </c>
      <c r="Y117" s="8">
        <f>'Section 9a Bilan_Diffusion'!R113</f>
        <v>0</v>
      </c>
      <c r="Z117" s="8">
        <f>'Section 9a Bilan_Diffusion'!S113</f>
        <v>0</v>
      </c>
      <c r="AA117" s="8">
        <f>'Section 9a Bilan_Diffusion'!T113</f>
        <v>0</v>
      </c>
      <c r="AB117" s="8">
        <f>'Section 9a Bilan_Diffusion'!U113</f>
        <v>0</v>
      </c>
      <c r="AC117" s="8">
        <f>'Section 9a Bilan_Diffusion'!V113</f>
        <v>0</v>
      </c>
    </row>
    <row r="118" spans="1:29">
      <c r="A118" s="8">
        <f>'Identification '!$F$11</f>
        <v>0</v>
      </c>
      <c r="B118" s="46" t="str">
        <f>IF(AND('Identification '!$F$11="",'Identification '!$F$15&lt;&gt;""),'Identification '!$F$15,IF('Identification '!$F$11="","",IF('Identification '!$F$13="Inscrire le nom de votre organisme dans la cellule F15",'Identification '!$F$15,'Identification '!$F$13)))</f>
        <v/>
      </c>
      <c r="C118" s="8" t="str">
        <f>REF!$BM$7</f>
        <v>2025-2026</v>
      </c>
      <c r="D118" s="8" t="s">
        <v>2995</v>
      </c>
      <c r="E118" s="46" t="str">
        <f>'Identification '!$F$17</f>
        <v/>
      </c>
      <c r="F118" s="8" t="str">
        <f>'Identification '!$G$18</f>
        <v/>
      </c>
      <c r="G118" s="10" t="str">
        <f>IF('Section 9a Bilan_Diffusion'!$D$7="","",'Section 9a Bilan_Diffusion'!$D$7)</f>
        <v/>
      </c>
      <c r="H118" s="8" t="str">
        <f>IF('Section 9a Bilan_Diffusion'!A114="","",IF('Section 9a Bilan_Diffusion'!A114="«Choisir»","",'Section 9a Bilan_Diffusion'!A114))</f>
        <v/>
      </c>
      <c r="I118" s="1312" t="str">
        <f>IF('Section 9a Bilan_Diffusion'!B114="","",'Section 9a Bilan_Diffusion'!B114)</f>
        <v/>
      </c>
      <c r="J118" s="46" t="str">
        <f>IF('Section 9a Bilan_Diffusion'!C114="","",'Section 9a Bilan_Diffusion'!C114)</f>
        <v/>
      </c>
      <c r="K118" s="46" t="str">
        <f>IF('Section 9a Bilan_Diffusion'!D114="","",'Section 9a Bilan_Diffusion'!D114)</f>
        <v/>
      </c>
      <c r="L118" s="8" t="str">
        <f>IF('Section 9a Bilan_Diffusion'!E114="","",IF('Section 9a Bilan_Diffusion'!E114="«Choisir»","",'Section 9a Bilan_Diffusion'!E114))</f>
        <v/>
      </c>
      <c r="M118" s="8" t="str">
        <f>IF('Section 9a Bilan_Diffusion'!F114="","",IF('Section 9a Bilan_Diffusion'!F114="«Choisir»","",'Section 9a Bilan_Diffusion'!F114))</f>
        <v/>
      </c>
      <c r="N118" s="46" t="str">
        <f>IF('Section 9a Bilan_Diffusion'!G114="","",'Section 9a Bilan_Diffusion'!G114)</f>
        <v/>
      </c>
      <c r="O118" s="46" t="str">
        <f>IF('Section 9a Bilan_Diffusion'!H114="","",'Section 9a Bilan_Diffusion'!H114)</f>
        <v/>
      </c>
      <c r="P118" s="46" t="str">
        <f>IF('Section 9a Bilan_Diffusion'!I114="","",'Section 9a Bilan_Diffusion'!I114)</f>
        <v/>
      </c>
      <c r="Q118" s="46" t="str">
        <f>IF('Section 9a Bilan_Diffusion'!J114="","",'Section 9a Bilan_Diffusion'!J114)</f>
        <v/>
      </c>
      <c r="R118" s="46" t="str">
        <f>IF('Section 9a Bilan_Diffusion'!K114="","",'Section 9a Bilan_Diffusion'!K114)</f>
        <v/>
      </c>
      <c r="S118" s="46" t="str">
        <f>IF('Section 9a Bilan_Diffusion'!L114="","",'Section 9a Bilan_Diffusion'!L114)</f>
        <v/>
      </c>
      <c r="T118" s="46" t="str">
        <f>IF('Section 9a Bilan_Diffusion'!M114="","",'Section 9a Bilan_Diffusion'!M114)</f>
        <v/>
      </c>
      <c r="U118" s="8">
        <f>'Section 9a Bilan_Diffusion'!N114</f>
        <v>0</v>
      </c>
      <c r="V118" s="8">
        <f>'Section 9a Bilan_Diffusion'!O114</f>
        <v>0</v>
      </c>
      <c r="W118" s="8">
        <f>'Section 9a Bilan_Diffusion'!P114</f>
        <v>0</v>
      </c>
      <c r="X118" s="8">
        <f>'Section 9a Bilan_Diffusion'!Q114</f>
        <v>0</v>
      </c>
      <c r="Y118" s="8">
        <f>'Section 9a Bilan_Diffusion'!R114</f>
        <v>0</v>
      </c>
      <c r="Z118" s="8">
        <f>'Section 9a Bilan_Diffusion'!S114</f>
        <v>0</v>
      </c>
      <c r="AA118" s="8">
        <f>'Section 9a Bilan_Diffusion'!T114</f>
        <v>0</v>
      </c>
      <c r="AB118" s="8">
        <f>'Section 9a Bilan_Diffusion'!U114</f>
        <v>0</v>
      </c>
      <c r="AC118" s="8">
        <f>'Section 9a Bilan_Diffusion'!V114</f>
        <v>0</v>
      </c>
    </row>
    <row r="119" spans="1:29">
      <c r="A119" s="8">
        <f>'Identification '!$F$11</f>
        <v>0</v>
      </c>
      <c r="B119" s="46" t="str">
        <f>IF(AND('Identification '!$F$11="",'Identification '!$F$15&lt;&gt;""),'Identification '!$F$15,IF('Identification '!$F$11="","",IF('Identification '!$F$13="Inscrire le nom de votre organisme dans la cellule F15",'Identification '!$F$15,'Identification '!$F$13)))</f>
        <v/>
      </c>
      <c r="C119" s="8" t="str">
        <f>REF!$BM$7</f>
        <v>2025-2026</v>
      </c>
      <c r="D119" s="8" t="s">
        <v>2995</v>
      </c>
      <c r="E119" s="46" t="str">
        <f>'Identification '!$F$17</f>
        <v/>
      </c>
      <c r="F119" s="8" t="str">
        <f>'Identification '!$G$18</f>
        <v/>
      </c>
      <c r="G119" s="10" t="str">
        <f>IF('Section 9a Bilan_Diffusion'!$D$7="","",'Section 9a Bilan_Diffusion'!$D$7)</f>
        <v/>
      </c>
      <c r="H119" s="8" t="str">
        <f>IF('Section 9a Bilan_Diffusion'!A115="","",IF('Section 9a Bilan_Diffusion'!A115="«Choisir»","",'Section 9a Bilan_Diffusion'!A115))</f>
        <v/>
      </c>
      <c r="I119" s="1312" t="str">
        <f>IF('Section 9a Bilan_Diffusion'!B115="","",'Section 9a Bilan_Diffusion'!B115)</f>
        <v/>
      </c>
      <c r="J119" s="46" t="str">
        <f>IF('Section 9a Bilan_Diffusion'!C115="","",'Section 9a Bilan_Diffusion'!C115)</f>
        <v/>
      </c>
      <c r="K119" s="46" t="str">
        <f>IF('Section 9a Bilan_Diffusion'!D115="","",'Section 9a Bilan_Diffusion'!D115)</f>
        <v/>
      </c>
      <c r="L119" s="8" t="str">
        <f>IF('Section 9a Bilan_Diffusion'!E115="","",IF('Section 9a Bilan_Diffusion'!E115="«Choisir»","",'Section 9a Bilan_Diffusion'!E115))</f>
        <v/>
      </c>
      <c r="M119" s="8" t="str">
        <f>IF('Section 9a Bilan_Diffusion'!F115="","",IF('Section 9a Bilan_Diffusion'!F115="«Choisir»","",'Section 9a Bilan_Diffusion'!F115))</f>
        <v/>
      </c>
      <c r="N119" s="46" t="str">
        <f>IF('Section 9a Bilan_Diffusion'!G115="","",'Section 9a Bilan_Diffusion'!G115)</f>
        <v/>
      </c>
      <c r="O119" s="46" t="str">
        <f>IF('Section 9a Bilan_Diffusion'!H115="","",'Section 9a Bilan_Diffusion'!H115)</f>
        <v/>
      </c>
      <c r="P119" s="46" t="str">
        <f>IF('Section 9a Bilan_Diffusion'!I115="","",'Section 9a Bilan_Diffusion'!I115)</f>
        <v/>
      </c>
      <c r="Q119" s="46" t="str">
        <f>IF('Section 9a Bilan_Diffusion'!J115="","",'Section 9a Bilan_Diffusion'!J115)</f>
        <v/>
      </c>
      <c r="R119" s="46" t="str">
        <f>IF('Section 9a Bilan_Diffusion'!K115="","",'Section 9a Bilan_Diffusion'!K115)</f>
        <v/>
      </c>
      <c r="S119" s="46" t="str">
        <f>IF('Section 9a Bilan_Diffusion'!L115="","",'Section 9a Bilan_Diffusion'!L115)</f>
        <v/>
      </c>
      <c r="T119" s="46" t="str">
        <f>IF('Section 9a Bilan_Diffusion'!M115="","",'Section 9a Bilan_Diffusion'!M115)</f>
        <v/>
      </c>
      <c r="U119" s="8">
        <f>'Section 9a Bilan_Diffusion'!N115</f>
        <v>0</v>
      </c>
      <c r="V119" s="8">
        <f>'Section 9a Bilan_Diffusion'!O115</f>
        <v>0</v>
      </c>
      <c r="W119" s="8">
        <f>'Section 9a Bilan_Diffusion'!P115</f>
        <v>0</v>
      </c>
      <c r="X119" s="8">
        <f>'Section 9a Bilan_Diffusion'!Q115</f>
        <v>0</v>
      </c>
      <c r="Y119" s="8">
        <f>'Section 9a Bilan_Diffusion'!R115</f>
        <v>0</v>
      </c>
      <c r="Z119" s="8">
        <f>'Section 9a Bilan_Diffusion'!S115</f>
        <v>0</v>
      </c>
      <c r="AA119" s="8">
        <f>'Section 9a Bilan_Diffusion'!T115</f>
        <v>0</v>
      </c>
      <c r="AB119" s="8">
        <f>'Section 9a Bilan_Diffusion'!U115</f>
        <v>0</v>
      </c>
      <c r="AC119" s="8">
        <f>'Section 9a Bilan_Diffusion'!V115</f>
        <v>0</v>
      </c>
    </row>
    <row r="120" spans="1:29">
      <c r="A120" s="8">
        <f>'Identification '!$F$11</f>
        <v>0</v>
      </c>
      <c r="B120" s="46" t="str">
        <f>IF(AND('Identification '!$F$11="",'Identification '!$F$15&lt;&gt;""),'Identification '!$F$15,IF('Identification '!$F$11="","",IF('Identification '!$F$13="Inscrire le nom de votre organisme dans la cellule F15",'Identification '!$F$15,'Identification '!$F$13)))</f>
        <v/>
      </c>
      <c r="C120" s="8" t="str">
        <f>REF!$BM$7</f>
        <v>2025-2026</v>
      </c>
      <c r="D120" s="8" t="s">
        <v>2995</v>
      </c>
      <c r="E120" s="46" t="str">
        <f>'Identification '!$F$17</f>
        <v/>
      </c>
      <c r="F120" s="8" t="str">
        <f>'Identification '!$G$18</f>
        <v/>
      </c>
      <c r="G120" s="10" t="str">
        <f>IF('Section 9a Bilan_Diffusion'!$D$7="","",'Section 9a Bilan_Diffusion'!$D$7)</f>
        <v/>
      </c>
      <c r="H120" s="8" t="str">
        <f>IF('Section 9a Bilan_Diffusion'!A116="","",IF('Section 9a Bilan_Diffusion'!A116="«Choisir»","",'Section 9a Bilan_Diffusion'!A116))</f>
        <v/>
      </c>
      <c r="I120" s="1312" t="str">
        <f>IF('Section 9a Bilan_Diffusion'!B116="","",'Section 9a Bilan_Diffusion'!B116)</f>
        <v/>
      </c>
      <c r="J120" s="46" t="str">
        <f>IF('Section 9a Bilan_Diffusion'!C116="","",'Section 9a Bilan_Diffusion'!C116)</f>
        <v/>
      </c>
      <c r="K120" s="46" t="str">
        <f>IF('Section 9a Bilan_Diffusion'!D116="","",'Section 9a Bilan_Diffusion'!D116)</f>
        <v/>
      </c>
      <c r="L120" s="8" t="str">
        <f>IF('Section 9a Bilan_Diffusion'!E116="","",IF('Section 9a Bilan_Diffusion'!E116="«Choisir»","",'Section 9a Bilan_Diffusion'!E116))</f>
        <v/>
      </c>
      <c r="M120" s="8" t="str">
        <f>IF('Section 9a Bilan_Diffusion'!F116="","",IF('Section 9a Bilan_Diffusion'!F116="«Choisir»","",'Section 9a Bilan_Diffusion'!F116))</f>
        <v/>
      </c>
      <c r="N120" s="46" t="str">
        <f>IF('Section 9a Bilan_Diffusion'!G116="","",'Section 9a Bilan_Diffusion'!G116)</f>
        <v/>
      </c>
      <c r="O120" s="46" t="str">
        <f>IF('Section 9a Bilan_Diffusion'!H116="","",'Section 9a Bilan_Diffusion'!H116)</f>
        <v/>
      </c>
      <c r="P120" s="46" t="str">
        <f>IF('Section 9a Bilan_Diffusion'!I116="","",'Section 9a Bilan_Diffusion'!I116)</f>
        <v/>
      </c>
      <c r="Q120" s="46" t="str">
        <f>IF('Section 9a Bilan_Diffusion'!J116="","",'Section 9a Bilan_Diffusion'!J116)</f>
        <v/>
      </c>
      <c r="R120" s="46" t="str">
        <f>IF('Section 9a Bilan_Diffusion'!K116="","",'Section 9a Bilan_Diffusion'!K116)</f>
        <v/>
      </c>
      <c r="S120" s="46" t="str">
        <f>IF('Section 9a Bilan_Diffusion'!L116="","",'Section 9a Bilan_Diffusion'!L116)</f>
        <v/>
      </c>
      <c r="T120" s="46" t="str">
        <f>IF('Section 9a Bilan_Diffusion'!M116="","",'Section 9a Bilan_Diffusion'!M116)</f>
        <v/>
      </c>
      <c r="U120" s="8">
        <f>'Section 9a Bilan_Diffusion'!N116</f>
        <v>0</v>
      </c>
      <c r="V120" s="8">
        <f>'Section 9a Bilan_Diffusion'!O116</f>
        <v>0</v>
      </c>
      <c r="W120" s="8">
        <f>'Section 9a Bilan_Diffusion'!P116</f>
        <v>0</v>
      </c>
      <c r="X120" s="8">
        <f>'Section 9a Bilan_Diffusion'!Q116</f>
        <v>0</v>
      </c>
      <c r="Y120" s="8">
        <f>'Section 9a Bilan_Diffusion'!R116</f>
        <v>0</v>
      </c>
      <c r="Z120" s="8">
        <f>'Section 9a Bilan_Diffusion'!S116</f>
        <v>0</v>
      </c>
      <c r="AA120" s="8">
        <f>'Section 9a Bilan_Diffusion'!T116</f>
        <v>0</v>
      </c>
      <c r="AB120" s="8">
        <f>'Section 9a Bilan_Diffusion'!U116</f>
        <v>0</v>
      </c>
      <c r="AC120" s="8">
        <f>'Section 9a Bilan_Diffusion'!V116</f>
        <v>0</v>
      </c>
    </row>
    <row r="121" spans="1:29">
      <c r="A121" s="8">
        <f>'Identification '!$F$11</f>
        <v>0</v>
      </c>
      <c r="B121" s="46" t="str">
        <f>IF(AND('Identification '!$F$11="",'Identification '!$F$15&lt;&gt;""),'Identification '!$F$15,IF('Identification '!$F$11="","",IF('Identification '!$F$13="Inscrire le nom de votre organisme dans la cellule F15",'Identification '!$F$15,'Identification '!$F$13)))</f>
        <v/>
      </c>
      <c r="C121" s="8" t="str">
        <f>REF!$BM$7</f>
        <v>2025-2026</v>
      </c>
      <c r="D121" s="8" t="s">
        <v>2995</v>
      </c>
      <c r="E121" s="46" t="str">
        <f>'Identification '!$F$17</f>
        <v/>
      </c>
      <c r="F121" s="8" t="str">
        <f>'Identification '!$G$18</f>
        <v/>
      </c>
      <c r="G121" s="10" t="str">
        <f>IF('Section 9a Bilan_Diffusion'!$D$7="","",'Section 9a Bilan_Diffusion'!$D$7)</f>
        <v/>
      </c>
      <c r="H121" s="8" t="str">
        <f>IF('Section 9a Bilan_Diffusion'!A117="","",IF('Section 9a Bilan_Diffusion'!A117="«Choisir»","",'Section 9a Bilan_Diffusion'!A117))</f>
        <v/>
      </c>
      <c r="I121" s="1312" t="str">
        <f>IF('Section 9a Bilan_Diffusion'!B117="","",'Section 9a Bilan_Diffusion'!B117)</f>
        <v/>
      </c>
      <c r="J121" s="46" t="str">
        <f>IF('Section 9a Bilan_Diffusion'!C117="","",'Section 9a Bilan_Diffusion'!C117)</f>
        <v/>
      </c>
      <c r="K121" s="46" t="str">
        <f>IF('Section 9a Bilan_Diffusion'!D117="","",'Section 9a Bilan_Diffusion'!D117)</f>
        <v/>
      </c>
      <c r="L121" s="8" t="str">
        <f>IF('Section 9a Bilan_Diffusion'!E117="","",IF('Section 9a Bilan_Diffusion'!E117="«Choisir»","",'Section 9a Bilan_Diffusion'!E117))</f>
        <v/>
      </c>
      <c r="M121" s="8" t="str">
        <f>IF('Section 9a Bilan_Diffusion'!F117="","",IF('Section 9a Bilan_Diffusion'!F117="«Choisir»","",'Section 9a Bilan_Diffusion'!F117))</f>
        <v/>
      </c>
      <c r="N121" s="46" t="str">
        <f>IF('Section 9a Bilan_Diffusion'!G117="","",'Section 9a Bilan_Diffusion'!G117)</f>
        <v/>
      </c>
      <c r="O121" s="46" t="str">
        <f>IF('Section 9a Bilan_Diffusion'!H117="","",'Section 9a Bilan_Diffusion'!H117)</f>
        <v/>
      </c>
      <c r="P121" s="46" t="str">
        <f>IF('Section 9a Bilan_Diffusion'!I117="","",'Section 9a Bilan_Diffusion'!I117)</f>
        <v/>
      </c>
      <c r="Q121" s="46" t="str">
        <f>IF('Section 9a Bilan_Diffusion'!J117="","",'Section 9a Bilan_Diffusion'!J117)</f>
        <v/>
      </c>
      <c r="R121" s="46" t="str">
        <f>IF('Section 9a Bilan_Diffusion'!K117="","",'Section 9a Bilan_Diffusion'!K117)</f>
        <v/>
      </c>
      <c r="S121" s="46" t="str">
        <f>IF('Section 9a Bilan_Diffusion'!L117="","",'Section 9a Bilan_Diffusion'!L117)</f>
        <v/>
      </c>
      <c r="T121" s="46" t="str">
        <f>IF('Section 9a Bilan_Diffusion'!M117="","",'Section 9a Bilan_Diffusion'!M117)</f>
        <v/>
      </c>
      <c r="U121" s="8">
        <f>'Section 9a Bilan_Diffusion'!N117</f>
        <v>0</v>
      </c>
      <c r="V121" s="8">
        <f>'Section 9a Bilan_Diffusion'!O117</f>
        <v>0</v>
      </c>
      <c r="W121" s="8">
        <f>'Section 9a Bilan_Diffusion'!P117</f>
        <v>0</v>
      </c>
      <c r="X121" s="8">
        <f>'Section 9a Bilan_Diffusion'!Q117</f>
        <v>0</v>
      </c>
      <c r="Y121" s="8">
        <f>'Section 9a Bilan_Diffusion'!R117</f>
        <v>0</v>
      </c>
      <c r="Z121" s="8">
        <f>'Section 9a Bilan_Diffusion'!S117</f>
        <v>0</v>
      </c>
      <c r="AA121" s="8">
        <f>'Section 9a Bilan_Diffusion'!T117</f>
        <v>0</v>
      </c>
      <c r="AB121" s="8">
        <f>'Section 9a Bilan_Diffusion'!U117</f>
        <v>0</v>
      </c>
      <c r="AC121" s="8">
        <f>'Section 9a Bilan_Diffusion'!V117</f>
        <v>0</v>
      </c>
    </row>
    <row r="122" spans="1:29">
      <c r="A122" s="8">
        <f>'Identification '!$F$11</f>
        <v>0</v>
      </c>
      <c r="B122" s="46" t="str">
        <f>IF(AND('Identification '!$F$11="",'Identification '!$F$15&lt;&gt;""),'Identification '!$F$15,IF('Identification '!$F$11="","",IF('Identification '!$F$13="Inscrire le nom de votre organisme dans la cellule F15",'Identification '!$F$15,'Identification '!$F$13)))</f>
        <v/>
      </c>
      <c r="C122" s="8" t="str">
        <f>REF!$BM$7</f>
        <v>2025-2026</v>
      </c>
      <c r="D122" s="8" t="s">
        <v>2995</v>
      </c>
      <c r="E122" s="46" t="str">
        <f>'Identification '!$F$17</f>
        <v/>
      </c>
      <c r="F122" s="8" t="str">
        <f>'Identification '!$G$18</f>
        <v/>
      </c>
      <c r="G122" s="10" t="str">
        <f>IF('Section 9a Bilan_Diffusion'!$D$7="","",'Section 9a Bilan_Diffusion'!$D$7)</f>
        <v/>
      </c>
      <c r="H122" s="8" t="str">
        <f>IF('Section 9a Bilan_Diffusion'!A118="","",IF('Section 9a Bilan_Diffusion'!A118="«Choisir»","",'Section 9a Bilan_Diffusion'!A118))</f>
        <v/>
      </c>
      <c r="I122" s="1312" t="str">
        <f>IF('Section 9a Bilan_Diffusion'!B118="","",'Section 9a Bilan_Diffusion'!B118)</f>
        <v/>
      </c>
      <c r="J122" s="46" t="str">
        <f>IF('Section 9a Bilan_Diffusion'!C118="","",'Section 9a Bilan_Diffusion'!C118)</f>
        <v/>
      </c>
      <c r="K122" s="46" t="str">
        <f>IF('Section 9a Bilan_Diffusion'!D118="","",'Section 9a Bilan_Diffusion'!D118)</f>
        <v/>
      </c>
      <c r="L122" s="8" t="str">
        <f>IF('Section 9a Bilan_Diffusion'!E118="","",IF('Section 9a Bilan_Diffusion'!E118="«Choisir»","",'Section 9a Bilan_Diffusion'!E118))</f>
        <v/>
      </c>
      <c r="M122" s="8" t="str">
        <f>IF('Section 9a Bilan_Diffusion'!F118="","",IF('Section 9a Bilan_Diffusion'!F118="«Choisir»","",'Section 9a Bilan_Diffusion'!F118))</f>
        <v/>
      </c>
      <c r="N122" s="46" t="str">
        <f>IF('Section 9a Bilan_Diffusion'!G118="","",'Section 9a Bilan_Diffusion'!G118)</f>
        <v/>
      </c>
      <c r="O122" s="46" t="str">
        <f>IF('Section 9a Bilan_Diffusion'!H118="","",'Section 9a Bilan_Diffusion'!H118)</f>
        <v/>
      </c>
      <c r="P122" s="46" t="str">
        <f>IF('Section 9a Bilan_Diffusion'!I118="","",'Section 9a Bilan_Diffusion'!I118)</f>
        <v/>
      </c>
      <c r="Q122" s="46" t="str">
        <f>IF('Section 9a Bilan_Diffusion'!J118="","",'Section 9a Bilan_Diffusion'!J118)</f>
        <v/>
      </c>
      <c r="R122" s="46" t="str">
        <f>IF('Section 9a Bilan_Diffusion'!K118="","",'Section 9a Bilan_Diffusion'!K118)</f>
        <v/>
      </c>
      <c r="S122" s="46" t="str">
        <f>IF('Section 9a Bilan_Diffusion'!L118="","",'Section 9a Bilan_Diffusion'!L118)</f>
        <v/>
      </c>
      <c r="T122" s="46" t="str">
        <f>IF('Section 9a Bilan_Diffusion'!M118="","",'Section 9a Bilan_Diffusion'!M118)</f>
        <v/>
      </c>
      <c r="U122" s="8">
        <f>'Section 9a Bilan_Diffusion'!N118</f>
        <v>0</v>
      </c>
      <c r="V122" s="8">
        <f>'Section 9a Bilan_Diffusion'!O118</f>
        <v>0</v>
      </c>
      <c r="W122" s="8">
        <f>'Section 9a Bilan_Diffusion'!P118</f>
        <v>0</v>
      </c>
      <c r="X122" s="8">
        <f>'Section 9a Bilan_Diffusion'!Q118</f>
        <v>0</v>
      </c>
      <c r="Y122" s="8">
        <f>'Section 9a Bilan_Diffusion'!R118</f>
        <v>0</v>
      </c>
      <c r="Z122" s="8">
        <f>'Section 9a Bilan_Diffusion'!S118</f>
        <v>0</v>
      </c>
      <c r="AA122" s="8">
        <f>'Section 9a Bilan_Diffusion'!T118</f>
        <v>0</v>
      </c>
      <c r="AB122" s="8">
        <f>'Section 9a Bilan_Diffusion'!U118</f>
        <v>0</v>
      </c>
      <c r="AC122" s="8">
        <f>'Section 9a Bilan_Diffusion'!V118</f>
        <v>0</v>
      </c>
    </row>
    <row r="123" spans="1:29">
      <c r="A123" s="8">
        <f>'Identification '!$F$11</f>
        <v>0</v>
      </c>
      <c r="B123" s="46" t="str">
        <f>IF(AND('Identification '!$F$11="",'Identification '!$F$15&lt;&gt;""),'Identification '!$F$15,IF('Identification '!$F$11="","",IF('Identification '!$F$13="Inscrire le nom de votre organisme dans la cellule F15",'Identification '!$F$15,'Identification '!$F$13)))</f>
        <v/>
      </c>
      <c r="C123" s="8" t="str">
        <f>REF!$BM$7</f>
        <v>2025-2026</v>
      </c>
      <c r="D123" s="8" t="s">
        <v>2995</v>
      </c>
      <c r="E123" s="46" t="str">
        <f>'Identification '!$F$17</f>
        <v/>
      </c>
      <c r="F123" s="8" t="str">
        <f>'Identification '!$G$18</f>
        <v/>
      </c>
      <c r="G123" s="10" t="str">
        <f>IF('Section 9a Bilan_Diffusion'!$D$7="","",'Section 9a Bilan_Diffusion'!$D$7)</f>
        <v/>
      </c>
      <c r="H123" s="8" t="str">
        <f>IF('Section 9a Bilan_Diffusion'!A119="","",IF('Section 9a Bilan_Diffusion'!A119="«Choisir»","",'Section 9a Bilan_Diffusion'!A119))</f>
        <v/>
      </c>
      <c r="I123" s="1312" t="str">
        <f>IF('Section 9a Bilan_Diffusion'!B119="","",'Section 9a Bilan_Diffusion'!B119)</f>
        <v/>
      </c>
      <c r="J123" s="46" t="str">
        <f>IF('Section 9a Bilan_Diffusion'!C119="","",'Section 9a Bilan_Diffusion'!C119)</f>
        <v/>
      </c>
      <c r="K123" s="46" t="str">
        <f>IF('Section 9a Bilan_Diffusion'!D119="","",'Section 9a Bilan_Diffusion'!D119)</f>
        <v/>
      </c>
      <c r="L123" s="8" t="str">
        <f>IF('Section 9a Bilan_Diffusion'!E119="","",IF('Section 9a Bilan_Diffusion'!E119="«Choisir»","",'Section 9a Bilan_Diffusion'!E119))</f>
        <v/>
      </c>
      <c r="M123" s="8" t="str">
        <f>IF('Section 9a Bilan_Diffusion'!F119="","",IF('Section 9a Bilan_Diffusion'!F119="«Choisir»","",'Section 9a Bilan_Diffusion'!F119))</f>
        <v/>
      </c>
      <c r="N123" s="46" t="str">
        <f>IF('Section 9a Bilan_Diffusion'!G119="","",'Section 9a Bilan_Diffusion'!G119)</f>
        <v/>
      </c>
      <c r="O123" s="46" t="str">
        <f>IF('Section 9a Bilan_Diffusion'!H119="","",'Section 9a Bilan_Diffusion'!H119)</f>
        <v/>
      </c>
      <c r="P123" s="46" t="str">
        <f>IF('Section 9a Bilan_Diffusion'!I119="","",'Section 9a Bilan_Diffusion'!I119)</f>
        <v/>
      </c>
      <c r="Q123" s="46" t="str">
        <f>IF('Section 9a Bilan_Diffusion'!J119="","",'Section 9a Bilan_Diffusion'!J119)</f>
        <v/>
      </c>
      <c r="R123" s="46" t="str">
        <f>IF('Section 9a Bilan_Diffusion'!K119="","",'Section 9a Bilan_Diffusion'!K119)</f>
        <v/>
      </c>
      <c r="S123" s="46" t="str">
        <f>IF('Section 9a Bilan_Diffusion'!L119="","",'Section 9a Bilan_Diffusion'!L119)</f>
        <v/>
      </c>
      <c r="T123" s="46" t="str">
        <f>IF('Section 9a Bilan_Diffusion'!M119="","",'Section 9a Bilan_Diffusion'!M119)</f>
        <v/>
      </c>
      <c r="U123" s="8">
        <f>'Section 9a Bilan_Diffusion'!N119</f>
        <v>0</v>
      </c>
      <c r="V123" s="8">
        <f>'Section 9a Bilan_Diffusion'!O119</f>
        <v>0</v>
      </c>
      <c r="W123" s="8">
        <f>'Section 9a Bilan_Diffusion'!P119</f>
        <v>0</v>
      </c>
      <c r="X123" s="8">
        <f>'Section 9a Bilan_Diffusion'!Q119</f>
        <v>0</v>
      </c>
      <c r="Y123" s="8">
        <f>'Section 9a Bilan_Diffusion'!R119</f>
        <v>0</v>
      </c>
      <c r="Z123" s="8">
        <f>'Section 9a Bilan_Diffusion'!S119</f>
        <v>0</v>
      </c>
      <c r="AA123" s="8">
        <f>'Section 9a Bilan_Diffusion'!T119</f>
        <v>0</v>
      </c>
      <c r="AB123" s="8">
        <f>'Section 9a Bilan_Diffusion'!U119</f>
        <v>0</v>
      </c>
      <c r="AC123" s="8">
        <f>'Section 9a Bilan_Diffusion'!V119</f>
        <v>0</v>
      </c>
    </row>
    <row r="124" spans="1:29">
      <c r="A124" s="8">
        <f>'Identification '!$F$11</f>
        <v>0</v>
      </c>
      <c r="B124" s="46" t="str">
        <f>IF(AND('Identification '!$F$11="",'Identification '!$F$15&lt;&gt;""),'Identification '!$F$15,IF('Identification '!$F$11="","",IF('Identification '!$F$13="Inscrire le nom de votre organisme dans la cellule F15",'Identification '!$F$15,'Identification '!$F$13)))</f>
        <v/>
      </c>
      <c r="C124" s="8" t="str">
        <f>REF!$BM$7</f>
        <v>2025-2026</v>
      </c>
      <c r="D124" s="8" t="s">
        <v>2995</v>
      </c>
      <c r="E124" s="46" t="str">
        <f>'Identification '!$F$17</f>
        <v/>
      </c>
      <c r="F124" s="8" t="str">
        <f>'Identification '!$G$18</f>
        <v/>
      </c>
      <c r="G124" s="10" t="str">
        <f>IF('Section 9a Bilan_Diffusion'!$D$7="","",'Section 9a Bilan_Diffusion'!$D$7)</f>
        <v/>
      </c>
      <c r="H124" s="8" t="str">
        <f>IF('Section 9a Bilan_Diffusion'!A120="","",IF('Section 9a Bilan_Diffusion'!A120="«Choisir»","",'Section 9a Bilan_Diffusion'!A120))</f>
        <v/>
      </c>
      <c r="I124" s="1312" t="str">
        <f>IF('Section 9a Bilan_Diffusion'!B120="","",'Section 9a Bilan_Diffusion'!B120)</f>
        <v/>
      </c>
      <c r="J124" s="46" t="str">
        <f>IF('Section 9a Bilan_Diffusion'!C120="","",'Section 9a Bilan_Diffusion'!C120)</f>
        <v/>
      </c>
      <c r="K124" s="46" t="str">
        <f>IF('Section 9a Bilan_Diffusion'!D120="","",'Section 9a Bilan_Diffusion'!D120)</f>
        <v/>
      </c>
      <c r="L124" s="8" t="str">
        <f>IF('Section 9a Bilan_Diffusion'!E120="","",IF('Section 9a Bilan_Diffusion'!E120="«Choisir»","",'Section 9a Bilan_Diffusion'!E120))</f>
        <v/>
      </c>
      <c r="M124" s="8" t="str">
        <f>IF('Section 9a Bilan_Diffusion'!F120="","",IF('Section 9a Bilan_Diffusion'!F120="«Choisir»","",'Section 9a Bilan_Diffusion'!F120))</f>
        <v/>
      </c>
      <c r="N124" s="46" t="str">
        <f>IF('Section 9a Bilan_Diffusion'!G120="","",'Section 9a Bilan_Diffusion'!G120)</f>
        <v/>
      </c>
      <c r="O124" s="46" t="str">
        <f>IF('Section 9a Bilan_Diffusion'!H120="","",'Section 9a Bilan_Diffusion'!H120)</f>
        <v/>
      </c>
      <c r="P124" s="46" t="str">
        <f>IF('Section 9a Bilan_Diffusion'!I120="","",'Section 9a Bilan_Diffusion'!I120)</f>
        <v/>
      </c>
      <c r="Q124" s="46" t="str">
        <f>IF('Section 9a Bilan_Diffusion'!J120="","",'Section 9a Bilan_Diffusion'!J120)</f>
        <v/>
      </c>
      <c r="R124" s="46" t="str">
        <f>IF('Section 9a Bilan_Diffusion'!K120="","",'Section 9a Bilan_Diffusion'!K120)</f>
        <v/>
      </c>
      <c r="S124" s="46" t="str">
        <f>IF('Section 9a Bilan_Diffusion'!L120="","",'Section 9a Bilan_Diffusion'!L120)</f>
        <v/>
      </c>
      <c r="T124" s="46" t="str">
        <f>IF('Section 9a Bilan_Diffusion'!M120="","",'Section 9a Bilan_Diffusion'!M120)</f>
        <v/>
      </c>
      <c r="U124" s="8">
        <f>'Section 9a Bilan_Diffusion'!N120</f>
        <v>0</v>
      </c>
      <c r="V124" s="8">
        <f>'Section 9a Bilan_Diffusion'!O120</f>
        <v>0</v>
      </c>
      <c r="W124" s="8">
        <f>'Section 9a Bilan_Diffusion'!P120</f>
        <v>0</v>
      </c>
      <c r="X124" s="8">
        <f>'Section 9a Bilan_Diffusion'!Q120</f>
        <v>0</v>
      </c>
      <c r="Y124" s="8">
        <f>'Section 9a Bilan_Diffusion'!R120</f>
        <v>0</v>
      </c>
      <c r="Z124" s="8">
        <f>'Section 9a Bilan_Diffusion'!S120</f>
        <v>0</v>
      </c>
      <c r="AA124" s="8">
        <f>'Section 9a Bilan_Diffusion'!T120</f>
        <v>0</v>
      </c>
      <c r="AB124" s="8">
        <f>'Section 9a Bilan_Diffusion'!U120</f>
        <v>0</v>
      </c>
      <c r="AC124" s="8">
        <f>'Section 9a Bilan_Diffusion'!V120</f>
        <v>0</v>
      </c>
    </row>
    <row r="125" spans="1:29">
      <c r="A125" s="8">
        <f>'Identification '!$F$11</f>
        <v>0</v>
      </c>
      <c r="B125" s="46" t="str">
        <f>IF(AND('Identification '!$F$11="",'Identification '!$F$15&lt;&gt;""),'Identification '!$F$15,IF('Identification '!$F$11="","",IF('Identification '!$F$13="Inscrire le nom de votre organisme dans la cellule F15",'Identification '!$F$15,'Identification '!$F$13)))</f>
        <v/>
      </c>
      <c r="C125" s="8" t="str">
        <f>REF!$BM$7</f>
        <v>2025-2026</v>
      </c>
      <c r="D125" s="8" t="s">
        <v>2995</v>
      </c>
      <c r="E125" s="46" t="str">
        <f>'Identification '!$F$17</f>
        <v/>
      </c>
      <c r="F125" s="8" t="str">
        <f>'Identification '!$G$18</f>
        <v/>
      </c>
      <c r="G125" s="10" t="str">
        <f>IF('Section 9a Bilan_Diffusion'!$D$7="","",'Section 9a Bilan_Diffusion'!$D$7)</f>
        <v/>
      </c>
      <c r="H125" s="8" t="str">
        <f>IF('Section 9a Bilan_Diffusion'!A121="","",IF('Section 9a Bilan_Diffusion'!A121="«Choisir»","",'Section 9a Bilan_Diffusion'!A121))</f>
        <v/>
      </c>
      <c r="I125" s="1312" t="str">
        <f>IF('Section 9a Bilan_Diffusion'!B121="","",'Section 9a Bilan_Diffusion'!B121)</f>
        <v/>
      </c>
      <c r="J125" s="46" t="str">
        <f>IF('Section 9a Bilan_Diffusion'!C121="","",'Section 9a Bilan_Diffusion'!C121)</f>
        <v/>
      </c>
      <c r="K125" s="46" t="str">
        <f>IF('Section 9a Bilan_Diffusion'!D121="","",'Section 9a Bilan_Diffusion'!D121)</f>
        <v/>
      </c>
      <c r="L125" s="8" t="str">
        <f>IF('Section 9a Bilan_Diffusion'!E121="","",IF('Section 9a Bilan_Diffusion'!E121="«Choisir»","",'Section 9a Bilan_Diffusion'!E121))</f>
        <v/>
      </c>
      <c r="M125" s="8" t="str">
        <f>IF('Section 9a Bilan_Diffusion'!F121="","",IF('Section 9a Bilan_Diffusion'!F121="«Choisir»","",'Section 9a Bilan_Diffusion'!F121))</f>
        <v/>
      </c>
      <c r="N125" s="46" t="str">
        <f>IF('Section 9a Bilan_Diffusion'!G121="","",'Section 9a Bilan_Diffusion'!G121)</f>
        <v/>
      </c>
      <c r="O125" s="46" t="str">
        <f>IF('Section 9a Bilan_Diffusion'!H121="","",'Section 9a Bilan_Diffusion'!H121)</f>
        <v/>
      </c>
      <c r="P125" s="46" t="str">
        <f>IF('Section 9a Bilan_Diffusion'!I121="","",'Section 9a Bilan_Diffusion'!I121)</f>
        <v/>
      </c>
      <c r="Q125" s="46" t="str">
        <f>IF('Section 9a Bilan_Diffusion'!J121="","",'Section 9a Bilan_Diffusion'!J121)</f>
        <v/>
      </c>
      <c r="R125" s="46" t="str">
        <f>IF('Section 9a Bilan_Diffusion'!K121="","",'Section 9a Bilan_Diffusion'!K121)</f>
        <v/>
      </c>
      <c r="S125" s="46" t="str">
        <f>IF('Section 9a Bilan_Diffusion'!L121="","",'Section 9a Bilan_Diffusion'!L121)</f>
        <v/>
      </c>
      <c r="T125" s="46" t="str">
        <f>IF('Section 9a Bilan_Diffusion'!M121="","",'Section 9a Bilan_Diffusion'!M121)</f>
        <v/>
      </c>
      <c r="U125" s="8">
        <f>'Section 9a Bilan_Diffusion'!N121</f>
        <v>0</v>
      </c>
      <c r="V125" s="8">
        <f>'Section 9a Bilan_Diffusion'!O121</f>
        <v>0</v>
      </c>
      <c r="W125" s="8">
        <f>'Section 9a Bilan_Diffusion'!P121</f>
        <v>0</v>
      </c>
      <c r="X125" s="8">
        <f>'Section 9a Bilan_Diffusion'!Q121</f>
        <v>0</v>
      </c>
      <c r="Y125" s="8">
        <f>'Section 9a Bilan_Diffusion'!R121</f>
        <v>0</v>
      </c>
      <c r="Z125" s="8">
        <f>'Section 9a Bilan_Diffusion'!S121</f>
        <v>0</v>
      </c>
      <c r="AA125" s="8">
        <f>'Section 9a Bilan_Diffusion'!T121</f>
        <v>0</v>
      </c>
      <c r="AB125" s="8">
        <f>'Section 9a Bilan_Diffusion'!U121</f>
        <v>0</v>
      </c>
      <c r="AC125" s="8">
        <f>'Section 9a Bilan_Diffusion'!V121</f>
        <v>0</v>
      </c>
    </row>
    <row r="126" spans="1:29">
      <c r="A126" s="8">
        <f>'Identification '!$F$11</f>
        <v>0</v>
      </c>
      <c r="B126" s="46" t="str">
        <f>IF(AND('Identification '!$F$11="",'Identification '!$F$15&lt;&gt;""),'Identification '!$F$15,IF('Identification '!$F$11="","",IF('Identification '!$F$13="Inscrire le nom de votre organisme dans la cellule F15",'Identification '!$F$15,'Identification '!$F$13)))</f>
        <v/>
      </c>
      <c r="C126" s="8" t="str">
        <f>REF!$BM$7</f>
        <v>2025-2026</v>
      </c>
      <c r="D126" s="8" t="s">
        <v>2995</v>
      </c>
      <c r="E126" s="46" t="str">
        <f>'Identification '!$F$17</f>
        <v/>
      </c>
      <c r="F126" s="8" t="str">
        <f>'Identification '!$G$18</f>
        <v/>
      </c>
      <c r="G126" s="10" t="str">
        <f>IF('Section 9a Bilan_Diffusion'!$D$7="","",'Section 9a Bilan_Diffusion'!$D$7)</f>
        <v/>
      </c>
      <c r="H126" s="8" t="str">
        <f>IF('Section 9a Bilan_Diffusion'!A122="","",IF('Section 9a Bilan_Diffusion'!A122="«Choisir»","",'Section 9a Bilan_Diffusion'!A122))</f>
        <v/>
      </c>
      <c r="I126" s="1312" t="str">
        <f>IF('Section 9a Bilan_Diffusion'!B122="","",'Section 9a Bilan_Diffusion'!B122)</f>
        <v/>
      </c>
      <c r="J126" s="46" t="str">
        <f>IF('Section 9a Bilan_Diffusion'!C122="","",'Section 9a Bilan_Diffusion'!C122)</f>
        <v/>
      </c>
      <c r="K126" s="46" t="str">
        <f>IF('Section 9a Bilan_Diffusion'!D122="","",'Section 9a Bilan_Diffusion'!D122)</f>
        <v/>
      </c>
      <c r="L126" s="8" t="str">
        <f>IF('Section 9a Bilan_Diffusion'!E122="","",IF('Section 9a Bilan_Diffusion'!E122="«Choisir»","",'Section 9a Bilan_Diffusion'!E122))</f>
        <v/>
      </c>
      <c r="M126" s="8" t="str">
        <f>IF('Section 9a Bilan_Diffusion'!F122="","",IF('Section 9a Bilan_Diffusion'!F122="«Choisir»","",'Section 9a Bilan_Diffusion'!F122))</f>
        <v/>
      </c>
      <c r="N126" s="46" t="str">
        <f>IF('Section 9a Bilan_Diffusion'!G122="","",'Section 9a Bilan_Diffusion'!G122)</f>
        <v/>
      </c>
      <c r="O126" s="46" t="str">
        <f>IF('Section 9a Bilan_Diffusion'!H122="","",'Section 9a Bilan_Diffusion'!H122)</f>
        <v/>
      </c>
      <c r="P126" s="46" t="str">
        <f>IF('Section 9a Bilan_Diffusion'!I122="","",'Section 9a Bilan_Diffusion'!I122)</f>
        <v/>
      </c>
      <c r="Q126" s="46" t="str">
        <f>IF('Section 9a Bilan_Diffusion'!J122="","",'Section 9a Bilan_Diffusion'!J122)</f>
        <v/>
      </c>
      <c r="R126" s="46" t="str">
        <f>IF('Section 9a Bilan_Diffusion'!K122="","",'Section 9a Bilan_Diffusion'!K122)</f>
        <v/>
      </c>
      <c r="S126" s="46" t="str">
        <f>IF('Section 9a Bilan_Diffusion'!L122="","",'Section 9a Bilan_Diffusion'!L122)</f>
        <v/>
      </c>
      <c r="T126" s="46" t="str">
        <f>IF('Section 9a Bilan_Diffusion'!M122="","",'Section 9a Bilan_Diffusion'!M122)</f>
        <v/>
      </c>
      <c r="U126" s="8">
        <f>'Section 9a Bilan_Diffusion'!N122</f>
        <v>0</v>
      </c>
      <c r="V126" s="8">
        <f>'Section 9a Bilan_Diffusion'!O122</f>
        <v>0</v>
      </c>
      <c r="W126" s="8">
        <f>'Section 9a Bilan_Diffusion'!P122</f>
        <v>0</v>
      </c>
      <c r="X126" s="8">
        <f>'Section 9a Bilan_Diffusion'!Q122</f>
        <v>0</v>
      </c>
      <c r="Y126" s="8">
        <f>'Section 9a Bilan_Diffusion'!R122</f>
        <v>0</v>
      </c>
      <c r="Z126" s="8">
        <f>'Section 9a Bilan_Diffusion'!S122</f>
        <v>0</v>
      </c>
      <c r="AA126" s="8">
        <f>'Section 9a Bilan_Diffusion'!T122</f>
        <v>0</v>
      </c>
      <c r="AB126" s="8">
        <f>'Section 9a Bilan_Diffusion'!U122</f>
        <v>0</v>
      </c>
      <c r="AC126" s="8">
        <f>'Section 9a Bilan_Diffusion'!V122</f>
        <v>0</v>
      </c>
    </row>
    <row r="127" spans="1:29">
      <c r="A127" s="8">
        <f>'Identification '!$F$11</f>
        <v>0</v>
      </c>
      <c r="B127" s="46" t="str">
        <f>IF(AND('Identification '!$F$11="",'Identification '!$F$15&lt;&gt;""),'Identification '!$F$15,IF('Identification '!$F$11="","",IF('Identification '!$F$13="Inscrire le nom de votre organisme dans la cellule F15",'Identification '!$F$15,'Identification '!$F$13)))</f>
        <v/>
      </c>
      <c r="C127" s="8" t="str">
        <f>REF!$BM$7</f>
        <v>2025-2026</v>
      </c>
      <c r="D127" s="8" t="s">
        <v>2995</v>
      </c>
      <c r="E127" s="46" t="str">
        <f>'Identification '!$F$17</f>
        <v/>
      </c>
      <c r="F127" s="8" t="str">
        <f>'Identification '!$G$18</f>
        <v/>
      </c>
      <c r="G127" s="10" t="str">
        <f>IF('Section 9a Bilan_Diffusion'!$D$7="","",'Section 9a Bilan_Diffusion'!$D$7)</f>
        <v/>
      </c>
      <c r="H127" s="8" t="str">
        <f>IF('Section 9a Bilan_Diffusion'!A123="","",IF('Section 9a Bilan_Diffusion'!A123="«Choisir»","",'Section 9a Bilan_Diffusion'!A123))</f>
        <v/>
      </c>
      <c r="I127" s="1312" t="str">
        <f>IF('Section 9a Bilan_Diffusion'!B123="","",'Section 9a Bilan_Diffusion'!B123)</f>
        <v/>
      </c>
      <c r="J127" s="46" t="str">
        <f>IF('Section 9a Bilan_Diffusion'!C123="","",'Section 9a Bilan_Diffusion'!C123)</f>
        <v/>
      </c>
      <c r="K127" s="46" t="str">
        <f>IF('Section 9a Bilan_Diffusion'!D123="","",'Section 9a Bilan_Diffusion'!D123)</f>
        <v/>
      </c>
      <c r="L127" s="8" t="str">
        <f>IF('Section 9a Bilan_Diffusion'!E123="","",IF('Section 9a Bilan_Diffusion'!E123="«Choisir»","",'Section 9a Bilan_Diffusion'!E123))</f>
        <v/>
      </c>
      <c r="M127" s="8" t="str">
        <f>IF('Section 9a Bilan_Diffusion'!F123="","",IF('Section 9a Bilan_Diffusion'!F123="«Choisir»","",'Section 9a Bilan_Diffusion'!F123))</f>
        <v/>
      </c>
      <c r="N127" s="46" t="str">
        <f>IF('Section 9a Bilan_Diffusion'!G123="","",'Section 9a Bilan_Diffusion'!G123)</f>
        <v/>
      </c>
      <c r="O127" s="46" t="str">
        <f>IF('Section 9a Bilan_Diffusion'!H123="","",'Section 9a Bilan_Diffusion'!H123)</f>
        <v/>
      </c>
      <c r="P127" s="46" t="str">
        <f>IF('Section 9a Bilan_Diffusion'!I123="","",'Section 9a Bilan_Diffusion'!I123)</f>
        <v/>
      </c>
      <c r="Q127" s="46" t="str">
        <f>IF('Section 9a Bilan_Diffusion'!J123="","",'Section 9a Bilan_Diffusion'!J123)</f>
        <v/>
      </c>
      <c r="R127" s="46" t="str">
        <f>IF('Section 9a Bilan_Diffusion'!K123="","",'Section 9a Bilan_Diffusion'!K123)</f>
        <v/>
      </c>
      <c r="S127" s="46" t="str">
        <f>IF('Section 9a Bilan_Diffusion'!L123="","",'Section 9a Bilan_Diffusion'!L123)</f>
        <v/>
      </c>
      <c r="T127" s="46" t="str">
        <f>IF('Section 9a Bilan_Diffusion'!M123="","",'Section 9a Bilan_Diffusion'!M123)</f>
        <v/>
      </c>
      <c r="U127" s="8">
        <f>'Section 9a Bilan_Diffusion'!N123</f>
        <v>0</v>
      </c>
      <c r="V127" s="8">
        <f>'Section 9a Bilan_Diffusion'!O123</f>
        <v>0</v>
      </c>
      <c r="W127" s="8">
        <f>'Section 9a Bilan_Diffusion'!P123</f>
        <v>0</v>
      </c>
      <c r="X127" s="8">
        <f>'Section 9a Bilan_Diffusion'!Q123</f>
        <v>0</v>
      </c>
      <c r="Y127" s="8">
        <f>'Section 9a Bilan_Diffusion'!R123</f>
        <v>0</v>
      </c>
      <c r="Z127" s="8">
        <f>'Section 9a Bilan_Diffusion'!S123</f>
        <v>0</v>
      </c>
      <c r="AA127" s="8">
        <f>'Section 9a Bilan_Diffusion'!T123</f>
        <v>0</v>
      </c>
      <c r="AB127" s="8">
        <f>'Section 9a Bilan_Diffusion'!U123</f>
        <v>0</v>
      </c>
      <c r="AC127" s="8">
        <f>'Section 9a Bilan_Diffusion'!V123</f>
        <v>0</v>
      </c>
    </row>
    <row r="128" spans="1:29">
      <c r="A128" s="8">
        <f>'Identification '!$F$11</f>
        <v>0</v>
      </c>
      <c r="B128" s="46" t="str">
        <f>IF(AND('Identification '!$F$11="",'Identification '!$F$15&lt;&gt;""),'Identification '!$F$15,IF('Identification '!$F$11="","",IF('Identification '!$F$13="Inscrire le nom de votre organisme dans la cellule F15",'Identification '!$F$15,'Identification '!$F$13)))</f>
        <v/>
      </c>
      <c r="C128" s="8" t="str">
        <f>REF!$BM$7</f>
        <v>2025-2026</v>
      </c>
      <c r="D128" s="8" t="s">
        <v>2995</v>
      </c>
      <c r="E128" s="46" t="str">
        <f>'Identification '!$F$17</f>
        <v/>
      </c>
      <c r="F128" s="8" t="str">
        <f>'Identification '!$G$18</f>
        <v/>
      </c>
      <c r="G128" s="10" t="str">
        <f>IF('Section 9a Bilan_Diffusion'!$D$7="","",'Section 9a Bilan_Diffusion'!$D$7)</f>
        <v/>
      </c>
      <c r="H128" s="8" t="str">
        <f>IF('Section 9a Bilan_Diffusion'!A124="","",IF('Section 9a Bilan_Diffusion'!A124="«Choisir»","",'Section 9a Bilan_Diffusion'!A124))</f>
        <v/>
      </c>
      <c r="I128" s="1312" t="str">
        <f>IF('Section 9a Bilan_Diffusion'!B124="","",'Section 9a Bilan_Diffusion'!B124)</f>
        <v/>
      </c>
      <c r="J128" s="46" t="str">
        <f>IF('Section 9a Bilan_Diffusion'!C124="","",'Section 9a Bilan_Diffusion'!C124)</f>
        <v/>
      </c>
      <c r="K128" s="46" t="str">
        <f>IF('Section 9a Bilan_Diffusion'!D124="","",'Section 9a Bilan_Diffusion'!D124)</f>
        <v/>
      </c>
      <c r="L128" s="8" t="str">
        <f>IF('Section 9a Bilan_Diffusion'!E124="","",IF('Section 9a Bilan_Diffusion'!E124="«Choisir»","",'Section 9a Bilan_Diffusion'!E124))</f>
        <v/>
      </c>
      <c r="M128" s="8" t="str">
        <f>IF('Section 9a Bilan_Diffusion'!F124="","",IF('Section 9a Bilan_Diffusion'!F124="«Choisir»","",'Section 9a Bilan_Diffusion'!F124))</f>
        <v/>
      </c>
      <c r="N128" s="46" t="str">
        <f>IF('Section 9a Bilan_Diffusion'!G124="","",'Section 9a Bilan_Diffusion'!G124)</f>
        <v/>
      </c>
      <c r="O128" s="46" t="str">
        <f>IF('Section 9a Bilan_Diffusion'!H124="","",'Section 9a Bilan_Diffusion'!H124)</f>
        <v/>
      </c>
      <c r="P128" s="46" t="str">
        <f>IF('Section 9a Bilan_Diffusion'!I124="","",'Section 9a Bilan_Diffusion'!I124)</f>
        <v/>
      </c>
      <c r="Q128" s="46" t="str">
        <f>IF('Section 9a Bilan_Diffusion'!J124="","",'Section 9a Bilan_Diffusion'!J124)</f>
        <v/>
      </c>
      <c r="R128" s="46" t="str">
        <f>IF('Section 9a Bilan_Diffusion'!K124="","",'Section 9a Bilan_Diffusion'!K124)</f>
        <v/>
      </c>
      <c r="S128" s="46" t="str">
        <f>IF('Section 9a Bilan_Diffusion'!L124="","",'Section 9a Bilan_Diffusion'!L124)</f>
        <v/>
      </c>
      <c r="T128" s="46" t="str">
        <f>IF('Section 9a Bilan_Diffusion'!M124="","",'Section 9a Bilan_Diffusion'!M124)</f>
        <v/>
      </c>
      <c r="U128" s="8">
        <f>'Section 9a Bilan_Diffusion'!N124</f>
        <v>0</v>
      </c>
      <c r="V128" s="8">
        <f>'Section 9a Bilan_Diffusion'!O124</f>
        <v>0</v>
      </c>
      <c r="W128" s="8">
        <f>'Section 9a Bilan_Diffusion'!P124</f>
        <v>0</v>
      </c>
      <c r="X128" s="8">
        <f>'Section 9a Bilan_Diffusion'!Q124</f>
        <v>0</v>
      </c>
      <c r="Y128" s="8">
        <f>'Section 9a Bilan_Diffusion'!R124</f>
        <v>0</v>
      </c>
      <c r="Z128" s="8">
        <f>'Section 9a Bilan_Diffusion'!S124</f>
        <v>0</v>
      </c>
      <c r="AA128" s="8">
        <f>'Section 9a Bilan_Diffusion'!T124</f>
        <v>0</v>
      </c>
      <c r="AB128" s="8">
        <f>'Section 9a Bilan_Diffusion'!U124</f>
        <v>0</v>
      </c>
      <c r="AC128" s="8">
        <f>'Section 9a Bilan_Diffusion'!V124</f>
        <v>0</v>
      </c>
    </row>
    <row r="129" spans="1:29">
      <c r="A129" s="8">
        <f>'Identification '!$F$11</f>
        <v>0</v>
      </c>
      <c r="B129" s="46" t="str">
        <f>IF(AND('Identification '!$F$11="",'Identification '!$F$15&lt;&gt;""),'Identification '!$F$15,IF('Identification '!$F$11="","",IF('Identification '!$F$13="Inscrire le nom de votre organisme dans la cellule F15",'Identification '!$F$15,'Identification '!$F$13)))</f>
        <v/>
      </c>
      <c r="C129" s="8" t="str">
        <f>REF!$BM$7</f>
        <v>2025-2026</v>
      </c>
      <c r="D129" s="8" t="s">
        <v>2995</v>
      </c>
      <c r="E129" s="46" t="str">
        <f>'Identification '!$F$17</f>
        <v/>
      </c>
      <c r="F129" s="8" t="str">
        <f>'Identification '!$G$18</f>
        <v/>
      </c>
      <c r="G129" s="10" t="str">
        <f>IF('Section 9a Bilan_Diffusion'!$D$7="","",'Section 9a Bilan_Diffusion'!$D$7)</f>
        <v/>
      </c>
      <c r="H129" s="8" t="str">
        <f>IF('Section 9a Bilan_Diffusion'!A125="","",IF('Section 9a Bilan_Diffusion'!A125="«Choisir»","",'Section 9a Bilan_Diffusion'!A125))</f>
        <v/>
      </c>
      <c r="I129" s="1312" t="str">
        <f>IF('Section 9a Bilan_Diffusion'!B125="","",'Section 9a Bilan_Diffusion'!B125)</f>
        <v/>
      </c>
      <c r="J129" s="46" t="str">
        <f>IF('Section 9a Bilan_Diffusion'!C125="","",'Section 9a Bilan_Diffusion'!C125)</f>
        <v/>
      </c>
      <c r="K129" s="46" t="str">
        <f>IF('Section 9a Bilan_Diffusion'!D125="","",'Section 9a Bilan_Diffusion'!D125)</f>
        <v/>
      </c>
      <c r="L129" s="8" t="str">
        <f>IF('Section 9a Bilan_Diffusion'!E125="","",IF('Section 9a Bilan_Diffusion'!E125="«Choisir»","",'Section 9a Bilan_Diffusion'!E125))</f>
        <v/>
      </c>
      <c r="M129" s="8" t="str">
        <f>IF('Section 9a Bilan_Diffusion'!F125="","",IF('Section 9a Bilan_Diffusion'!F125="«Choisir»","",'Section 9a Bilan_Diffusion'!F125))</f>
        <v/>
      </c>
      <c r="N129" s="46" t="str">
        <f>IF('Section 9a Bilan_Diffusion'!G125="","",'Section 9a Bilan_Diffusion'!G125)</f>
        <v/>
      </c>
      <c r="O129" s="46" t="str">
        <f>IF('Section 9a Bilan_Diffusion'!H125="","",'Section 9a Bilan_Diffusion'!H125)</f>
        <v/>
      </c>
      <c r="P129" s="46" t="str">
        <f>IF('Section 9a Bilan_Diffusion'!I125="","",'Section 9a Bilan_Diffusion'!I125)</f>
        <v/>
      </c>
      <c r="Q129" s="46" t="str">
        <f>IF('Section 9a Bilan_Diffusion'!J125="","",'Section 9a Bilan_Diffusion'!J125)</f>
        <v/>
      </c>
      <c r="R129" s="46" t="str">
        <f>IF('Section 9a Bilan_Diffusion'!K125="","",'Section 9a Bilan_Diffusion'!K125)</f>
        <v/>
      </c>
      <c r="S129" s="46" t="str">
        <f>IF('Section 9a Bilan_Diffusion'!L125="","",'Section 9a Bilan_Diffusion'!L125)</f>
        <v/>
      </c>
      <c r="T129" s="46" t="str">
        <f>IF('Section 9a Bilan_Diffusion'!M125="","",'Section 9a Bilan_Diffusion'!M125)</f>
        <v/>
      </c>
      <c r="U129" s="8">
        <f>'Section 9a Bilan_Diffusion'!N125</f>
        <v>0</v>
      </c>
      <c r="V129" s="8">
        <f>'Section 9a Bilan_Diffusion'!O125</f>
        <v>0</v>
      </c>
      <c r="W129" s="8">
        <f>'Section 9a Bilan_Diffusion'!P125</f>
        <v>0</v>
      </c>
      <c r="X129" s="8">
        <f>'Section 9a Bilan_Diffusion'!Q125</f>
        <v>0</v>
      </c>
      <c r="Y129" s="8">
        <f>'Section 9a Bilan_Diffusion'!R125</f>
        <v>0</v>
      </c>
      <c r="Z129" s="8">
        <f>'Section 9a Bilan_Diffusion'!S125</f>
        <v>0</v>
      </c>
      <c r="AA129" s="8">
        <f>'Section 9a Bilan_Diffusion'!T125</f>
        <v>0</v>
      </c>
      <c r="AB129" s="8">
        <f>'Section 9a Bilan_Diffusion'!U125</f>
        <v>0</v>
      </c>
      <c r="AC129" s="8">
        <f>'Section 9a Bilan_Diffusion'!V125</f>
        <v>0</v>
      </c>
    </row>
    <row r="130" spans="1:29">
      <c r="A130" s="8">
        <f>'Identification '!$F$11</f>
        <v>0</v>
      </c>
      <c r="B130" s="46" t="str">
        <f>IF(AND('Identification '!$F$11="",'Identification '!$F$15&lt;&gt;""),'Identification '!$F$15,IF('Identification '!$F$11="","",IF('Identification '!$F$13="Inscrire le nom de votre organisme dans la cellule F15",'Identification '!$F$15,'Identification '!$F$13)))</f>
        <v/>
      </c>
      <c r="C130" s="8" t="str">
        <f>REF!$BM$7</f>
        <v>2025-2026</v>
      </c>
      <c r="D130" s="8" t="s">
        <v>2995</v>
      </c>
      <c r="E130" s="46" t="str">
        <f>'Identification '!$F$17</f>
        <v/>
      </c>
      <c r="F130" s="8" t="str">
        <f>'Identification '!$G$18</f>
        <v/>
      </c>
      <c r="G130" s="10" t="str">
        <f>IF('Section 9a Bilan_Diffusion'!$D$7="","",'Section 9a Bilan_Diffusion'!$D$7)</f>
        <v/>
      </c>
      <c r="H130" s="8" t="str">
        <f>IF('Section 9a Bilan_Diffusion'!A126="","",IF('Section 9a Bilan_Diffusion'!A126="«Choisir»","",'Section 9a Bilan_Diffusion'!A126))</f>
        <v/>
      </c>
      <c r="I130" s="1312" t="str">
        <f>IF('Section 9a Bilan_Diffusion'!B126="","",'Section 9a Bilan_Diffusion'!B126)</f>
        <v/>
      </c>
      <c r="J130" s="46" t="str">
        <f>IF('Section 9a Bilan_Diffusion'!C126="","",'Section 9a Bilan_Diffusion'!C126)</f>
        <v/>
      </c>
      <c r="K130" s="46" t="str">
        <f>IF('Section 9a Bilan_Diffusion'!D126="","",'Section 9a Bilan_Diffusion'!D126)</f>
        <v/>
      </c>
      <c r="L130" s="8" t="str">
        <f>IF('Section 9a Bilan_Diffusion'!E126="","",IF('Section 9a Bilan_Diffusion'!E126="«Choisir»","",'Section 9a Bilan_Diffusion'!E126))</f>
        <v/>
      </c>
      <c r="M130" s="8" t="str">
        <f>IF('Section 9a Bilan_Diffusion'!F126="","",IF('Section 9a Bilan_Diffusion'!F126="«Choisir»","",'Section 9a Bilan_Diffusion'!F126))</f>
        <v/>
      </c>
      <c r="N130" s="46" t="str">
        <f>IF('Section 9a Bilan_Diffusion'!G126="","",'Section 9a Bilan_Diffusion'!G126)</f>
        <v/>
      </c>
      <c r="O130" s="46" t="str">
        <f>IF('Section 9a Bilan_Diffusion'!H126="","",'Section 9a Bilan_Diffusion'!H126)</f>
        <v/>
      </c>
      <c r="P130" s="46" t="str">
        <f>IF('Section 9a Bilan_Diffusion'!I126="","",'Section 9a Bilan_Diffusion'!I126)</f>
        <v/>
      </c>
      <c r="Q130" s="46" t="str">
        <f>IF('Section 9a Bilan_Diffusion'!J126="","",'Section 9a Bilan_Diffusion'!J126)</f>
        <v/>
      </c>
      <c r="R130" s="46" t="str">
        <f>IF('Section 9a Bilan_Diffusion'!K126="","",'Section 9a Bilan_Diffusion'!K126)</f>
        <v/>
      </c>
      <c r="S130" s="46" t="str">
        <f>IF('Section 9a Bilan_Diffusion'!L126="","",'Section 9a Bilan_Diffusion'!L126)</f>
        <v/>
      </c>
      <c r="T130" s="46" t="str">
        <f>IF('Section 9a Bilan_Diffusion'!M126="","",'Section 9a Bilan_Diffusion'!M126)</f>
        <v/>
      </c>
      <c r="U130" s="8">
        <f>'Section 9a Bilan_Diffusion'!N126</f>
        <v>0</v>
      </c>
      <c r="V130" s="8">
        <f>'Section 9a Bilan_Diffusion'!O126</f>
        <v>0</v>
      </c>
      <c r="W130" s="8">
        <f>'Section 9a Bilan_Diffusion'!P126</f>
        <v>0</v>
      </c>
      <c r="X130" s="8">
        <f>'Section 9a Bilan_Diffusion'!Q126</f>
        <v>0</v>
      </c>
      <c r="Y130" s="8">
        <f>'Section 9a Bilan_Diffusion'!R126</f>
        <v>0</v>
      </c>
      <c r="Z130" s="8">
        <f>'Section 9a Bilan_Diffusion'!S126</f>
        <v>0</v>
      </c>
      <c r="AA130" s="8">
        <f>'Section 9a Bilan_Diffusion'!T126</f>
        <v>0</v>
      </c>
      <c r="AB130" s="8">
        <f>'Section 9a Bilan_Diffusion'!U126</f>
        <v>0</v>
      </c>
      <c r="AC130" s="8">
        <f>'Section 9a Bilan_Diffusion'!V126</f>
        <v>0</v>
      </c>
    </row>
    <row r="131" spans="1:29">
      <c r="A131" s="8">
        <f>'Identification '!$F$11</f>
        <v>0</v>
      </c>
      <c r="B131" s="46" t="str">
        <f>IF(AND('Identification '!$F$11="",'Identification '!$F$15&lt;&gt;""),'Identification '!$F$15,IF('Identification '!$F$11="","",IF('Identification '!$F$13="Inscrire le nom de votre organisme dans la cellule F15",'Identification '!$F$15,'Identification '!$F$13)))</f>
        <v/>
      </c>
      <c r="C131" s="8" t="str">
        <f>REF!$BM$7</f>
        <v>2025-2026</v>
      </c>
      <c r="D131" s="8" t="s">
        <v>2995</v>
      </c>
      <c r="E131" s="46" t="str">
        <f>'Identification '!$F$17</f>
        <v/>
      </c>
      <c r="F131" s="8" t="str">
        <f>'Identification '!$G$18</f>
        <v/>
      </c>
      <c r="G131" s="10" t="str">
        <f>IF('Section 9a Bilan_Diffusion'!$D$7="","",'Section 9a Bilan_Diffusion'!$D$7)</f>
        <v/>
      </c>
      <c r="H131" s="8" t="str">
        <f>IF('Section 9a Bilan_Diffusion'!A127="","",IF('Section 9a Bilan_Diffusion'!A127="«Choisir»","",'Section 9a Bilan_Diffusion'!A127))</f>
        <v/>
      </c>
      <c r="I131" s="1312" t="str">
        <f>IF('Section 9a Bilan_Diffusion'!B127="","",'Section 9a Bilan_Diffusion'!B127)</f>
        <v/>
      </c>
      <c r="J131" s="46" t="str">
        <f>IF('Section 9a Bilan_Diffusion'!C127="","",'Section 9a Bilan_Diffusion'!C127)</f>
        <v/>
      </c>
      <c r="K131" s="46" t="str">
        <f>IF('Section 9a Bilan_Diffusion'!D127="","",'Section 9a Bilan_Diffusion'!D127)</f>
        <v/>
      </c>
      <c r="L131" s="8" t="str">
        <f>IF('Section 9a Bilan_Diffusion'!E127="","",IF('Section 9a Bilan_Diffusion'!E127="«Choisir»","",'Section 9a Bilan_Diffusion'!E127))</f>
        <v/>
      </c>
      <c r="M131" s="8" t="str">
        <f>IF('Section 9a Bilan_Diffusion'!F127="","",IF('Section 9a Bilan_Diffusion'!F127="«Choisir»","",'Section 9a Bilan_Diffusion'!F127))</f>
        <v/>
      </c>
      <c r="N131" s="46" t="str">
        <f>IF('Section 9a Bilan_Diffusion'!G127="","",'Section 9a Bilan_Diffusion'!G127)</f>
        <v/>
      </c>
      <c r="O131" s="46" t="str">
        <f>IF('Section 9a Bilan_Diffusion'!H127="","",'Section 9a Bilan_Diffusion'!H127)</f>
        <v/>
      </c>
      <c r="P131" s="46" t="str">
        <f>IF('Section 9a Bilan_Diffusion'!I127="","",'Section 9a Bilan_Diffusion'!I127)</f>
        <v/>
      </c>
      <c r="Q131" s="46" t="str">
        <f>IF('Section 9a Bilan_Diffusion'!J127="","",'Section 9a Bilan_Diffusion'!J127)</f>
        <v/>
      </c>
      <c r="R131" s="46" t="str">
        <f>IF('Section 9a Bilan_Diffusion'!K127="","",'Section 9a Bilan_Diffusion'!K127)</f>
        <v/>
      </c>
      <c r="S131" s="46" t="str">
        <f>IF('Section 9a Bilan_Diffusion'!L127="","",'Section 9a Bilan_Diffusion'!L127)</f>
        <v/>
      </c>
      <c r="T131" s="46" t="str">
        <f>IF('Section 9a Bilan_Diffusion'!M127="","",'Section 9a Bilan_Diffusion'!M127)</f>
        <v/>
      </c>
      <c r="U131" s="8">
        <f>'Section 9a Bilan_Diffusion'!N127</f>
        <v>0</v>
      </c>
      <c r="V131" s="8">
        <f>'Section 9a Bilan_Diffusion'!O127</f>
        <v>0</v>
      </c>
      <c r="W131" s="8">
        <f>'Section 9a Bilan_Diffusion'!P127</f>
        <v>0</v>
      </c>
      <c r="X131" s="8">
        <f>'Section 9a Bilan_Diffusion'!Q127</f>
        <v>0</v>
      </c>
      <c r="Y131" s="8">
        <f>'Section 9a Bilan_Diffusion'!R127</f>
        <v>0</v>
      </c>
      <c r="Z131" s="8">
        <f>'Section 9a Bilan_Diffusion'!S127</f>
        <v>0</v>
      </c>
      <c r="AA131" s="8">
        <f>'Section 9a Bilan_Diffusion'!T127</f>
        <v>0</v>
      </c>
      <c r="AB131" s="8">
        <f>'Section 9a Bilan_Diffusion'!U127</f>
        <v>0</v>
      </c>
      <c r="AC131" s="8">
        <f>'Section 9a Bilan_Diffusion'!V127</f>
        <v>0</v>
      </c>
    </row>
    <row r="132" spans="1:29">
      <c r="A132" s="8">
        <f>'Identification '!$F$11</f>
        <v>0</v>
      </c>
      <c r="B132" s="46" t="str">
        <f>IF(AND('Identification '!$F$11="",'Identification '!$F$15&lt;&gt;""),'Identification '!$F$15,IF('Identification '!$F$11="","",IF('Identification '!$F$13="Inscrire le nom de votre organisme dans la cellule F15",'Identification '!$F$15,'Identification '!$F$13)))</f>
        <v/>
      </c>
      <c r="C132" s="8" t="str">
        <f>REF!$BM$7</f>
        <v>2025-2026</v>
      </c>
      <c r="D132" s="8" t="s">
        <v>2995</v>
      </c>
      <c r="E132" s="46" t="str">
        <f>'Identification '!$F$17</f>
        <v/>
      </c>
      <c r="F132" s="8" t="str">
        <f>'Identification '!$G$18</f>
        <v/>
      </c>
      <c r="G132" s="10" t="str">
        <f>IF('Section 9a Bilan_Diffusion'!$D$7="","",'Section 9a Bilan_Diffusion'!$D$7)</f>
        <v/>
      </c>
      <c r="H132" s="8" t="str">
        <f>IF('Section 9a Bilan_Diffusion'!A128="","",IF('Section 9a Bilan_Diffusion'!A128="«Choisir»","",'Section 9a Bilan_Diffusion'!A128))</f>
        <v/>
      </c>
      <c r="I132" s="1312" t="str">
        <f>IF('Section 9a Bilan_Diffusion'!B128="","",'Section 9a Bilan_Diffusion'!B128)</f>
        <v/>
      </c>
      <c r="J132" s="46" t="str">
        <f>IF('Section 9a Bilan_Diffusion'!C128="","",'Section 9a Bilan_Diffusion'!C128)</f>
        <v/>
      </c>
      <c r="K132" s="46" t="str">
        <f>IF('Section 9a Bilan_Diffusion'!D128="","",'Section 9a Bilan_Diffusion'!D128)</f>
        <v/>
      </c>
      <c r="L132" s="8" t="str">
        <f>IF('Section 9a Bilan_Diffusion'!E128="","",IF('Section 9a Bilan_Diffusion'!E128="«Choisir»","",'Section 9a Bilan_Diffusion'!E128))</f>
        <v/>
      </c>
      <c r="M132" s="8" t="str">
        <f>IF('Section 9a Bilan_Diffusion'!F128="","",IF('Section 9a Bilan_Diffusion'!F128="«Choisir»","",'Section 9a Bilan_Diffusion'!F128))</f>
        <v/>
      </c>
      <c r="N132" s="46" t="str">
        <f>IF('Section 9a Bilan_Diffusion'!G128="","",'Section 9a Bilan_Diffusion'!G128)</f>
        <v/>
      </c>
      <c r="O132" s="46" t="str">
        <f>IF('Section 9a Bilan_Diffusion'!H128="","",'Section 9a Bilan_Diffusion'!H128)</f>
        <v/>
      </c>
      <c r="P132" s="46" t="str">
        <f>IF('Section 9a Bilan_Diffusion'!I128="","",'Section 9a Bilan_Diffusion'!I128)</f>
        <v/>
      </c>
      <c r="Q132" s="46" t="str">
        <f>IF('Section 9a Bilan_Diffusion'!J128="","",'Section 9a Bilan_Diffusion'!J128)</f>
        <v/>
      </c>
      <c r="R132" s="46" t="str">
        <f>IF('Section 9a Bilan_Diffusion'!K128="","",'Section 9a Bilan_Diffusion'!K128)</f>
        <v/>
      </c>
      <c r="S132" s="46" t="str">
        <f>IF('Section 9a Bilan_Diffusion'!L128="","",'Section 9a Bilan_Diffusion'!L128)</f>
        <v/>
      </c>
      <c r="T132" s="46" t="str">
        <f>IF('Section 9a Bilan_Diffusion'!M128="","",'Section 9a Bilan_Diffusion'!M128)</f>
        <v/>
      </c>
      <c r="U132" s="8">
        <f>'Section 9a Bilan_Diffusion'!N128</f>
        <v>0</v>
      </c>
      <c r="V132" s="8">
        <f>'Section 9a Bilan_Diffusion'!O128</f>
        <v>0</v>
      </c>
      <c r="W132" s="8">
        <f>'Section 9a Bilan_Diffusion'!P128</f>
        <v>0</v>
      </c>
      <c r="X132" s="8">
        <f>'Section 9a Bilan_Diffusion'!Q128</f>
        <v>0</v>
      </c>
      <c r="Y132" s="8">
        <f>'Section 9a Bilan_Diffusion'!R128</f>
        <v>0</v>
      </c>
      <c r="Z132" s="8">
        <f>'Section 9a Bilan_Diffusion'!S128</f>
        <v>0</v>
      </c>
      <c r="AA132" s="8">
        <f>'Section 9a Bilan_Diffusion'!T128</f>
        <v>0</v>
      </c>
      <c r="AB132" s="8">
        <f>'Section 9a Bilan_Diffusion'!U128</f>
        <v>0</v>
      </c>
      <c r="AC132" s="8">
        <f>'Section 9a Bilan_Diffusion'!V128</f>
        <v>0</v>
      </c>
    </row>
    <row r="133" spans="1:29">
      <c r="A133" s="8">
        <f>'Identification '!$F$11</f>
        <v>0</v>
      </c>
      <c r="B133" s="46" t="str">
        <f>IF(AND('Identification '!$F$11="",'Identification '!$F$15&lt;&gt;""),'Identification '!$F$15,IF('Identification '!$F$11="","",IF('Identification '!$F$13="Inscrire le nom de votre organisme dans la cellule F15",'Identification '!$F$15,'Identification '!$F$13)))</f>
        <v/>
      </c>
      <c r="C133" s="8" t="str">
        <f>REF!$BM$7</f>
        <v>2025-2026</v>
      </c>
      <c r="D133" s="8" t="s">
        <v>2995</v>
      </c>
      <c r="E133" s="46" t="str">
        <f>'Identification '!$F$17</f>
        <v/>
      </c>
      <c r="F133" s="8" t="str">
        <f>'Identification '!$G$18</f>
        <v/>
      </c>
      <c r="G133" s="10" t="str">
        <f>IF('Section 9a Bilan_Diffusion'!$D$7="","",'Section 9a Bilan_Diffusion'!$D$7)</f>
        <v/>
      </c>
      <c r="H133" s="8" t="str">
        <f>IF('Section 9a Bilan_Diffusion'!A129="","",IF('Section 9a Bilan_Diffusion'!A129="«Choisir»","",'Section 9a Bilan_Diffusion'!A129))</f>
        <v/>
      </c>
      <c r="I133" s="1312" t="str">
        <f>IF('Section 9a Bilan_Diffusion'!B129="","",'Section 9a Bilan_Diffusion'!B129)</f>
        <v/>
      </c>
      <c r="J133" s="46" t="str">
        <f>IF('Section 9a Bilan_Diffusion'!C129="","",'Section 9a Bilan_Diffusion'!C129)</f>
        <v/>
      </c>
      <c r="K133" s="46" t="str">
        <f>IF('Section 9a Bilan_Diffusion'!D129="","",'Section 9a Bilan_Diffusion'!D129)</f>
        <v/>
      </c>
      <c r="L133" s="8" t="str">
        <f>IF('Section 9a Bilan_Diffusion'!E129="","",IF('Section 9a Bilan_Diffusion'!E129="«Choisir»","",'Section 9a Bilan_Diffusion'!E129))</f>
        <v/>
      </c>
      <c r="M133" s="8" t="str">
        <f>IF('Section 9a Bilan_Diffusion'!F129="","",IF('Section 9a Bilan_Diffusion'!F129="«Choisir»","",'Section 9a Bilan_Diffusion'!F129))</f>
        <v/>
      </c>
      <c r="N133" s="46" t="str">
        <f>IF('Section 9a Bilan_Diffusion'!G129="","",'Section 9a Bilan_Diffusion'!G129)</f>
        <v/>
      </c>
      <c r="O133" s="46" t="str">
        <f>IF('Section 9a Bilan_Diffusion'!H129="","",'Section 9a Bilan_Diffusion'!H129)</f>
        <v/>
      </c>
      <c r="P133" s="46" t="str">
        <f>IF('Section 9a Bilan_Diffusion'!I129="","",'Section 9a Bilan_Diffusion'!I129)</f>
        <v/>
      </c>
      <c r="Q133" s="46" t="str">
        <f>IF('Section 9a Bilan_Diffusion'!J129="","",'Section 9a Bilan_Diffusion'!J129)</f>
        <v/>
      </c>
      <c r="R133" s="46" t="str">
        <f>IF('Section 9a Bilan_Diffusion'!K129="","",'Section 9a Bilan_Diffusion'!K129)</f>
        <v/>
      </c>
      <c r="S133" s="46" t="str">
        <f>IF('Section 9a Bilan_Diffusion'!L129="","",'Section 9a Bilan_Diffusion'!L129)</f>
        <v/>
      </c>
      <c r="T133" s="46" t="str">
        <f>IF('Section 9a Bilan_Diffusion'!M129="","",'Section 9a Bilan_Diffusion'!M129)</f>
        <v/>
      </c>
      <c r="U133" s="8">
        <f>'Section 9a Bilan_Diffusion'!N129</f>
        <v>0</v>
      </c>
      <c r="V133" s="8">
        <f>'Section 9a Bilan_Diffusion'!O129</f>
        <v>0</v>
      </c>
      <c r="W133" s="8">
        <f>'Section 9a Bilan_Diffusion'!P129</f>
        <v>0</v>
      </c>
      <c r="X133" s="8">
        <f>'Section 9a Bilan_Diffusion'!Q129</f>
        <v>0</v>
      </c>
      <c r="Y133" s="8">
        <f>'Section 9a Bilan_Diffusion'!R129</f>
        <v>0</v>
      </c>
      <c r="Z133" s="8">
        <f>'Section 9a Bilan_Diffusion'!S129</f>
        <v>0</v>
      </c>
      <c r="AA133" s="8">
        <f>'Section 9a Bilan_Diffusion'!T129</f>
        <v>0</v>
      </c>
      <c r="AB133" s="8">
        <f>'Section 9a Bilan_Diffusion'!U129</f>
        <v>0</v>
      </c>
      <c r="AC133" s="8">
        <f>'Section 9a Bilan_Diffusion'!V129</f>
        <v>0</v>
      </c>
    </row>
    <row r="134" spans="1:29">
      <c r="A134" s="8">
        <f>'Identification '!$F$11</f>
        <v>0</v>
      </c>
      <c r="B134" s="46" t="str">
        <f>IF(AND('Identification '!$F$11="",'Identification '!$F$15&lt;&gt;""),'Identification '!$F$15,IF('Identification '!$F$11="","",IF('Identification '!$F$13="Inscrire le nom de votre organisme dans la cellule F15",'Identification '!$F$15,'Identification '!$F$13)))</f>
        <v/>
      </c>
      <c r="C134" s="8" t="str">
        <f>REF!$BM$7</f>
        <v>2025-2026</v>
      </c>
      <c r="D134" s="8" t="s">
        <v>2995</v>
      </c>
      <c r="E134" s="46" t="str">
        <f>'Identification '!$F$17</f>
        <v/>
      </c>
      <c r="F134" s="8" t="str">
        <f>'Identification '!$G$18</f>
        <v/>
      </c>
      <c r="G134" s="10" t="str">
        <f>IF('Section 9a Bilan_Diffusion'!$D$7="","",'Section 9a Bilan_Diffusion'!$D$7)</f>
        <v/>
      </c>
      <c r="H134" s="8" t="str">
        <f>IF('Section 9a Bilan_Diffusion'!A130="","",IF('Section 9a Bilan_Diffusion'!A130="«Choisir»","",'Section 9a Bilan_Diffusion'!A130))</f>
        <v/>
      </c>
      <c r="I134" s="1312" t="str">
        <f>IF('Section 9a Bilan_Diffusion'!B130="","",'Section 9a Bilan_Diffusion'!B130)</f>
        <v/>
      </c>
      <c r="J134" s="46" t="str">
        <f>IF('Section 9a Bilan_Diffusion'!C130="","",'Section 9a Bilan_Diffusion'!C130)</f>
        <v/>
      </c>
      <c r="K134" s="46" t="str">
        <f>IF('Section 9a Bilan_Diffusion'!D130="","",'Section 9a Bilan_Diffusion'!D130)</f>
        <v/>
      </c>
      <c r="L134" s="8" t="str">
        <f>IF('Section 9a Bilan_Diffusion'!E130="","",IF('Section 9a Bilan_Diffusion'!E130="«Choisir»","",'Section 9a Bilan_Diffusion'!E130))</f>
        <v/>
      </c>
      <c r="M134" s="8" t="str">
        <f>IF('Section 9a Bilan_Diffusion'!F130="","",IF('Section 9a Bilan_Diffusion'!F130="«Choisir»","",'Section 9a Bilan_Diffusion'!F130))</f>
        <v/>
      </c>
      <c r="N134" s="46" t="str">
        <f>IF('Section 9a Bilan_Diffusion'!G130="","",'Section 9a Bilan_Diffusion'!G130)</f>
        <v/>
      </c>
      <c r="O134" s="46" t="str">
        <f>IF('Section 9a Bilan_Diffusion'!H130="","",'Section 9a Bilan_Diffusion'!H130)</f>
        <v/>
      </c>
      <c r="P134" s="46" t="str">
        <f>IF('Section 9a Bilan_Diffusion'!I130="","",'Section 9a Bilan_Diffusion'!I130)</f>
        <v/>
      </c>
      <c r="Q134" s="46" t="str">
        <f>IF('Section 9a Bilan_Diffusion'!J130="","",'Section 9a Bilan_Diffusion'!J130)</f>
        <v/>
      </c>
      <c r="R134" s="46" t="str">
        <f>IF('Section 9a Bilan_Diffusion'!K130="","",'Section 9a Bilan_Diffusion'!K130)</f>
        <v/>
      </c>
      <c r="S134" s="46" t="str">
        <f>IF('Section 9a Bilan_Diffusion'!L130="","",'Section 9a Bilan_Diffusion'!L130)</f>
        <v/>
      </c>
      <c r="T134" s="46" t="str">
        <f>IF('Section 9a Bilan_Diffusion'!M130="","",'Section 9a Bilan_Diffusion'!M130)</f>
        <v/>
      </c>
      <c r="U134" s="8">
        <f>'Section 9a Bilan_Diffusion'!N130</f>
        <v>0</v>
      </c>
      <c r="V134" s="8">
        <f>'Section 9a Bilan_Diffusion'!O130</f>
        <v>0</v>
      </c>
      <c r="W134" s="8">
        <f>'Section 9a Bilan_Diffusion'!P130</f>
        <v>0</v>
      </c>
      <c r="X134" s="8">
        <f>'Section 9a Bilan_Diffusion'!Q130</f>
        <v>0</v>
      </c>
      <c r="Y134" s="8">
        <f>'Section 9a Bilan_Diffusion'!R130</f>
        <v>0</v>
      </c>
      <c r="Z134" s="8">
        <f>'Section 9a Bilan_Diffusion'!S130</f>
        <v>0</v>
      </c>
      <c r="AA134" s="8">
        <f>'Section 9a Bilan_Diffusion'!T130</f>
        <v>0</v>
      </c>
      <c r="AB134" s="8">
        <f>'Section 9a Bilan_Diffusion'!U130</f>
        <v>0</v>
      </c>
      <c r="AC134" s="8">
        <f>'Section 9a Bilan_Diffusion'!V130</f>
        <v>0</v>
      </c>
    </row>
    <row r="135" spans="1:29">
      <c r="A135" s="8">
        <f>'Identification '!$F$11</f>
        <v>0</v>
      </c>
      <c r="B135" s="46" t="str">
        <f>IF(AND('Identification '!$F$11="",'Identification '!$F$15&lt;&gt;""),'Identification '!$F$15,IF('Identification '!$F$11="","",IF('Identification '!$F$13="Inscrire le nom de votre organisme dans la cellule F15",'Identification '!$F$15,'Identification '!$F$13)))</f>
        <v/>
      </c>
      <c r="C135" s="8" t="str">
        <f>REF!$BM$7</f>
        <v>2025-2026</v>
      </c>
      <c r="D135" s="8" t="s">
        <v>2995</v>
      </c>
      <c r="E135" s="46" t="str">
        <f>'Identification '!$F$17</f>
        <v/>
      </c>
      <c r="F135" s="8" t="str">
        <f>'Identification '!$G$18</f>
        <v/>
      </c>
      <c r="G135" s="10" t="str">
        <f>IF('Section 9a Bilan_Diffusion'!$D$7="","",'Section 9a Bilan_Diffusion'!$D$7)</f>
        <v/>
      </c>
      <c r="H135" s="8" t="str">
        <f>IF('Section 9a Bilan_Diffusion'!A131="","",IF('Section 9a Bilan_Diffusion'!A131="«Choisir»","",'Section 9a Bilan_Diffusion'!A131))</f>
        <v/>
      </c>
      <c r="I135" s="1312" t="str">
        <f>IF('Section 9a Bilan_Diffusion'!B131="","",'Section 9a Bilan_Diffusion'!B131)</f>
        <v/>
      </c>
      <c r="J135" s="46" t="str">
        <f>IF('Section 9a Bilan_Diffusion'!C131="","",'Section 9a Bilan_Diffusion'!C131)</f>
        <v/>
      </c>
      <c r="K135" s="46" t="str">
        <f>IF('Section 9a Bilan_Diffusion'!D131="","",'Section 9a Bilan_Diffusion'!D131)</f>
        <v/>
      </c>
      <c r="L135" s="8" t="str">
        <f>IF('Section 9a Bilan_Diffusion'!E131="","",IF('Section 9a Bilan_Diffusion'!E131="«Choisir»","",'Section 9a Bilan_Diffusion'!E131))</f>
        <v/>
      </c>
      <c r="M135" s="8" t="str">
        <f>IF('Section 9a Bilan_Diffusion'!F131="","",IF('Section 9a Bilan_Diffusion'!F131="«Choisir»","",'Section 9a Bilan_Diffusion'!F131))</f>
        <v/>
      </c>
      <c r="N135" s="46" t="str">
        <f>IF('Section 9a Bilan_Diffusion'!G131="","",'Section 9a Bilan_Diffusion'!G131)</f>
        <v/>
      </c>
      <c r="O135" s="46" t="str">
        <f>IF('Section 9a Bilan_Diffusion'!H131="","",'Section 9a Bilan_Diffusion'!H131)</f>
        <v/>
      </c>
      <c r="P135" s="46" t="str">
        <f>IF('Section 9a Bilan_Diffusion'!I131="","",'Section 9a Bilan_Diffusion'!I131)</f>
        <v/>
      </c>
      <c r="Q135" s="46" t="str">
        <f>IF('Section 9a Bilan_Diffusion'!J131="","",'Section 9a Bilan_Diffusion'!J131)</f>
        <v/>
      </c>
      <c r="R135" s="46" t="str">
        <f>IF('Section 9a Bilan_Diffusion'!K131="","",'Section 9a Bilan_Diffusion'!K131)</f>
        <v/>
      </c>
      <c r="S135" s="46" t="str">
        <f>IF('Section 9a Bilan_Diffusion'!L131="","",'Section 9a Bilan_Diffusion'!L131)</f>
        <v/>
      </c>
      <c r="T135" s="46" t="str">
        <f>IF('Section 9a Bilan_Diffusion'!M131="","",'Section 9a Bilan_Diffusion'!M131)</f>
        <v/>
      </c>
      <c r="U135" s="8">
        <f>'Section 9a Bilan_Diffusion'!N131</f>
        <v>0</v>
      </c>
      <c r="V135" s="8">
        <f>'Section 9a Bilan_Diffusion'!O131</f>
        <v>0</v>
      </c>
      <c r="W135" s="8">
        <f>'Section 9a Bilan_Diffusion'!P131</f>
        <v>0</v>
      </c>
      <c r="X135" s="8">
        <f>'Section 9a Bilan_Diffusion'!Q131</f>
        <v>0</v>
      </c>
      <c r="Y135" s="8">
        <f>'Section 9a Bilan_Diffusion'!R131</f>
        <v>0</v>
      </c>
      <c r="Z135" s="8">
        <f>'Section 9a Bilan_Diffusion'!S131</f>
        <v>0</v>
      </c>
      <c r="AA135" s="8">
        <f>'Section 9a Bilan_Diffusion'!T131</f>
        <v>0</v>
      </c>
      <c r="AB135" s="8">
        <f>'Section 9a Bilan_Diffusion'!U131</f>
        <v>0</v>
      </c>
      <c r="AC135" s="8">
        <f>'Section 9a Bilan_Diffusion'!V131</f>
        <v>0</v>
      </c>
    </row>
    <row r="136" spans="1:29">
      <c r="A136" s="8">
        <f>'Identification '!$F$11</f>
        <v>0</v>
      </c>
      <c r="B136" s="46" t="str">
        <f>IF(AND('Identification '!$F$11="",'Identification '!$F$15&lt;&gt;""),'Identification '!$F$15,IF('Identification '!$F$11="","",IF('Identification '!$F$13="Inscrire le nom de votre organisme dans la cellule F15",'Identification '!$F$15,'Identification '!$F$13)))</f>
        <v/>
      </c>
      <c r="C136" s="8" t="str">
        <f>REF!$BM$7</f>
        <v>2025-2026</v>
      </c>
      <c r="D136" s="8" t="s">
        <v>2995</v>
      </c>
      <c r="E136" s="46" t="str">
        <f>'Identification '!$F$17</f>
        <v/>
      </c>
      <c r="F136" s="8" t="str">
        <f>'Identification '!$G$18</f>
        <v/>
      </c>
      <c r="G136" s="10" t="str">
        <f>IF('Section 9a Bilan_Diffusion'!$D$7="","",'Section 9a Bilan_Diffusion'!$D$7)</f>
        <v/>
      </c>
      <c r="H136" s="8" t="str">
        <f>IF('Section 9a Bilan_Diffusion'!A132="","",IF('Section 9a Bilan_Diffusion'!A132="«Choisir»","",'Section 9a Bilan_Diffusion'!A132))</f>
        <v/>
      </c>
      <c r="I136" s="1312" t="str">
        <f>IF('Section 9a Bilan_Diffusion'!B132="","",'Section 9a Bilan_Diffusion'!B132)</f>
        <v/>
      </c>
      <c r="J136" s="46" t="str">
        <f>IF('Section 9a Bilan_Diffusion'!C132="","",'Section 9a Bilan_Diffusion'!C132)</f>
        <v/>
      </c>
      <c r="K136" s="46" t="str">
        <f>IF('Section 9a Bilan_Diffusion'!D132="","",'Section 9a Bilan_Diffusion'!D132)</f>
        <v/>
      </c>
      <c r="L136" s="8" t="str">
        <f>IF('Section 9a Bilan_Diffusion'!E132="","",IF('Section 9a Bilan_Diffusion'!E132="«Choisir»","",'Section 9a Bilan_Diffusion'!E132))</f>
        <v/>
      </c>
      <c r="M136" s="8" t="str">
        <f>IF('Section 9a Bilan_Diffusion'!F132="","",IF('Section 9a Bilan_Diffusion'!F132="«Choisir»","",'Section 9a Bilan_Diffusion'!F132))</f>
        <v/>
      </c>
      <c r="N136" s="46" t="str">
        <f>IF('Section 9a Bilan_Diffusion'!G132="","",'Section 9a Bilan_Diffusion'!G132)</f>
        <v/>
      </c>
      <c r="O136" s="46" t="str">
        <f>IF('Section 9a Bilan_Diffusion'!H132="","",'Section 9a Bilan_Diffusion'!H132)</f>
        <v/>
      </c>
      <c r="P136" s="46" t="str">
        <f>IF('Section 9a Bilan_Diffusion'!I132="","",'Section 9a Bilan_Diffusion'!I132)</f>
        <v/>
      </c>
      <c r="Q136" s="46" t="str">
        <f>IF('Section 9a Bilan_Diffusion'!J132="","",'Section 9a Bilan_Diffusion'!J132)</f>
        <v/>
      </c>
      <c r="R136" s="46" t="str">
        <f>IF('Section 9a Bilan_Diffusion'!K132="","",'Section 9a Bilan_Diffusion'!K132)</f>
        <v/>
      </c>
      <c r="S136" s="46" t="str">
        <f>IF('Section 9a Bilan_Diffusion'!L132="","",'Section 9a Bilan_Diffusion'!L132)</f>
        <v/>
      </c>
      <c r="T136" s="46" t="str">
        <f>IF('Section 9a Bilan_Diffusion'!M132="","",'Section 9a Bilan_Diffusion'!M132)</f>
        <v/>
      </c>
      <c r="U136" s="8">
        <f>'Section 9a Bilan_Diffusion'!N132</f>
        <v>0</v>
      </c>
      <c r="V136" s="8">
        <f>'Section 9a Bilan_Diffusion'!O132</f>
        <v>0</v>
      </c>
      <c r="W136" s="8">
        <f>'Section 9a Bilan_Diffusion'!P132</f>
        <v>0</v>
      </c>
      <c r="X136" s="8">
        <f>'Section 9a Bilan_Diffusion'!Q132</f>
        <v>0</v>
      </c>
      <c r="Y136" s="8">
        <f>'Section 9a Bilan_Diffusion'!R132</f>
        <v>0</v>
      </c>
      <c r="Z136" s="8">
        <f>'Section 9a Bilan_Diffusion'!S132</f>
        <v>0</v>
      </c>
      <c r="AA136" s="8">
        <f>'Section 9a Bilan_Diffusion'!T132</f>
        <v>0</v>
      </c>
      <c r="AB136" s="8">
        <f>'Section 9a Bilan_Diffusion'!U132</f>
        <v>0</v>
      </c>
      <c r="AC136" s="8">
        <f>'Section 9a Bilan_Diffusion'!V132</f>
        <v>0</v>
      </c>
    </row>
    <row r="137" spans="1:29">
      <c r="A137" s="8">
        <f>'Identification '!$F$11</f>
        <v>0</v>
      </c>
      <c r="B137" s="46" t="str">
        <f>IF(AND('Identification '!$F$11="",'Identification '!$F$15&lt;&gt;""),'Identification '!$F$15,IF('Identification '!$F$11="","",IF('Identification '!$F$13="Inscrire le nom de votre organisme dans la cellule F15",'Identification '!$F$15,'Identification '!$F$13)))</f>
        <v/>
      </c>
      <c r="C137" s="8" t="str">
        <f>REF!$BM$7</f>
        <v>2025-2026</v>
      </c>
      <c r="D137" s="8" t="s">
        <v>2995</v>
      </c>
      <c r="E137" s="46" t="str">
        <f>'Identification '!$F$17</f>
        <v/>
      </c>
      <c r="F137" s="8" t="str">
        <f>'Identification '!$G$18</f>
        <v/>
      </c>
      <c r="G137" s="10" t="str">
        <f>IF('Section 9a Bilan_Diffusion'!$D$7="","",'Section 9a Bilan_Diffusion'!$D$7)</f>
        <v/>
      </c>
      <c r="H137" s="8" t="str">
        <f>IF('Section 9a Bilan_Diffusion'!A133="","",IF('Section 9a Bilan_Diffusion'!A133="«Choisir»","",'Section 9a Bilan_Diffusion'!A133))</f>
        <v/>
      </c>
      <c r="I137" s="1312" t="str">
        <f>IF('Section 9a Bilan_Diffusion'!B133="","",'Section 9a Bilan_Diffusion'!B133)</f>
        <v/>
      </c>
      <c r="J137" s="46" t="str">
        <f>IF('Section 9a Bilan_Diffusion'!C133="","",'Section 9a Bilan_Diffusion'!C133)</f>
        <v/>
      </c>
      <c r="K137" s="46" t="str">
        <f>IF('Section 9a Bilan_Diffusion'!D133="","",'Section 9a Bilan_Diffusion'!D133)</f>
        <v/>
      </c>
      <c r="L137" s="8" t="str">
        <f>IF('Section 9a Bilan_Diffusion'!E133="","",IF('Section 9a Bilan_Diffusion'!E133="«Choisir»","",'Section 9a Bilan_Diffusion'!E133))</f>
        <v/>
      </c>
      <c r="M137" s="8" t="str">
        <f>IF('Section 9a Bilan_Diffusion'!F133="","",IF('Section 9a Bilan_Diffusion'!F133="«Choisir»","",'Section 9a Bilan_Diffusion'!F133))</f>
        <v/>
      </c>
      <c r="N137" s="46" t="str">
        <f>IF('Section 9a Bilan_Diffusion'!G133="","",'Section 9a Bilan_Diffusion'!G133)</f>
        <v/>
      </c>
      <c r="O137" s="46" t="str">
        <f>IF('Section 9a Bilan_Diffusion'!H133="","",'Section 9a Bilan_Diffusion'!H133)</f>
        <v/>
      </c>
      <c r="P137" s="46" t="str">
        <f>IF('Section 9a Bilan_Diffusion'!I133="","",'Section 9a Bilan_Diffusion'!I133)</f>
        <v/>
      </c>
      <c r="Q137" s="46" t="str">
        <f>IF('Section 9a Bilan_Diffusion'!J133="","",'Section 9a Bilan_Diffusion'!J133)</f>
        <v/>
      </c>
      <c r="R137" s="46" t="str">
        <f>IF('Section 9a Bilan_Diffusion'!K133="","",'Section 9a Bilan_Diffusion'!K133)</f>
        <v/>
      </c>
      <c r="S137" s="46" t="str">
        <f>IF('Section 9a Bilan_Diffusion'!L133="","",'Section 9a Bilan_Diffusion'!L133)</f>
        <v/>
      </c>
      <c r="T137" s="46" t="str">
        <f>IF('Section 9a Bilan_Diffusion'!M133="","",'Section 9a Bilan_Diffusion'!M133)</f>
        <v/>
      </c>
      <c r="U137" s="8">
        <f>'Section 9a Bilan_Diffusion'!N133</f>
        <v>0</v>
      </c>
      <c r="V137" s="8">
        <f>'Section 9a Bilan_Diffusion'!O133</f>
        <v>0</v>
      </c>
      <c r="W137" s="8">
        <f>'Section 9a Bilan_Diffusion'!P133</f>
        <v>0</v>
      </c>
      <c r="X137" s="8">
        <f>'Section 9a Bilan_Diffusion'!Q133</f>
        <v>0</v>
      </c>
      <c r="Y137" s="8">
        <f>'Section 9a Bilan_Diffusion'!R133</f>
        <v>0</v>
      </c>
      <c r="Z137" s="8">
        <f>'Section 9a Bilan_Diffusion'!S133</f>
        <v>0</v>
      </c>
      <c r="AA137" s="8">
        <f>'Section 9a Bilan_Diffusion'!T133</f>
        <v>0</v>
      </c>
      <c r="AB137" s="8">
        <f>'Section 9a Bilan_Diffusion'!U133</f>
        <v>0</v>
      </c>
      <c r="AC137" s="8">
        <f>'Section 9a Bilan_Diffusion'!V133</f>
        <v>0</v>
      </c>
    </row>
    <row r="138" spans="1:29">
      <c r="A138" s="8">
        <f>'Identification '!$F$11</f>
        <v>0</v>
      </c>
      <c r="B138" s="46" t="str">
        <f>IF(AND('Identification '!$F$11="",'Identification '!$F$15&lt;&gt;""),'Identification '!$F$15,IF('Identification '!$F$11="","",IF('Identification '!$F$13="Inscrire le nom de votre organisme dans la cellule F15",'Identification '!$F$15,'Identification '!$F$13)))</f>
        <v/>
      </c>
      <c r="C138" s="8" t="str">
        <f>REF!$BM$7</f>
        <v>2025-2026</v>
      </c>
      <c r="D138" s="8" t="s">
        <v>2995</v>
      </c>
      <c r="E138" s="46" t="str">
        <f>'Identification '!$F$17</f>
        <v/>
      </c>
      <c r="F138" s="8" t="str">
        <f>'Identification '!$G$18</f>
        <v/>
      </c>
      <c r="G138" s="10" t="str">
        <f>IF('Section 9a Bilan_Diffusion'!$D$7="","",'Section 9a Bilan_Diffusion'!$D$7)</f>
        <v/>
      </c>
      <c r="H138" s="8" t="str">
        <f>IF('Section 9a Bilan_Diffusion'!A134="","",IF('Section 9a Bilan_Diffusion'!A134="«Choisir»","",'Section 9a Bilan_Diffusion'!A134))</f>
        <v/>
      </c>
      <c r="I138" s="1312" t="str">
        <f>IF('Section 9a Bilan_Diffusion'!B134="","",'Section 9a Bilan_Diffusion'!B134)</f>
        <v/>
      </c>
      <c r="J138" s="46" t="str">
        <f>IF('Section 9a Bilan_Diffusion'!C134="","",'Section 9a Bilan_Diffusion'!C134)</f>
        <v/>
      </c>
      <c r="K138" s="46" t="str">
        <f>IF('Section 9a Bilan_Diffusion'!D134="","",'Section 9a Bilan_Diffusion'!D134)</f>
        <v/>
      </c>
      <c r="L138" s="8" t="str">
        <f>IF('Section 9a Bilan_Diffusion'!E134="","",IF('Section 9a Bilan_Diffusion'!E134="«Choisir»","",'Section 9a Bilan_Diffusion'!E134))</f>
        <v/>
      </c>
      <c r="M138" s="8" t="str">
        <f>IF('Section 9a Bilan_Diffusion'!F134="","",IF('Section 9a Bilan_Diffusion'!F134="«Choisir»","",'Section 9a Bilan_Diffusion'!F134))</f>
        <v/>
      </c>
      <c r="N138" s="46" t="str">
        <f>IF('Section 9a Bilan_Diffusion'!G134="","",'Section 9a Bilan_Diffusion'!G134)</f>
        <v/>
      </c>
      <c r="O138" s="46" t="str">
        <f>IF('Section 9a Bilan_Diffusion'!H134="","",'Section 9a Bilan_Diffusion'!H134)</f>
        <v/>
      </c>
      <c r="P138" s="46" t="str">
        <f>IF('Section 9a Bilan_Diffusion'!I134="","",'Section 9a Bilan_Diffusion'!I134)</f>
        <v/>
      </c>
      <c r="Q138" s="46" t="str">
        <f>IF('Section 9a Bilan_Diffusion'!J134="","",'Section 9a Bilan_Diffusion'!J134)</f>
        <v/>
      </c>
      <c r="R138" s="46" t="str">
        <f>IF('Section 9a Bilan_Diffusion'!K134="","",'Section 9a Bilan_Diffusion'!K134)</f>
        <v/>
      </c>
      <c r="S138" s="46" t="str">
        <f>IF('Section 9a Bilan_Diffusion'!L134="","",'Section 9a Bilan_Diffusion'!L134)</f>
        <v/>
      </c>
      <c r="T138" s="46" t="str">
        <f>IF('Section 9a Bilan_Diffusion'!M134="","",'Section 9a Bilan_Diffusion'!M134)</f>
        <v/>
      </c>
      <c r="U138" s="8">
        <f>'Section 9a Bilan_Diffusion'!N134</f>
        <v>0</v>
      </c>
      <c r="V138" s="8">
        <f>'Section 9a Bilan_Diffusion'!O134</f>
        <v>0</v>
      </c>
      <c r="W138" s="8">
        <f>'Section 9a Bilan_Diffusion'!P134</f>
        <v>0</v>
      </c>
      <c r="X138" s="8">
        <f>'Section 9a Bilan_Diffusion'!Q134</f>
        <v>0</v>
      </c>
      <c r="Y138" s="8">
        <f>'Section 9a Bilan_Diffusion'!R134</f>
        <v>0</v>
      </c>
      <c r="Z138" s="8">
        <f>'Section 9a Bilan_Diffusion'!S134</f>
        <v>0</v>
      </c>
      <c r="AA138" s="8">
        <f>'Section 9a Bilan_Diffusion'!T134</f>
        <v>0</v>
      </c>
      <c r="AB138" s="8">
        <f>'Section 9a Bilan_Diffusion'!U134</f>
        <v>0</v>
      </c>
      <c r="AC138" s="8">
        <f>'Section 9a Bilan_Diffusion'!V134</f>
        <v>0</v>
      </c>
    </row>
    <row r="139" spans="1:29">
      <c r="A139" s="8">
        <f>'Identification '!$F$11</f>
        <v>0</v>
      </c>
      <c r="B139" s="46" t="str">
        <f>IF(AND('Identification '!$F$11="",'Identification '!$F$15&lt;&gt;""),'Identification '!$F$15,IF('Identification '!$F$11="","",IF('Identification '!$F$13="Inscrire le nom de votre organisme dans la cellule F15",'Identification '!$F$15,'Identification '!$F$13)))</f>
        <v/>
      </c>
      <c r="C139" s="8" t="str">
        <f>REF!$BM$7</f>
        <v>2025-2026</v>
      </c>
      <c r="D139" s="8" t="s">
        <v>2995</v>
      </c>
      <c r="E139" s="46" t="str">
        <f>'Identification '!$F$17</f>
        <v/>
      </c>
      <c r="F139" s="8" t="str">
        <f>'Identification '!$G$18</f>
        <v/>
      </c>
      <c r="G139" s="10" t="str">
        <f>IF('Section 9a Bilan_Diffusion'!$D$7="","",'Section 9a Bilan_Diffusion'!$D$7)</f>
        <v/>
      </c>
      <c r="H139" s="8" t="str">
        <f>IF('Section 9a Bilan_Diffusion'!A135="","",IF('Section 9a Bilan_Diffusion'!A135="«Choisir»","",'Section 9a Bilan_Diffusion'!A135))</f>
        <v/>
      </c>
      <c r="I139" s="1312" t="str">
        <f>IF('Section 9a Bilan_Diffusion'!B135="","",'Section 9a Bilan_Diffusion'!B135)</f>
        <v/>
      </c>
      <c r="J139" s="46" t="str">
        <f>IF('Section 9a Bilan_Diffusion'!C135="","",'Section 9a Bilan_Diffusion'!C135)</f>
        <v/>
      </c>
      <c r="K139" s="46" t="str">
        <f>IF('Section 9a Bilan_Diffusion'!D135="","",'Section 9a Bilan_Diffusion'!D135)</f>
        <v/>
      </c>
      <c r="L139" s="8" t="str">
        <f>IF('Section 9a Bilan_Diffusion'!E135="","",IF('Section 9a Bilan_Diffusion'!E135="«Choisir»","",'Section 9a Bilan_Diffusion'!E135))</f>
        <v/>
      </c>
      <c r="M139" s="8" t="str">
        <f>IF('Section 9a Bilan_Diffusion'!F135="","",IF('Section 9a Bilan_Diffusion'!F135="«Choisir»","",'Section 9a Bilan_Diffusion'!F135))</f>
        <v/>
      </c>
      <c r="N139" s="46" t="str">
        <f>IF('Section 9a Bilan_Diffusion'!G135="","",'Section 9a Bilan_Diffusion'!G135)</f>
        <v/>
      </c>
      <c r="O139" s="46" t="str">
        <f>IF('Section 9a Bilan_Diffusion'!H135="","",'Section 9a Bilan_Diffusion'!H135)</f>
        <v/>
      </c>
      <c r="P139" s="46" t="str">
        <f>IF('Section 9a Bilan_Diffusion'!I135="","",'Section 9a Bilan_Diffusion'!I135)</f>
        <v/>
      </c>
      <c r="Q139" s="46" t="str">
        <f>IF('Section 9a Bilan_Diffusion'!J135="","",'Section 9a Bilan_Diffusion'!J135)</f>
        <v/>
      </c>
      <c r="R139" s="46" t="str">
        <f>IF('Section 9a Bilan_Diffusion'!K135="","",'Section 9a Bilan_Diffusion'!K135)</f>
        <v/>
      </c>
      <c r="S139" s="46" t="str">
        <f>IF('Section 9a Bilan_Diffusion'!L135="","",'Section 9a Bilan_Diffusion'!L135)</f>
        <v/>
      </c>
      <c r="T139" s="46" t="str">
        <f>IF('Section 9a Bilan_Diffusion'!M135="","",'Section 9a Bilan_Diffusion'!M135)</f>
        <v/>
      </c>
      <c r="U139" s="8">
        <f>'Section 9a Bilan_Diffusion'!N135</f>
        <v>0</v>
      </c>
      <c r="V139" s="8">
        <f>'Section 9a Bilan_Diffusion'!O135</f>
        <v>0</v>
      </c>
      <c r="W139" s="8">
        <f>'Section 9a Bilan_Diffusion'!P135</f>
        <v>0</v>
      </c>
      <c r="X139" s="8">
        <f>'Section 9a Bilan_Diffusion'!Q135</f>
        <v>0</v>
      </c>
      <c r="Y139" s="8">
        <f>'Section 9a Bilan_Diffusion'!R135</f>
        <v>0</v>
      </c>
      <c r="Z139" s="8">
        <f>'Section 9a Bilan_Diffusion'!S135</f>
        <v>0</v>
      </c>
      <c r="AA139" s="8">
        <f>'Section 9a Bilan_Diffusion'!T135</f>
        <v>0</v>
      </c>
      <c r="AB139" s="8">
        <f>'Section 9a Bilan_Diffusion'!U135</f>
        <v>0</v>
      </c>
      <c r="AC139" s="8">
        <f>'Section 9a Bilan_Diffusion'!V135</f>
        <v>0</v>
      </c>
    </row>
    <row r="140" spans="1:29">
      <c r="A140" s="8">
        <f>'Identification '!$F$11</f>
        <v>0</v>
      </c>
      <c r="B140" s="46" t="str">
        <f>IF(AND('Identification '!$F$11="",'Identification '!$F$15&lt;&gt;""),'Identification '!$F$15,IF('Identification '!$F$11="","",IF('Identification '!$F$13="Inscrire le nom de votre organisme dans la cellule F15",'Identification '!$F$15,'Identification '!$F$13)))</f>
        <v/>
      </c>
      <c r="C140" s="8" t="str">
        <f>REF!$BM$7</f>
        <v>2025-2026</v>
      </c>
      <c r="D140" s="8" t="s">
        <v>2995</v>
      </c>
      <c r="E140" s="46" t="str">
        <f>'Identification '!$F$17</f>
        <v/>
      </c>
      <c r="F140" s="8" t="str">
        <f>'Identification '!$G$18</f>
        <v/>
      </c>
      <c r="G140" s="10" t="str">
        <f>IF('Section 9a Bilan_Diffusion'!$D$7="","",'Section 9a Bilan_Diffusion'!$D$7)</f>
        <v/>
      </c>
      <c r="H140" s="8" t="str">
        <f>IF('Section 9a Bilan_Diffusion'!A136="","",IF('Section 9a Bilan_Diffusion'!A136="«Choisir»","",'Section 9a Bilan_Diffusion'!A136))</f>
        <v/>
      </c>
      <c r="I140" s="1312" t="str">
        <f>IF('Section 9a Bilan_Diffusion'!B136="","",'Section 9a Bilan_Diffusion'!B136)</f>
        <v/>
      </c>
      <c r="J140" s="46" t="str">
        <f>IF('Section 9a Bilan_Diffusion'!C136="","",'Section 9a Bilan_Diffusion'!C136)</f>
        <v/>
      </c>
      <c r="K140" s="46" t="str">
        <f>IF('Section 9a Bilan_Diffusion'!D136="","",'Section 9a Bilan_Diffusion'!D136)</f>
        <v/>
      </c>
      <c r="L140" s="8" t="str">
        <f>IF('Section 9a Bilan_Diffusion'!E136="","",IF('Section 9a Bilan_Diffusion'!E136="«Choisir»","",'Section 9a Bilan_Diffusion'!E136))</f>
        <v/>
      </c>
      <c r="M140" s="8" t="str">
        <f>IF('Section 9a Bilan_Diffusion'!F136="","",IF('Section 9a Bilan_Diffusion'!F136="«Choisir»","",'Section 9a Bilan_Diffusion'!F136))</f>
        <v/>
      </c>
      <c r="N140" s="46" t="str">
        <f>IF('Section 9a Bilan_Diffusion'!G136="","",'Section 9a Bilan_Diffusion'!G136)</f>
        <v/>
      </c>
      <c r="O140" s="46" t="str">
        <f>IF('Section 9a Bilan_Diffusion'!H136="","",'Section 9a Bilan_Diffusion'!H136)</f>
        <v/>
      </c>
      <c r="P140" s="46" t="str">
        <f>IF('Section 9a Bilan_Diffusion'!I136="","",'Section 9a Bilan_Diffusion'!I136)</f>
        <v/>
      </c>
      <c r="Q140" s="46" t="str">
        <f>IF('Section 9a Bilan_Diffusion'!J136="","",'Section 9a Bilan_Diffusion'!J136)</f>
        <v/>
      </c>
      <c r="R140" s="46" t="str">
        <f>IF('Section 9a Bilan_Diffusion'!K136="","",'Section 9a Bilan_Diffusion'!K136)</f>
        <v/>
      </c>
      <c r="S140" s="46" t="str">
        <f>IF('Section 9a Bilan_Diffusion'!L136="","",'Section 9a Bilan_Diffusion'!L136)</f>
        <v/>
      </c>
      <c r="T140" s="46" t="str">
        <f>IF('Section 9a Bilan_Diffusion'!M136="","",'Section 9a Bilan_Diffusion'!M136)</f>
        <v/>
      </c>
      <c r="U140" s="8">
        <f>'Section 9a Bilan_Diffusion'!N136</f>
        <v>0</v>
      </c>
      <c r="V140" s="8">
        <f>'Section 9a Bilan_Diffusion'!O136</f>
        <v>0</v>
      </c>
      <c r="W140" s="8">
        <f>'Section 9a Bilan_Diffusion'!P136</f>
        <v>0</v>
      </c>
      <c r="X140" s="8">
        <f>'Section 9a Bilan_Diffusion'!Q136</f>
        <v>0</v>
      </c>
      <c r="Y140" s="8">
        <f>'Section 9a Bilan_Diffusion'!R136</f>
        <v>0</v>
      </c>
      <c r="Z140" s="8">
        <f>'Section 9a Bilan_Diffusion'!S136</f>
        <v>0</v>
      </c>
      <c r="AA140" s="8">
        <f>'Section 9a Bilan_Diffusion'!T136</f>
        <v>0</v>
      </c>
      <c r="AB140" s="8">
        <f>'Section 9a Bilan_Diffusion'!U136</f>
        <v>0</v>
      </c>
      <c r="AC140" s="8">
        <f>'Section 9a Bilan_Diffusion'!V136</f>
        <v>0</v>
      </c>
    </row>
    <row r="141" spans="1:29">
      <c r="A141" s="8">
        <f>'Identification '!$F$11</f>
        <v>0</v>
      </c>
      <c r="B141" s="46" t="str">
        <f>IF(AND('Identification '!$F$11="",'Identification '!$F$15&lt;&gt;""),'Identification '!$F$15,IF('Identification '!$F$11="","",IF('Identification '!$F$13="Inscrire le nom de votre organisme dans la cellule F15",'Identification '!$F$15,'Identification '!$F$13)))</f>
        <v/>
      </c>
      <c r="C141" s="8" t="str">
        <f>REF!$BM$7</f>
        <v>2025-2026</v>
      </c>
      <c r="D141" s="8" t="s">
        <v>2995</v>
      </c>
      <c r="E141" s="46" t="str">
        <f>'Identification '!$F$17</f>
        <v/>
      </c>
      <c r="F141" s="8" t="str">
        <f>'Identification '!$G$18</f>
        <v/>
      </c>
      <c r="G141" s="10" t="str">
        <f>IF('Section 9a Bilan_Diffusion'!$D$7="","",'Section 9a Bilan_Diffusion'!$D$7)</f>
        <v/>
      </c>
      <c r="H141" s="8" t="str">
        <f>IF('Section 9a Bilan_Diffusion'!A137="","",IF('Section 9a Bilan_Diffusion'!A137="«Choisir»","",'Section 9a Bilan_Diffusion'!A137))</f>
        <v/>
      </c>
      <c r="I141" s="1312" t="str">
        <f>IF('Section 9a Bilan_Diffusion'!B137="","",'Section 9a Bilan_Diffusion'!B137)</f>
        <v/>
      </c>
      <c r="J141" s="46" t="str">
        <f>IF('Section 9a Bilan_Diffusion'!C137="","",'Section 9a Bilan_Diffusion'!C137)</f>
        <v/>
      </c>
      <c r="K141" s="46" t="str">
        <f>IF('Section 9a Bilan_Diffusion'!D137="","",'Section 9a Bilan_Diffusion'!D137)</f>
        <v/>
      </c>
      <c r="L141" s="8" t="str">
        <f>IF('Section 9a Bilan_Diffusion'!E137="","",IF('Section 9a Bilan_Diffusion'!E137="«Choisir»","",'Section 9a Bilan_Diffusion'!E137))</f>
        <v/>
      </c>
      <c r="M141" s="8" t="str">
        <f>IF('Section 9a Bilan_Diffusion'!F137="","",IF('Section 9a Bilan_Diffusion'!F137="«Choisir»","",'Section 9a Bilan_Diffusion'!F137))</f>
        <v/>
      </c>
      <c r="N141" s="46" t="str">
        <f>IF('Section 9a Bilan_Diffusion'!G137="","",'Section 9a Bilan_Diffusion'!G137)</f>
        <v/>
      </c>
      <c r="O141" s="46" t="str">
        <f>IF('Section 9a Bilan_Diffusion'!H137="","",'Section 9a Bilan_Diffusion'!H137)</f>
        <v/>
      </c>
      <c r="P141" s="46" t="str">
        <f>IF('Section 9a Bilan_Diffusion'!I137="","",'Section 9a Bilan_Diffusion'!I137)</f>
        <v/>
      </c>
      <c r="Q141" s="46" t="str">
        <f>IF('Section 9a Bilan_Diffusion'!J137="","",'Section 9a Bilan_Diffusion'!J137)</f>
        <v/>
      </c>
      <c r="R141" s="46" t="str">
        <f>IF('Section 9a Bilan_Diffusion'!K137="","",'Section 9a Bilan_Diffusion'!K137)</f>
        <v/>
      </c>
      <c r="S141" s="46" t="str">
        <f>IF('Section 9a Bilan_Diffusion'!L137="","",'Section 9a Bilan_Diffusion'!L137)</f>
        <v/>
      </c>
      <c r="T141" s="46" t="str">
        <f>IF('Section 9a Bilan_Diffusion'!M137="","",'Section 9a Bilan_Diffusion'!M137)</f>
        <v/>
      </c>
      <c r="U141" s="8">
        <f>'Section 9a Bilan_Diffusion'!N137</f>
        <v>0</v>
      </c>
      <c r="V141" s="8">
        <f>'Section 9a Bilan_Diffusion'!O137</f>
        <v>0</v>
      </c>
      <c r="W141" s="8">
        <f>'Section 9a Bilan_Diffusion'!P137</f>
        <v>0</v>
      </c>
      <c r="X141" s="8">
        <f>'Section 9a Bilan_Diffusion'!Q137</f>
        <v>0</v>
      </c>
      <c r="Y141" s="8">
        <f>'Section 9a Bilan_Diffusion'!R137</f>
        <v>0</v>
      </c>
      <c r="Z141" s="8">
        <f>'Section 9a Bilan_Diffusion'!S137</f>
        <v>0</v>
      </c>
      <c r="AA141" s="8">
        <f>'Section 9a Bilan_Diffusion'!T137</f>
        <v>0</v>
      </c>
      <c r="AB141" s="8">
        <f>'Section 9a Bilan_Diffusion'!U137</f>
        <v>0</v>
      </c>
      <c r="AC141" s="8">
        <f>'Section 9a Bilan_Diffusion'!V137</f>
        <v>0</v>
      </c>
    </row>
    <row r="142" spans="1:29">
      <c r="A142" s="8">
        <f>'Identification '!$F$11</f>
        <v>0</v>
      </c>
      <c r="B142" s="46" t="str">
        <f>IF(AND('Identification '!$F$11="",'Identification '!$F$15&lt;&gt;""),'Identification '!$F$15,IF('Identification '!$F$11="","",IF('Identification '!$F$13="Inscrire le nom de votre organisme dans la cellule F15",'Identification '!$F$15,'Identification '!$F$13)))</f>
        <v/>
      </c>
      <c r="C142" s="8" t="str">
        <f>REF!$BM$7</f>
        <v>2025-2026</v>
      </c>
      <c r="D142" s="8" t="s">
        <v>2995</v>
      </c>
      <c r="E142" s="46" t="str">
        <f>'Identification '!$F$17</f>
        <v/>
      </c>
      <c r="F142" s="8" t="str">
        <f>'Identification '!$G$18</f>
        <v/>
      </c>
      <c r="G142" s="10" t="str">
        <f>IF('Section 9a Bilan_Diffusion'!$D$7="","",'Section 9a Bilan_Diffusion'!$D$7)</f>
        <v/>
      </c>
      <c r="H142" s="8" t="str">
        <f>IF('Section 9a Bilan_Diffusion'!A138="","",IF('Section 9a Bilan_Diffusion'!A138="«Choisir»","",'Section 9a Bilan_Diffusion'!A138))</f>
        <v/>
      </c>
      <c r="I142" s="1312" t="str">
        <f>IF('Section 9a Bilan_Diffusion'!B138="","",'Section 9a Bilan_Diffusion'!B138)</f>
        <v/>
      </c>
      <c r="J142" s="46" t="str">
        <f>IF('Section 9a Bilan_Diffusion'!C138="","",'Section 9a Bilan_Diffusion'!C138)</f>
        <v/>
      </c>
      <c r="K142" s="46" t="str">
        <f>IF('Section 9a Bilan_Diffusion'!D138="","",'Section 9a Bilan_Diffusion'!D138)</f>
        <v/>
      </c>
      <c r="L142" s="8" t="str">
        <f>IF('Section 9a Bilan_Diffusion'!E138="","",IF('Section 9a Bilan_Diffusion'!E138="«Choisir»","",'Section 9a Bilan_Diffusion'!E138))</f>
        <v/>
      </c>
      <c r="M142" s="8" t="str">
        <f>IF('Section 9a Bilan_Diffusion'!F138="","",IF('Section 9a Bilan_Diffusion'!F138="«Choisir»","",'Section 9a Bilan_Diffusion'!F138))</f>
        <v/>
      </c>
      <c r="N142" s="46" t="str">
        <f>IF('Section 9a Bilan_Diffusion'!G138="","",'Section 9a Bilan_Diffusion'!G138)</f>
        <v/>
      </c>
      <c r="O142" s="46" t="str">
        <f>IF('Section 9a Bilan_Diffusion'!H138="","",'Section 9a Bilan_Diffusion'!H138)</f>
        <v/>
      </c>
      <c r="P142" s="46" t="str">
        <f>IF('Section 9a Bilan_Diffusion'!I138="","",'Section 9a Bilan_Diffusion'!I138)</f>
        <v/>
      </c>
      <c r="Q142" s="46" t="str">
        <f>IF('Section 9a Bilan_Diffusion'!J138="","",'Section 9a Bilan_Diffusion'!J138)</f>
        <v/>
      </c>
      <c r="R142" s="46" t="str">
        <f>IF('Section 9a Bilan_Diffusion'!K138="","",'Section 9a Bilan_Diffusion'!K138)</f>
        <v/>
      </c>
      <c r="S142" s="46" t="str">
        <f>IF('Section 9a Bilan_Diffusion'!L138="","",'Section 9a Bilan_Diffusion'!L138)</f>
        <v/>
      </c>
      <c r="T142" s="46" t="str">
        <f>IF('Section 9a Bilan_Diffusion'!M138="","",'Section 9a Bilan_Diffusion'!M138)</f>
        <v/>
      </c>
      <c r="U142" s="8">
        <f>'Section 9a Bilan_Diffusion'!N138</f>
        <v>0</v>
      </c>
      <c r="V142" s="8">
        <f>'Section 9a Bilan_Diffusion'!O138</f>
        <v>0</v>
      </c>
      <c r="W142" s="8">
        <f>'Section 9a Bilan_Diffusion'!P138</f>
        <v>0</v>
      </c>
      <c r="X142" s="8">
        <f>'Section 9a Bilan_Diffusion'!Q138</f>
        <v>0</v>
      </c>
      <c r="Y142" s="8">
        <f>'Section 9a Bilan_Diffusion'!R138</f>
        <v>0</v>
      </c>
      <c r="Z142" s="8">
        <f>'Section 9a Bilan_Diffusion'!S138</f>
        <v>0</v>
      </c>
      <c r="AA142" s="8">
        <f>'Section 9a Bilan_Diffusion'!T138</f>
        <v>0</v>
      </c>
      <c r="AB142" s="8">
        <f>'Section 9a Bilan_Diffusion'!U138</f>
        <v>0</v>
      </c>
      <c r="AC142" s="8">
        <f>'Section 9a Bilan_Diffusion'!V138</f>
        <v>0</v>
      </c>
    </row>
    <row r="143" spans="1:29">
      <c r="A143" s="8">
        <f>'Identification '!$F$11</f>
        <v>0</v>
      </c>
      <c r="B143" s="46" t="str">
        <f>IF(AND('Identification '!$F$11="",'Identification '!$F$15&lt;&gt;""),'Identification '!$F$15,IF('Identification '!$F$11="","",IF('Identification '!$F$13="Inscrire le nom de votre organisme dans la cellule F15",'Identification '!$F$15,'Identification '!$F$13)))</f>
        <v/>
      </c>
      <c r="C143" s="8" t="str">
        <f>REF!$BM$7</f>
        <v>2025-2026</v>
      </c>
      <c r="D143" s="8" t="s">
        <v>2995</v>
      </c>
      <c r="E143" s="46" t="str">
        <f>'Identification '!$F$17</f>
        <v/>
      </c>
      <c r="F143" s="8" t="str">
        <f>'Identification '!$G$18</f>
        <v/>
      </c>
      <c r="G143" s="10" t="str">
        <f>IF('Section 9a Bilan_Diffusion'!$D$7="","",'Section 9a Bilan_Diffusion'!$D$7)</f>
        <v/>
      </c>
      <c r="H143" s="8" t="str">
        <f>IF('Section 9a Bilan_Diffusion'!A139="","",IF('Section 9a Bilan_Diffusion'!A139="«Choisir»","",'Section 9a Bilan_Diffusion'!A139))</f>
        <v/>
      </c>
      <c r="I143" s="1312" t="str">
        <f>IF('Section 9a Bilan_Diffusion'!B139="","",'Section 9a Bilan_Diffusion'!B139)</f>
        <v/>
      </c>
      <c r="J143" s="46" t="str">
        <f>IF('Section 9a Bilan_Diffusion'!C139="","",'Section 9a Bilan_Diffusion'!C139)</f>
        <v/>
      </c>
      <c r="K143" s="46" t="str">
        <f>IF('Section 9a Bilan_Diffusion'!D139="","",'Section 9a Bilan_Diffusion'!D139)</f>
        <v/>
      </c>
      <c r="L143" s="8" t="str">
        <f>IF('Section 9a Bilan_Diffusion'!E139="","",IF('Section 9a Bilan_Diffusion'!E139="«Choisir»","",'Section 9a Bilan_Diffusion'!E139))</f>
        <v/>
      </c>
      <c r="M143" s="8" t="str">
        <f>IF('Section 9a Bilan_Diffusion'!F139="","",IF('Section 9a Bilan_Diffusion'!F139="«Choisir»","",'Section 9a Bilan_Diffusion'!F139))</f>
        <v/>
      </c>
      <c r="N143" s="46" t="str">
        <f>IF('Section 9a Bilan_Diffusion'!G139="","",'Section 9a Bilan_Diffusion'!G139)</f>
        <v/>
      </c>
      <c r="O143" s="46" t="str">
        <f>IF('Section 9a Bilan_Diffusion'!H139="","",'Section 9a Bilan_Diffusion'!H139)</f>
        <v/>
      </c>
      <c r="P143" s="46" t="str">
        <f>IF('Section 9a Bilan_Diffusion'!I139="","",'Section 9a Bilan_Diffusion'!I139)</f>
        <v/>
      </c>
      <c r="Q143" s="46" t="str">
        <f>IF('Section 9a Bilan_Diffusion'!J139="","",'Section 9a Bilan_Diffusion'!J139)</f>
        <v/>
      </c>
      <c r="R143" s="46" t="str">
        <f>IF('Section 9a Bilan_Diffusion'!K139="","",'Section 9a Bilan_Diffusion'!K139)</f>
        <v/>
      </c>
      <c r="S143" s="46" t="str">
        <f>IF('Section 9a Bilan_Diffusion'!L139="","",'Section 9a Bilan_Diffusion'!L139)</f>
        <v/>
      </c>
      <c r="T143" s="46" t="str">
        <f>IF('Section 9a Bilan_Diffusion'!M139="","",'Section 9a Bilan_Diffusion'!M139)</f>
        <v/>
      </c>
      <c r="U143" s="8">
        <f>'Section 9a Bilan_Diffusion'!N139</f>
        <v>0</v>
      </c>
      <c r="V143" s="8">
        <f>'Section 9a Bilan_Diffusion'!O139</f>
        <v>0</v>
      </c>
      <c r="W143" s="8">
        <f>'Section 9a Bilan_Diffusion'!P139</f>
        <v>0</v>
      </c>
      <c r="X143" s="8">
        <f>'Section 9a Bilan_Diffusion'!Q139</f>
        <v>0</v>
      </c>
      <c r="Y143" s="8">
        <f>'Section 9a Bilan_Diffusion'!R139</f>
        <v>0</v>
      </c>
      <c r="Z143" s="8">
        <f>'Section 9a Bilan_Diffusion'!S139</f>
        <v>0</v>
      </c>
      <c r="AA143" s="8">
        <f>'Section 9a Bilan_Diffusion'!T139</f>
        <v>0</v>
      </c>
      <c r="AB143" s="8">
        <f>'Section 9a Bilan_Diffusion'!U139</f>
        <v>0</v>
      </c>
      <c r="AC143" s="8">
        <f>'Section 9a Bilan_Diffusion'!V139</f>
        <v>0</v>
      </c>
    </row>
    <row r="144" spans="1:29">
      <c r="A144" s="8">
        <f>'Identification '!$F$11</f>
        <v>0</v>
      </c>
      <c r="B144" s="46" t="str">
        <f>IF(AND('Identification '!$F$11="",'Identification '!$F$15&lt;&gt;""),'Identification '!$F$15,IF('Identification '!$F$11="","",IF('Identification '!$F$13="Inscrire le nom de votre organisme dans la cellule F15",'Identification '!$F$15,'Identification '!$F$13)))</f>
        <v/>
      </c>
      <c r="C144" s="8" t="str">
        <f>REF!$BM$7</f>
        <v>2025-2026</v>
      </c>
      <c r="D144" s="8" t="s">
        <v>2995</v>
      </c>
      <c r="E144" s="46" t="str">
        <f>'Identification '!$F$17</f>
        <v/>
      </c>
      <c r="F144" s="8" t="str">
        <f>'Identification '!$G$18</f>
        <v/>
      </c>
      <c r="G144" s="10" t="str">
        <f>IF('Section 9a Bilan_Diffusion'!$D$7="","",'Section 9a Bilan_Diffusion'!$D$7)</f>
        <v/>
      </c>
      <c r="H144" s="8" t="str">
        <f>IF('Section 9a Bilan_Diffusion'!A140="","",IF('Section 9a Bilan_Diffusion'!A140="«Choisir»","",'Section 9a Bilan_Diffusion'!A140))</f>
        <v/>
      </c>
      <c r="I144" s="1312" t="str">
        <f>IF('Section 9a Bilan_Diffusion'!B140="","",'Section 9a Bilan_Diffusion'!B140)</f>
        <v/>
      </c>
      <c r="J144" s="46" t="str">
        <f>IF('Section 9a Bilan_Diffusion'!C140="","",'Section 9a Bilan_Diffusion'!C140)</f>
        <v/>
      </c>
      <c r="K144" s="46" t="str">
        <f>IF('Section 9a Bilan_Diffusion'!D140="","",'Section 9a Bilan_Diffusion'!D140)</f>
        <v/>
      </c>
      <c r="L144" s="8" t="str">
        <f>IF('Section 9a Bilan_Diffusion'!E140="","",IF('Section 9a Bilan_Diffusion'!E140="«Choisir»","",'Section 9a Bilan_Diffusion'!E140))</f>
        <v/>
      </c>
      <c r="M144" s="8" t="str">
        <f>IF('Section 9a Bilan_Diffusion'!F140="","",IF('Section 9a Bilan_Diffusion'!F140="«Choisir»","",'Section 9a Bilan_Diffusion'!F140))</f>
        <v/>
      </c>
      <c r="N144" s="46" t="str">
        <f>IF('Section 9a Bilan_Diffusion'!G140="","",'Section 9a Bilan_Diffusion'!G140)</f>
        <v/>
      </c>
      <c r="O144" s="46" t="str">
        <f>IF('Section 9a Bilan_Diffusion'!H140="","",'Section 9a Bilan_Diffusion'!H140)</f>
        <v/>
      </c>
      <c r="P144" s="46" t="str">
        <f>IF('Section 9a Bilan_Diffusion'!I140="","",'Section 9a Bilan_Diffusion'!I140)</f>
        <v/>
      </c>
      <c r="Q144" s="46" t="str">
        <f>IF('Section 9a Bilan_Diffusion'!J140="","",'Section 9a Bilan_Diffusion'!J140)</f>
        <v/>
      </c>
      <c r="R144" s="46" t="str">
        <f>IF('Section 9a Bilan_Diffusion'!K140="","",'Section 9a Bilan_Diffusion'!K140)</f>
        <v/>
      </c>
      <c r="S144" s="46" t="str">
        <f>IF('Section 9a Bilan_Diffusion'!L140="","",'Section 9a Bilan_Diffusion'!L140)</f>
        <v/>
      </c>
      <c r="T144" s="46" t="str">
        <f>IF('Section 9a Bilan_Diffusion'!M140="","",'Section 9a Bilan_Diffusion'!M140)</f>
        <v/>
      </c>
      <c r="U144" s="8">
        <f>'Section 9a Bilan_Diffusion'!N140</f>
        <v>0</v>
      </c>
      <c r="V144" s="8">
        <f>'Section 9a Bilan_Diffusion'!O140</f>
        <v>0</v>
      </c>
      <c r="W144" s="8">
        <f>'Section 9a Bilan_Diffusion'!P140</f>
        <v>0</v>
      </c>
      <c r="X144" s="8">
        <f>'Section 9a Bilan_Diffusion'!Q140</f>
        <v>0</v>
      </c>
      <c r="Y144" s="8">
        <f>'Section 9a Bilan_Diffusion'!R140</f>
        <v>0</v>
      </c>
      <c r="Z144" s="8">
        <f>'Section 9a Bilan_Diffusion'!S140</f>
        <v>0</v>
      </c>
      <c r="AA144" s="8">
        <f>'Section 9a Bilan_Diffusion'!T140</f>
        <v>0</v>
      </c>
      <c r="AB144" s="8">
        <f>'Section 9a Bilan_Diffusion'!U140</f>
        <v>0</v>
      </c>
      <c r="AC144" s="8">
        <f>'Section 9a Bilan_Diffusion'!V140</f>
        <v>0</v>
      </c>
    </row>
    <row r="145" spans="1:29">
      <c r="A145" s="8">
        <f>'Identification '!$F$11</f>
        <v>0</v>
      </c>
      <c r="B145" s="46" t="str">
        <f>IF(AND('Identification '!$F$11="",'Identification '!$F$15&lt;&gt;""),'Identification '!$F$15,IF('Identification '!$F$11="","",IF('Identification '!$F$13="Inscrire le nom de votre organisme dans la cellule F15",'Identification '!$F$15,'Identification '!$F$13)))</f>
        <v/>
      </c>
      <c r="C145" s="8" t="str">
        <f>REF!$BM$7</f>
        <v>2025-2026</v>
      </c>
      <c r="D145" s="8" t="s">
        <v>2995</v>
      </c>
      <c r="E145" s="46" t="str">
        <f>'Identification '!$F$17</f>
        <v/>
      </c>
      <c r="F145" s="8" t="str">
        <f>'Identification '!$G$18</f>
        <v/>
      </c>
      <c r="G145" s="10" t="str">
        <f>IF('Section 9a Bilan_Diffusion'!$D$7="","",'Section 9a Bilan_Diffusion'!$D$7)</f>
        <v/>
      </c>
      <c r="H145" s="8" t="str">
        <f>IF('Section 9a Bilan_Diffusion'!A141="","",IF('Section 9a Bilan_Diffusion'!A141="«Choisir»","",'Section 9a Bilan_Diffusion'!A141))</f>
        <v/>
      </c>
      <c r="I145" s="1312" t="str">
        <f>IF('Section 9a Bilan_Diffusion'!B141="","",'Section 9a Bilan_Diffusion'!B141)</f>
        <v/>
      </c>
      <c r="J145" s="46" t="str">
        <f>IF('Section 9a Bilan_Diffusion'!C141="","",'Section 9a Bilan_Diffusion'!C141)</f>
        <v/>
      </c>
      <c r="K145" s="46" t="str">
        <f>IF('Section 9a Bilan_Diffusion'!D141="","",'Section 9a Bilan_Diffusion'!D141)</f>
        <v/>
      </c>
      <c r="L145" s="8" t="str">
        <f>IF('Section 9a Bilan_Diffusion'!E141="","",IF('Section 9a Bilan_Diffusion'!E141="«Choisir»","",'Section 9a Bilan_Diffusion'!E141))</f>
        <v/>
      </c>
      <c r="M145" s="8" t="str">
        <f>IF('Section 9a Bilan_Diffusion'!F141="","",IF('Section 9a Bilan_Diffusion'!F141="«Choisir»","",'Section 9a Bilan_Diffusion'!F141))</f>
        <v/>
      </c>
      <c r="N145" s="46" t="str">
        <f>IF('Section 9a Bilan_Diffusion'!G141="","",'Section 9a Bilan_Diffusion'!G141)</f>
        <v/>
      </c>
      <c r="O145" s="46" t="str">
        <f>IF('Section 9a Bilan_Diffusion'!H141="","",'Section 9a Bilan_Diffusion'!H141)</f>
        <v/>
      </c>
      <c r="P145" s="46" t="str">
        <f>IF('Section 9a Bilan_Diffusion'!I141="","",'Section 9a Bilan_Diffusion'!I141)</f>
        <v/>
      </c>
      <c r="Q145" s="46" t="str">
        <f>IF('Section 9a Bilan_Diffusion'!J141="","",'Section 9a Bilan_Diffusion'!J141)</f>
        <v/>
      </c>
      <c r="R145" s="46" t="str">
        <f>IF('Section 9a Bilan_Diffusion'!K141="","",'Section 9a Bilan_Diffusion'!K141)</f>
        <v/>
      </c>
      <c r="S145" s="46" t="str">
        <f>IF('Section 9a Bilan_Diffusion'!L141="","",'Section 9a Bilan_Diffusion'!L141)</f>
        <v/>
      </c>
      <c r="T145" s="46" t="str">
        <f>IF('Section 9a Bilan_Diffusion'!M141="","",'Section 9a Bilan_Diffusion'!M141)</f>
        <v/>
      </c>
      <c r="U145" s="8">
        <f>'Section 9a Bilan_Diffusion'!N141</f>
        <v>0</v>
      </c>
      <c r="V145" s="8">
        <f>'Section 9a Bilan_Diffusion'!O141</f>
        <v>0</v>
      </c>
      <c r="W145" s="8">
        <f>'Section 9a Bilan_Diffusion'!P141</f>
        <v>0</v>
      </c>
      <c r="X145" s="8">
        <f>'Section 9a Bilan_Diffusion'!Q141</f>
        <v>0</v>
      </c>
      <c r="Y145" s="8">
        <f>'Section 9a Bilan_Diffusion'!R141</f>
        <v>0</v>
      </c>
      <c r="Z145" s="8">
        <f>'Section 9a Bilan_Diffusion'!S141</f>
        <v>0</v>
      </c>
      <c r="AA145" s="8">
        <f>'Section 9a Bilan_Diffusion'!T141</f>
        <v>0</v>
      </c>
      <c r="AB145" s="8">
        <f>'Section 9a Bilan_Diffusion'!U141</f>
        <v>0</v>
      </c>
      <c r="AC145" s="8">
        <f>'Section 9a Bilan_Diffusion'!V141</f>
        <v>0</v>
      </c>
    </row>
    <row r="146" spans="1:29">
      <c r="A146" s="8">
        <f>'Identification '!$F$11</f>
        <v>0</v>
      </c>
      <c r="B146" s="46" t="str">
        <f>IF(AND('Identification '!$F$11="",'Identification '!$F$15&lt;&gt;""),'Identification '!$F$15,IF('Identification '!$F$11="","",IF('Identification '!$F$13="Inscrire le nom de votre organisme dans la cellule F15",'Identification '!$F$15,'Identification '!$F$13)))</f>
        <v/>
      </c>
      <c r="C146" s="8" t="str">
        <f>REF!$BM$7</f>
        <v>2025-2026</v>
      </c>
      <c r="D146" s="8" t="s">
        <v>2995</v>
      </c>
      <c r="E146" s="46" t="str">
        <f>'Identification '!$F$17</f>
        <v/>
      </c>
      <c r="F146" s="8" t="str">
        <f>'Identification '!$G$18</f>
        <v/>
      </c>
      <c r="G146" s="10" t="str">
        <f>IF('Section 9a Bilan_Diffusion'!$D$7="","",'Section 9a Bilan_Diffusion'!$D$7)</f>
        <v/>
      </c>
      <c r="H146" s="8" t="str">
        <f>IF('Section 9a Bilan_Diffusion'!A142="","",IF('Section 9a Bilan_Diffusion'!A142="«Choisir»","",'Section 9a Bilan_Diffusion'!A142))</f>
        <v/>
      </c>
      <c r="I146" s="1312" t="str">
        <f>IF('Section 9a Bilan_Diffusion'!B142="","",'Section 9a Bilan_Diffusion'!B142)</f>
        <v/>
      </c>
      <c r="J146" s="46" t="str">
        <f>IF('Section 9a Bilan_Diffusion'!C142="","",'Section 9a Bilan_Diffusion'!C142)</f>
        <v/>
      </c>
      <c r="K146" s="46" t="str">
        <f>IF('Section 9a Bilan_Diffusion'!D142="","",'Section 9a Bilan_Diffusion'!D142)</f>
        <v/>
      </c>
      <c r="L146" s="8" t="str">
        <f>IF('Section 9a Bilan_Diffusion'!E142="","",IF('Section 9a Bilan_Diffusion'!E142="«Choisir»","",'Section 9a Bilan_Diffusion'!E142))</f>
        <v/>
      </c>
      <c r="M146" s="8" t="str">
        <f>IF('Section 9a Bilan_Diffusion'!F142="","",IF('Section 9a Bilan_Diffusion'!F142="«Choisir»","",'Section 9a Bilan_Diffusion'!F142))</f>
        <v/>
      </c>
      <c r="N146" s="46" t="str">
        <f>IF('Section 9a Bilan_Diffusion'!G142="","",'Section 9a Bilan_Diffusion'!G142)</f>
        <v/>
      </c>
      <c r="O146" s="46" t="str">
        <f>IF('Section 9a Bilan_Diffusion'!H142="","",'Section 9a Bilan_Diffusion'!H142)</f>
        <v/>
      </c>
      <c r="P146" s="46" t="str">
        <f>IF('Section 9a Bilan_Diffusion'!I142="","",'Section 9a Bilan_Diffusion'!I142)</f>
        <v/>
      </c>
      <c r="Q146" s="46" t="str">
        <f>IF('Section 9a Bilan_Diffusion'!J142="","",'Section 9a Bilan_Diffusion'!J142)</f>
        <v/>
      </c>
      <c r="R146" s="46" t="str">
        <f>IF('Section 9a Bilan_Diffusion'!K142="","",'Section 9a Bilan_Diffusion'!K142)</f>
        <v/>
      </c>
      <c r="S146" s="46" t="str">
        <f>IF('Section 9a Bilan_Diffusion'!L142="","",'Section 9a Bilan_Diffusion'!L142)</f>
        <v/>
      </c>
      <c r="T146" s="46" t="str">
        <f>IF('Section 9a Bilan_Diffusion'!M142="","",'Section 9a Bilan_Diffusion'!M142)</f>
        <v/>
      </c>
      <c r="U146" s="8">
        <f>'Section 9a Bilan_Diffusion'!N142</f>
        <v>0</v>
      </c>
      <c r="V146" s="8">
        <f>'Section 9a Bilan_Diffusion'!O142</f>
        <v>0</v>
      </c>
      <c r="W146" s="8">
        <f>'Section 9a Bilan_Diffusion'!P142</f>
        <v>0</v>
      </c>
      <c r="X146" s="8">
        <f>'Section 9a Bilan_Diffusion'!Q142</f>
        <v>0</v>
      </c>
      <c r="Y146" s="8">
        <f>'Section 9a Bilan_Diffusion'!R142</f>
        <v>0</v>
      </c>
      <c r="Z146" s="8">
        <f>'Section 9a Bilan_Diffusion'!S142</f>
        <v>0</v>
      </c>
      <c r="AA146" s="8">
        <f>'Section 9a Bilan_Diffusion'!T142</f>
        <v>0</v>
      </c>
      <c r="AB146" s="8">
        <f>'Section 9a Bilan_Diffusion'!U142</f>
        <v>0</v>
      </c>
      <c r="AC146" s="8">
        <f>'Section 9a Bilan_Diffusion'!V142</f>
        <v>0</v>
      </c>
    </row>
    <row r="147" spans="1:29">
      <c r="A147" s="8">
        <f>'Identification '!$F$11</f>
        <v>0</v>
      </c>
      <c r="B147" s="46" t="str">
        <f>IF(AND('Identification '!$F$11="",'Identification '!$F$15&lt;&gt;""),'Identification '!$F$15,IF('Identification '!$F$11="","",IF('Identification '!$F$13="Inscrire le nom de votre organisme dans la cellule F15",'Identification '!$F$15,'Identification '!$F$13)))</f>
        <v/>
      </c>
      <c r="C147" s="8" t="str">
        <f>REF!$BM$7</f>
        <v>2025-2026</v>
      </c>
      <c r="D147" s="8" t="s">
        <v>2995</v>
      </c>
      <c r="E147" s="46" t="str">
        <f>'Identification '!$F$17</f>
        <v/>
      </c>
      <c r="F147" s="8" t="str">
        <f>'Identification '!$G$18</f>
        <v/>
      </c>
      <c r="G147" s="10" t="str">
        <f>IF('Section 9a Bilan_Diffusion'!$D$7="","",'Section 9a Bilan_Diffusion'!$D$7)</f>
        <v/>
      </c>
      <c r="H147" s="8" t="str">
        <f>IF('Section 9a Bilan_Diffusion'!A143="","",IF('Section 9a Bilan_Diffusion'!A143="«Choisir»","",'Section 9a Bilan_Diffusion'!A143))</f>
        <v/>
      </c>
      <c r="I147" s="1312" t="str">
        <f>IF('Section 9a Bilan_Diffusion'!B143="","",'Section 9a Bilan_Diffusion'!B143)</f>
        <v/>
      </c>
      <c r="J147" s="46" t="str">
        <f>IF('Section 9a Bilan_Diffusion'!C143="","",'Section 9a Bilan_Diffusion'!C143)</f>
        <v/>
      </c>
      <c r="K147" s="46" t="str">
        <f>IF('Section 9a Bilan_Diffusion'!D143="","",'Section 9a Bilan_Diffusion'!D143)</f>
        <v/>
      </c>
      <c r="L147" s="8" t="str">
        <f>IF('Section 9a Bilan_Diffusion'!E143="","",IF('Section 9a Bilan_Diffusion'!E143="«Choisir»","",'Section 9a Bilan_Diffusion'!E143))</f>
        <v/>
      </c>
      <c r="M147" s="8" t="str">
        <f>IF('Section 9a Bilan_Diffusion'!F143="","",IF('Section 9a Bilan_Diffusion'!F143="«Choisir»","",'Section 9a Bilan_Diffusion'!F143))</f>
        <v/>
      </c>
      <c r="N147" s="46" t="str">
        <f>IF('Section 9a Bilan_Diffusion'!G143="","",'Section 9a Bilan_Diffusion'!G143)</f>
        <v/>
      </c>
      <c r="O147" s="46" t="str">
        <f>IF('Section 9a Bilan_Diffusion'!H143="","",'Section 9a Bilan_Diffusion'!H143)</f>
        <v/>
      </c>
      <c r="P147" s="46" t="str">
        <f>IF('Section 9a Bilan_Diffusion'!I143="","",'Section 9a Bilan_Diffusion'!I143)</f>
        <v/>
      </c>
      <c r="Q147" s="46" t="str">
        <f>IF('Section 9a Bilan_Diffusion'!J143="","",'Section 9a Bilan_Diffusion'!J143)</f>
        <v/>
      </c>
      <c r="R147" s="46" t="str">
        <f>IF('Section 9a Bilan_Diffusion'!K143="","",'Section 9a Bilan_Diffusion'!K143)</f>
        <v/>
      </c>
      <c r="S147" s="46" t="str">
        <f>IF('Section 9a Bilan_Diffusion'!L143="","",'Section 9a Bilan_Diffusion'!L143)</f>
        <v/>
      </c>
      <c r="T147" s="46" t="str">
        <f>IF('Section 9a Bilan_Diffusion'!M143="","",'Section 9a Bilan_Diffusion'!M143)</f>
        <v/>
      </c>
      <c r="U147" s="8">
        <f>'Section 9a Bilan_Diffusion'!N143</f>
        <v>0</v>
      </c>
      <c r="V147" s="8">
        <f>'Section 9a Bilan_Diffusion'!O143</f>
        <v>0</v>
      </c>
      <c r="W147" s="8">
        <f>'Section 9a Bilan_Diffusion'!P143</f>
        <v>0</v>
      </c>
      <c r="X147" s="8">
        <f>'Section 9a Bilan_Diffusion'!Q143</f>
        <v>0</v>
      </c>
      <c r="Y147" s="8">
        <f>'Section 9a Bilan_Diffusion'!R143</f>
        <v>0</v>
      </c>
      <c r="Z147" s="8">
        <f>'Section 9a Bilan_Diffusion'!S143</f>
        <v>0</v>
      </c>
      <c r="AA147" s="8">
        <f>'Section 9a Bilan_Diffusion'!T143</f>
        <v>0</v>
      </c>
      <c r="AB147" s="8">
        <f>'Section 9a Bilan_Diffusion'!U143</f>
        <v>0</v>
      </c>
      <c r="AC147" s="8">
        <f>'Section 9a Bilan_Diffusion'!V143</f>
        <v>0</v>
      </c>
    </row>
    <row r="148" spans="1:29">
      <c r="A148" s="8">
        <f>'Identification '!$F$11</f>
        <v>0</v>
      </c>
      <c r="B148" s="46" t="str">
        <f>IF(AND('Identification '!$F$11="",'Identification '!$F$15&lt;&gt;""),'Identification '!$F$15,IF('Identification '!$F$11="","",IF('Identification '!$F$13="Inscrire le nom de votre organisme dans la cellule F15",'Identification '!$F$15,'Identification '!$F$13)))</f>
        <v/>
      </c>
      <c r="C148" s="8" t="str">
        <f>REF!$BM$7</f>
        <v>2025-2026</v>
      </c>
      <c r="D148" s="8" t="s">
        <v>2995</v>
      </c>
      <c r="E148" s="46" t="str">
        <f>'Identification '!$F$17</f>
        <v/>
      </c>
      <c r="F148" s="8" t="str">
        <f>'Identification '!$G$18</f>
        <v/>
      </c>
      <c r="G148" s="10" t="str">
        <f>IF('Section 9a Bilan_Diffusion'!$D$7="","",'Section 9a Bilan_Diffusion'!$D$7)</f>
        <v/>
      </c>
      <c r="H148" s="8" t="str">
        <f>IF('Section 9a Bilan_Diffusion'!A144="","",IF('Section 9a Bilan_Diffusion'!A144="«Choisir»","",'Section 9a Bilan_Diffusion'!A144))</f>
        <v/>
      </c>
      <c r="I148" s="1312" t="str">
        <f>IF('Section 9a Bilan_Diffusion'!B144="","",'Section 9a Bilan_Diffusion'!B144)</f>
        <v/>
      </c>
      <c r="J148" s="46" t="str">
        <f>IF('Section 9a Bilan_Diffusion'!C144="","",'Section 9a Bilan_Diffusion'!C144)</f>
        <v/>
      </c>
      <c r="K148" s="46" t="str">
        <f>IF('Section 9a Bilan_Diffusion'!D144="","",'Section 9a Bilan_Diffusion'!D144)</f>
        <v/>
      </c>
      <c r="L148" s="8" t="str">
        <f>IF('Section 9a Bilan_Diffusion'!E144="","",IF('Section 9a Bilan_Diffusion'!E144="«Choisir»","",'Section 9a Bilan_Diffusion'!E144))</f>
        <v/>
      </c>
      <c r="M148" s="8" t="str">
        <f>IF('Section 9a Bilan_Diffusion'!F144="","",IF('Section 9a Bilan_Diffusion'!F144="«Choisir»","",'Section 9a Bilan_Diffusion'!F144))</f>
        <v/>
      </c>
      <c r="N148" s="46" t="str">
        <f>IF('Section 9a Bilan_Diffusion'!G144="","",'Section 9a Bilan_Diffusion'!G144)</f>
        <v/>
      </c>
      <c r="O148" s="46" t="str">
        <f>IF('Section 9a Bilan_Diffusion'!H144="","",'Section 9a Bilan_Diffusion'!H144)</f>
        <v/>
      </c>
      <c r="P148" s="46" t="str">
        <f>IF('Section 9a Bilan_Diffusion'!I144="","",'Section 9a Bilan_Diffusion'!I144)</f>
        <v/>
      </c>
      <c r="Q148" s="46" t="str">
        <f>IF('Section 9a Bilan_Diffusion'!J144="","",'Section 9a Bilan_Diffusion'!J144)</f>
        <v/>
      </c>
      <c r="R148" s="46" t="str">
        <f>IF('Section 9a Bilan_Diffusion'!K144="","",'Section 9a Bilan_Diffusion'!K144)</f>
        <v/>
      </c>
      <c r="S148" s="46" t="str">
        <f>IF('Section 9a Bilan_Diffusion'!L144="","",'Section 9a Bilan_Diffusion'!L144)</f>
        <v/>
      </c>
      <c r="T148" s="46" t="str">
        <f>IF('Section 9a Bilan_Diffusion'!M144="","",'Section 9a Bilan_Diffusion'!M144)</f>
        <v/>
      </c>
      <c r="U148" s="8">
        <f>'Section 9a Bilan_Diffusion'!N144</f>
        <v>0</v>
      </c>
      <c r="V148" s="8">
        <f>'Section 9a Bilan_Diffusion'!O144</f>
        <v>0</v>
      </c>
      <c r="W148" s="8">
        <f>'Section 9a Bilan_Diffusion'!P144</f>
        <v>0</v>
      </c>
      <c r="X148" s="8">
        <f>'Section 9a Bilan_Diffusion'!Q144</f>
        <v>0</v>
      </c>
      <c r="Y148" s="8">
        <f>'Section 9a Bilan_Diffusion'!R144</f>
        <v>0</v>
      </c>
      <c r="Z148" s="8">
        <f>'Section 9a Bilan_Diffusion'!S144</f>
        <v>0</v>
      </c>
      <c r="AA148" s="8">
        <f>'Section 9a Bilan_Diffusion'!T144</f>
        <v>0</v>
      </c>
      <c r="AB148" s="8">
        <f>'Section 9a Bilan_Diffusion'!U144</f>
        <v>0</v>
      </c>
      <c r="AC148" s="8">
        <f>'Section 9a Bilan_Diffusion'!V144</f>
        <v>0</v>
      </c>
    </row>
    <row r="149" spans="1:29">
      <c r="A149" s="8">
        <f>'Identification '!$F$11</f>
        <v>0</v>
      </c>
      <c r="B149" s="46" t="str">
        <f>IF(AND('Identification '!$F$11="",'Identification '!$F$15&lt;&gt;""),'Identification '!$F$15,IF('Identification '!$F$11="","",IF('Identification '!$F$13="Inscrire le nom de votre organisme dans la cellule F15",'Identification '!$F$15,'Identification '!$F$13)))</f>
        <v/>
      </c>
      <c r="C149" s="8" t="str">
        <f>REF!$BM$7</f>
        <v>2025-2026</v>
      </c>
      <c r="D149" s="8" t="s">
        <v>2995</v>
      </c>
      <c r="E149" s="46" t="str">
        <f>'Identification '!$F$17</f>
        <v/>
      </c>
      <c r="F149" s="8" t="str">
        <f>'Identification '!$G$18</f>
        <v/>
      </c>
      <c r="G149" s="10" t="str">
        <f>IF('Section 9a Bilan_Diffusion'!$D$7="","",'Section 9a Bilan_Diffusion'!$D$7)</f>
        <v/>
      </c>
      <c r="H149" s="8" t="str">
        <f>IF('Section 9a Bilan_Diffusion'!A145="","",IF('Section 9a Bilan_Diffusion'!A145="«Choisir»","",'Section 9a Bilan_Diffusion'!A145))</f>
        <v/>
      </c>
      <c r="I149" s="1312" t="str">
        <f>IF('Section 9a Bilan_Diffusion'!B145="","",'Section 9a Bilan_Diffusion'!B145)</f>
        <v/>
      </c>
      <c r="J149" s="46" t="str">
        <f>IF('Section 9a Bilan_Diffusion'!C145="","",'Section 9a Bilan_Diffusion'!C145)</f>
        <v/>
      </c>
      <c r="K149" s="46" t="str">
        <f>IF('Section 9a Bilan_Diffusion'!D145="","",'Section 9a Bilan_Diffusion'!D145)</f>
        <v/>
      </c>
      <c r="L149" s="8" t="str">
        <f>IF('Section 9a Bilan_Diffusion'!E145="","",IF('Section 9a Bilan_Diffusion'!E145="«Choisir»","",'Section 9a Bilan_Diffusion'!E145))</f>
        <v/>
      </c>
      <c r="M149" s="8" t="str">
        <f>IF('Section 9a Bilan_Diffusion'!F145="","",IF('Section 9a Bilan_Diffusion'!F145="«Choisir»","",'Section 9a Bilan_Diffusion'!F145))</f>
        <v/>
      </c>
      <c r="N149" s="46" t="str">
        <f>IF('Section 9a Bilan_Diffusion'!G145="","",'Section 9a Bilan_Diffusion'!G145)</f>
        <v/>
      </c>
      <c r="O149" s="46" t="str">
        <f>IF('Section 9a Bilan_Diffusion'!H145="","",'Section 9a Bilan_Diffusion'!H145)</f>
        <v/>
      </c>
      <c r="P149" s="46" t="str">
        <f>IF('Section 9a Bilan_Diffusion'!I145="","",'Section 9a Bilan_Diffusion'!I145)</f>
        <v/>
      </c>
      <c r="Q149" s="46" t="str">
        <f>IF('Section 9a Bilan_Diffusion'!J145="","",'Section 9a Bilan_Diffusion'!J145)</f>
        <v/>
      </c>
      <c r="R149" s="46" t="str">
        <f>IF('Section 9a Bilan_Diffusion'!K145="","",'Section 9a Bilan_Diffusion'!K145)</f>
        <v/>
      </c>
      <c r="S149" s="46" t="str">
        <f>IF('Section 9a Bilan_Diffusion'!L145="","",'Section 9a Bilan_Diffusion'!L145)</f>
        <v/>
      </c>
      <c r="T149" s="46" t="str">
        <f>IF('Section 9a Bilan_Diffusion'!M145="","",'Section 9a Bilan_Diffusion'!M145)</f>
        <v/>
      </c>
      <c r="U149" s="8">
        <f>'Section 9a Bilan_Diffusion'!N145</f>
        <v>0</v>
      </c>
      <c r="V149" s="8">
        <f>'Section 9a Bilan_Diffusion'!O145</f>
        <v>0</v>
      </c>
      <c r="W149" s="8">
        <f>'Section 9a Bilan_Diffusion'!P145</f>
        <v>0</v>
      </c>
      <c r="X149" s="8">
        <f>'Section 9a Bilan_Diffusion'!Q145</f>
        <v>0</v>
      </c>
      <c r="Y149" s="8">
        <f>'Section 9a Bilan_Diffusion'!R145</f>
        <v>0</v>
      </c>
      <c r="Z149" s="8">
        <f>'Section 9a Bilan_Diffusion'!S145</f>
        <v>0</v>
      </c>
      <c r="AA149" s="8">
        <f>'Section 9a Bilan_Diffusion'!T145</f>
        <v>0</v>
      </c>
      <c r="AB149" s="8">
        <f>'Section 9a Bilan_Diffusion'!U145</f>
        <v>0</v>
      </c>
      <c r="AC149" s="8">
        <f>'Section 9a Bilan_Diffusion'!V145</f>
        <v>0</v>
      </c>
    </row>
    <row r="150" spans="1:29">
      <c r="A150" s="8">
        <f>'Identification '!$F$11</f>
        <v>0</v>
      </c>
      <c r="B150" s="46" t="str">
        <f>IF(AND('Identification '!$F$11="",'Identification '!$F$15&lt;&gt;""),'Identification '!$F$15,IF('Identification '!$F$11="","",IF('Identification '!$F$13="Inscrire le nom de votre organisme dans la cellule F15",'Identification '!$F$15,'Identification '!$F$13)))</f>
        <v/>
      </c>
      <c r="C150" s="8" t="str">
        <f>REF!$BM$7</f>
        <v>2025-2026</v>
      </c>
      <c r="D150" s="8" t="s">
        <v>2995</v>
      </c>
      <c r="E150" s="46" t="str">
        <f>'Identification '!$F$17</f>
        <v/>
      </c>
      <c r="F150" s="8" t="str">
        <f>'Identification '!$G$18</f>
        <v/>
      </c>
      <c r="G150" s="10" t="str">
        <f>IF('Section 9a Bilan_Diffusion'!$D$7="","",'Section 9a Bilan_Diffusion'!$D$7)</f>
        <v/>
      </c>
      <c r="H150" s="8" t="str">
        <f>IF('Section 9a Bilan_Diffusion'!A146="","",IF('Section 9a Bilan_Diffusion'!A146="«Choisir»","",'Section 9a Bilan_Diffusion'!A146))</f>
        <v/>
      </c>
      <c r="I150" s="1312" t="str">
        <f>IF('Section 9a Bilan_Diffusion'!B146="","",'Section 9a Bilan_Diffusion'!B146)</f>
        <v/>
      </c>
      <c r="J150" s="46" t="str">
        <f>IF('Section 9a Bilan_Diffusion'!C146="","",'Section 9a Bilan_Diffusion'!C146)</f>
        <v/>
      </c>
      <c r="K150" s="46" t="str">
        <f>IF('Section 9a Bilan_Diffusion'!D146="","",'Section 9a Bilan_Diffusion'!D146)</f>
        <v/>
      </c>
      <c r="L150" s="8" t="str">
        <f>IF('Section 9a Bilan_Diffusion'!E146="","",IF('Section 9a Bilan_Diffusion'!E146="«Choisir»","",'Section 9a Bilan_Diffusion'!E146))</f>
        <v/>
      </c>
      <c r="M150" s="8" t="str">
        <f>IF('Section 9a Bilan_Diffusion'!F146="","",IF('Section 9a Bilan_Diffusion'!F146="«Choisir»","",'Section 9a Bilan_Diffusion'!F146))</f>
        <v/>
      </c>
      <c r="N150" s="46" t="str">
        <f>IF('Section 9a Bilan_Diffusion'!G146="","",'Section 9a Bilan_Diffusion'!G146)</f>
        <v/>
      </c>
      <c r="O150" s="46" t="str">
        <f>IF('Section 9a Bilan_Diffusion'!H146="","",'Section 9a Bilan_Diffusion'!H146)</f>
        <v/>
      </c>
      <c r="P150" s="46" t="str">
        <f>IF('Section 9a Bilan_Diffusion'!I146="","",'Section 9a Bilan_Diffusion'!I146)</f>
        <v/>
      </c>
      <c r="Q150" s="46" t="str">
        <f>IF('Section 9a Bilan_Diffusion'!J146="","",'Section 9a Bilan_Diffusion'!J146)</f>
        <v/>
      </c>
      <c r="R150" s="46" t="str">
        <f>IF('Section 9a Bilan_Diffusion'!K146="","",'Section 9a Bilan_Diffusion'!K146)</f>
        <v/>
      </c>
      <c r="S150" s="46" t="str">
        <f>IF('Section 9a Bilan_Diffusion'!L146="","",'Section 9a Bilan_Diffusion'!L146)</f>
        <v/>
      </c>
      <c r="T150" s="46" t="str">
        <f>IF('Section 9a Bilan_Diffusion'!M146="","",'Section 9a Bilan_Diffusion'!M146)</f>
        <v/>
      </c>
      <c r="U150" s="8">
        <f>'Section 9a Bilan_Diffusion'!N146</f>
        <v>0</v>
      </c>
      <c r="V150" s="8">
        <f>'Section 9a Bilan_Diffusion'!O146</f>
        <v>0</v>
      </c>
      <c r="W150" s="8">
        <f>'Section 9a Bilan_Diffusion'!P146</f>
        <v>0</v>
      </c>
      <c r="X150" s="8">
        <f>'Section 9a Bilan_Diffusion'!Q146</f>
        <v>0</v>
      </c>
      <c r="Y150" s="8">
        <f>'Section 9a Bilan_Diffusion'!R146</f>
        <v>0</v>
      </c>
      <c r="Z150" s="8">
        <f>'Section 9a Bilan_Diffusion'!S146</f>
        <v>0</v>
      </c>
      <c r="AA150" s="8">
        <f>'Section 9a Bilan_Diffusion'!T146</f>
        <v>0</v>
      </c>
      <c r="AB150" s="8">
        <f>'Section 9a Bilan_Diffusion'!U146</f>
        <v>0</v>
      </c>
      <c r="AC150" s="8">
        <f>'Section 9a Bilan_Diffusion'!V146</f>
        <v>0</v>
      </c>
    </row>
    <row r="151" spans="1:29">
      <c r="A151" s="8">
        <f>'Identification '!$F$11</f>
        <v>0</v>
      </c>
      <c r="B151" s="46" t="str">
        <f>IF(AND('Identification '!$F$11="",'Identification '!$F$15&lt;&gt;""),'Identification '!$F$15,IF('Identification '!$F$11="","",IF('Identification '!$F$13="Inscrire le nom de votre organisme dans la cellule F15",'Identification '!$F$15,'Identification '!$F$13)))</f>
        <v/>
      </c>
      <c r="C151" s="8" t="str">
        <f>REF!$BM$7</f>
        <v>2025-2026</v>
      </c>
      <c r="D151" s="8" t="s">
        <v>2995</v>
      </c>
      <c r="E151" s="46" t="str">
        <f>'Identification '!$F$17</f>
        <v/>
      </c>
      <c r="F151" s="8" t="str">
        <f>'Identification '!$G$18</f>
        <v/>
      </c>
      <c r="G151" s="10" t="str">
        <f>IF('Section 9a Bilan_Diffusion'!$D$7="","",'Section 9a Bilan_Diffusion'!$D$7)</f>
        <v/>
      </c>
      <c r="H151" s="8" t="str">
        <f>IF('Section 9a Bilan_Diffusion'!A147="","",IF('Section 9a Bilan_Diffusion'!A147="«Choisir»","",'Section 9a Bilan_Diffusion'!A147))</f>
        <v/>
      </c>
      <c r="I151" s="1312" t="str">
        <f>IF('Section 9a Bilan_Diffusion'!B147="","",'Section 9a Bilan_Diffusion'!B147)</f>
        <v/>
      </c>
      <c r="J151" s="46" t="str">
        <f>IF('Section 9a Bilan_Diffusion'!C147="","",'Section 9a Bilan_Diffusion'!C147)</f>
        <v/>
      </c>
      <c r="K151" s="46" t="str">
        <f>IF('Section 9a Bilan_Diffusion'!D147="","",'Section 9a Bilan_Diffusion'!D147)</f>
        <v/>
      </c>
      <c r="L151" s="8" t="str">
        <f>IF('Section 9a Bilan_Diffusion'!E147="","",IF('Section 9a Bilan_Diffusion'!E147="«Choisir»","",'Section 9a Bilan_Diffusion'!E147))</f>
        <v/>
      </c>
      <c r="M151" s="8" t="str">
        <f>IF('Section 9a Bilan_Diffusion'!F147="","",IF('Section 9a Bilan_Diffusion'!F147="«Choisir»","",'Section 9a Bilan_Diffusion'!F147))</f>
        <v/>
      </c>
      <c r="N151" s="46" t="str">
        <f>IF('Section 9a Bilan_Diffusion'!G147="","",'Section 9a Bilan_Diffusion'!G147)</f>
        <v/>
      </c>
      <c r="O151" s="46" t="str">
        <f>IF('Section 9a Bilan_Diffusion'!H147="","",'Section 9a Bilan_Diffusion'!H147)</f>
        <v/>
      </c>
      <c r="P151" s="46" t="str">
        <f>IF('Section 9a Bilan_Diffusion'!I147="","",'Section 9a Bilan_Diffusion'!I147)</f>
        <v/>
      </c>
      <c r="Q151" s="46" t="str">
        <f>IF('Section 9a Bilan_Diffusion'!J147="","",'Section 9a Bilan_Diffusion'!J147)</f>
        <v/>
      </c>
      <c r="R151" s="46" t="str">
        <f>IF('Section 9a Bilan_Diffusion'!K147="","",'Section 9a Bilan_Diffusion'!K147)</f>
        <v/>
      </c>
      <c r="S151" s="46" t="str">
        <f>IF('Section 9a Bilan_Diffusion'!L147="","",'Section 9a Bilan_Diffusion'!L147)</f>
        <v/>
      </c>
      <c r="T151" s="46" t="str">
        <f>IF('Section 9a Bilan_Diffusion'!M147="","",'Section 9a Bilan_Diffusion'!M147)</f>
        <v/>
      </c>
      <c r="U151" s="8">
        <f>'Section 9a Bilan_Diffusion'!N147</f>
        <v>0</v>
      </c>
      <c r="V151" s="8">
        <f>'Section 9a Bilan_Diffusion'!O147</f>
        <v>0</v>
      </c>
      <c r="W151" s="8">
        <f>'Section 9a Bilan_Diffusion'!P147</f>
        <v>0</v>
      </c>
      <c r="X151" s="8">
        <f>'Section 9a Bilan_Diffusion'!Q147</f>
        <v>0</v>
      </c>
      <c r="Y151" s="8">
        <f>'Section 9a Bilan_Diffusion'!R147</f>
        <v>0</v>
      </c>
      <c r="Z151" s="8">
        <f>'Section 9a Bilan_Diffusion'!S147</f>
        <v>0</v>
      </c>
      <c r="AA151" s="8">
        <f>'Section 9a Bilan_Diffusion'!T147</f>
        <v>0</v>
      </c>
      <c r="AB151" s="8">
        <f>'Section 9a Bilan_Diffusion'!U147</f>
        <v>0</v>
      </c>
      <c r="AC151" s="8">
        <f>'Section 9a Bilan_Diffusion'!V147</f>
        <v>0</v>
      </c>
    </row>
    <row r="152" spans="1:29">
      <c r="A152" s="8">
        <f>'Identification '!$F$11</f>
        <v>0</v>
      </c>
      <c r="B152" s="46" t="str">
        <f>IF(AND('Identification '!$F$11="",'Identification '!$F$15&lt;&gt;""),'Identification '!$F$15,IF('Identification '!$F$11="","",IF('Identification '!$F$13="Inscrire le nom de votre organisme dans la cellule F15",'Identification '!$F$15,'Identification '!$F$13)))</f>
        <v/>
      </c>
      <c r="C152" s="8" t="str">
        <f>REF!$BM$7</f>
        <v>2025-2026</v>
      </c>
      <c r="D152" s="8" t="s">
        <v>2995</v>
      </c>
      <c r="E152" s="46" t="str">
        <f>'Identification '!$F$17</f>
        <v/>
      </c>
      <c r="F152" s="8" t="str">
        <f>'Identification '!$G$18</f>
        <v/>
      </c>
      <c r="G152" s="10" t="str">
        <f>IF('Section 9a Bilan_Diffusion'!$D$7="","",'Section 9a Bilan_Diffusion'!$D$7)</f>
        <v/>
      </c>
      <c r="H152" s="8" t="str">
        <f>IF('Section 9a Bilan_Diffusion'!A148="","",IF('Section 9a Bilan_Diffusion'!A148="«Choisir»","",'Section 9a Bilan_Diffusion'!A148))</f>
        <v/>
      </c>
      <c r="I152" s="1312" t="str">
        <f>IF('Section 9a Bilan_Diffusion'!B148="","",'Section 9a Bilan_Diffusion'!B148)</f>
        <v/>
      </c>
      <c r="J152" s="46" t="str">
        <f>IF('Section 9a Bilan_Diffusion'!C148="","",'Section 9a Bilan_Diffusion'!C148)</f>
        <v/>
      </c>
      <c r="K152" s="46" t="str">
        <f>IF('Section 9a Bilan_Diffusion'!D148="","",'Section 9a Bilan_Diffusion'!D148)</f>
        <v/>
      </c>
      <c r="L152" s="8" t="str">
        <f>IF('Section 9a Bilan_Diffusion'!E148="","",IF('Section 9a Bilan_Diffusion'!E148="«Choisir»","",'Section 9a Bilan_Diffusion'!E148))</f>
        <v/>
      </c>
      <c r="M152" s="8" t="str">
        <f>IF('Section 9a Bilan_Diffusion'!F148="","",IF('Section 9a Bilan_Diffusion'!F148="«Choisir»","",'Section 9a Bilan_Diffusion'!F148))</f>
        <v/>
      </c>
      <c r="N152" s="46" t="str">
        <f>IF('Section 9a Bilan_Diffusion'!G148="","",'Section 9a Bilan_Diffusion'!G148)</f>
        <v/>
      </c>
      <c r="O152" s="46" t="str">
        <f>IF('Section 9a Bilan_Diffusion'!H148="","",'Section 9a Bilan_Diffusion'!H148)</f>
        <v/>
      </c>
      <c r="P152" s="46" t="str">
        <f>IF('Section 9a Bilan_Diffusion'!I148="","",'Section 9a Bilan_Diffusion'!I148)</f>
        <v/>
      </c>
      <c r="Q152" s="46" t="str">
        <f>IF('Section 9a Bilan_Diffusion'!J148="","",'Section 9a Bilan_Diffusion'!J148)</f>
        <v/>
      </c>
      <c r="R152" s="46" t="str">
        <f>IF('Section 9a Bilan_Diffusion'!K148="","",'Section 9a Bilan_Diffusion'!K148)</f>
        <v/>
      </c>
      <c r="S152" s="46" t="str">
        <f>IF('Section 9a Bilan_Diffusion'!L148="","",'Section 9a Bilan_Diffusion'!L148)</f>
        <v/>
      </c>
      <c r="T152" s="46" t="str">
        <f>IF('Section 9a Bilan_Diffusion'!M148="","",'Section 9a Bilan_Diffusion'!M148)</f>
        <v/>
      </c>
      <c r="U152" s="8">
        <f>'Section 9a Bilan_Diffusion'!N148</f>
        <v>0</v>
      </c>
      <c r="V152" s="8">
        <f>'Section 9a Bilan_Diffusion'!O148</f>
        <v>0</v>
      </c>
      <c r="W152" s="8">
        <f>'Section 9a Bilan_Diffusion'!P148</f>
        <v>0</v>
      </c>
      <c r="X152" s="8">
        <f>'Section 9a Bilan_Diffusion'!Q148</f>
        <v>0</v>
      </c>
      <c r="Y152" s="8">
        <f>'Section 9a Bilan_Diffusion'!R148</f>
        <v>0</v>
      </c>
      <c r="Z152" s="8">
        <f>'Section 9a Bilan_Diffusion'!S148</f>
        <v>0</v>
      </c>
      <c r="AA152" s="8">
        <f>'Section 9a Bilan_Diffusion'!T148</f>
        <v>0</v>
      </c>
      <c r="AB152" s="8">
        <f>'Section 9a Bilan_Diffusion'!U148</f>
        <v>0</v>
      </c>
      <c r="AC152" s="8">
        <f>'Section 9a Bilan_Diffusion'!V148</f>
        <v>0</v>
      </c>
    </row>
    <row r="153" spans="1:29">
      <c r="A153" s="8">
        <f>'Identification '!$F$11</f>
        <v>0</v>
      </c>
      <c r="B153" s="46" t="str">
        <f>IF(AND('Identification '!$F$11="",'Identification '!$F$15&lt;&gt;""),'Identification '!$F$15,IF('Identification '!$F$11="","",IF('Identification '!$F$13="Inscrire le nom de votre organisme dans la cellule F15",'Identification '!$F$15,'Identification '!$F$13)))</f>
        <v/>
      </c>
      <c r="C153" s="8" t="str">
        <f>REF!$BM$7</f>
        <v>2025-2026</v>
      </c>
      <c r="D153" s="8" t="s">
        <v>2995</v>
      </c>
      <c r="E153" s="46" t="str">
        <f>'Identification '!$F$17</f>
        <v/>
      </c>
      <c r="F153" s="8" t="str">
        <f>'Identification '!$G$18</f>
        <v/>
      </c>
      <c r="G153" s="10" t="str">
        <f>IF('Section 9a Bilan_Diffusion'!$D$7="","",'Section 9a Bilan_Diffusion'!$D$7)</f>
        <v/>
      </c>
      <c r="H153" s="8" t="str">
        <f>IF('Section 9a Bilan_Diffusion'!A149="","",IF('Section 9a Bilan_Diffusion'!A149="«Choisir»","",'Section 9a Bilan_Diffusion'!A149))</f>
        <v/>
      </c>
      <c r="I153" s="1312" t="str">
        <f>IF('Section 9a Bilan_Diffusion'!B149="","",'Section 9a Bilan_Diffusion'!B149)</f>
        <v/>
      </c>
      <c r="J153" s="46" t="str">
        <f>IF('Section 9a Bilan_Diffusion'!C149="","",'Section 9a Bilan_Diffusion'!C149)</f>
        <v/>
      </c>
      <c r="K153" s="46" t="str">
        <f>IF('Section 9a Bilan_Diffusion'!D149="","",'Section 9a Bilan_Diffusion'!D149)</f>
        <v/>
      </c>
      <c r="L153" s="8" t="str">
        <f>IF('Section 9a Bilan_Diffusion'!E149="","",IF('Section 9a Bilan_Diffusion'!E149="«Choisir»","",'Section 9a Bilan_Diffusion'!E149))</f>
        <v/>
      </c>
      <c r="M153" s="8" t="str">
        <f>IF('Section 9a Bilan_Diffusion'!F149="","",IF('Section 9a Bilan_Diffusion'!F149="«Choisir»","",'Section 9a Bilan_Diffusion'!F149))</f>
        <v/>
      </c>
      <c r="N153" s="46" t="str">
        <f>IF('Section 9a Bilan_Diffusion'!G149="","",'Section 9a Bilan_Diffusion'!G149)</f>
        <v/>
      </c>
      <c r="O153" s="46" t="str">
        <f>IF('Section 9a Bilan_Diffusion'!H149="","",'Section 9a Bilan_Diffusion'!H149)</f>
        <v/>
      </c>
      <c r="P153" s="46" t="str">
        <f>IF('Section 9a Bilan_Diffusion'!I149="","",'Section 9a Bilan_Diffusion'!I149)</f>
        <v/>
      </c>
      <c r="Q153" s="46" t="str">
        <f>IF('Section 9a Bilan_Diffusion'!J149="","",'Section 9a Bilan_Diffusion'!J149)</f>
        <v/>
      </c>
      <c r="R153" s="46" t="str">
        <f>IF('Section 9a Bilan_Diffusion'!K149="","",'Section 9a Bilan_Diffusion'!K149)</f>
        <v/>
      </c>
      <c r="S153" s="46" t="str">
        <f>IF('Section 9a Bilan_Diffusion'!L149="","",'Section 9a Bilan_Diffusion'!L149)</f>
        <v/>
      </c>
      <c r="T153" s="46" t="str">
        <f>IF('Section 9a Bilan_Diffusion'!M149="","",'Section 9a Bilan_Diffusion'!M149)</f>
        <v/>
      </c>
      <c r="U153" s="8">
        <f>'Section 9a Bilan_Diffusion'!N149</f>
        <v>0</v>
      </c>
      <c r="V153" s="8">
        <f>'Section 9a Bilan_Diffusion'!O149</f>
        <v>0</v>
      </c>
      <c r="W153" s="8">
        <f>'Section 9a Bilan_Diffusion'!P149</f>
        <v>0</v>
      </c>
      <c r="X153" s="8">
        <f>'Section 9a Bilan_Diffusion'!Q149</f>
        <v>0</v>
      </c>
      <c r="Y153" s="8">
        <f>'Section 9a Bilan_Diffusion'!R149</f>
        <v>0</v>
      </c>
      <c r="Z153" s="8">
        <f>'Section 9a Bilan_Diffusion'!S149</f>
        <v>0</v>
      </c>
      <c r="AA153" s="8">
        <f>'Section 9a Bilan_Diffusion'!T149</f>
        <v>0</v>
      </c>
      <c r="AB153" s="8">
        <f>'Section 9a Bilan_Diffusion'!U149</f>
        <v>0</v>
      </c>
      <c r="AC153" s="8">
        <f>'Section 9a Bilan_Diffusion'!V149</f>
        <v>0</v>
      </c>
    </row>
    <row r="154" spans="1:29">
      <c r="A154" s="8">
        <f>'Identification '!$F$11</f>
        <v>0</v>
      </c>
      <c r="B154" s="46" t="str">
        <f>IF(AND('Identification '!$F$11="",'Identification '!$F$15&lt;&gt;""),'Identification '!$F$15,IF('Identification '!$F$11="","",IF('Identification '!$F$13="Inscrire le nom de votre organisme dans la cellule F15",'Identification '!$F$15,'Identification '!$F$13)))</f>
        <v/>
      </c>
      <c r="C154" s="8" t="str">
        <f>REF!$BM$7</f>
        <v>2025-2026</v>
      </c>
      <c r="D154" s="8" t="s">
        <v>2995</v>
      </c>
      <c r="E154" s="46" t="str">
        <f>'Identification '!$F$17</f>
        <v/>
      </c>
      <c r="F154" s="8" t="str">
        <f>'Identification '!$G$18</f>
        <v/>
      </c>
      <c r="G154" s="10" t="str">
        <f>IF('Section 9a Bilan_Diffusion'!$D$7="","",'Section 9a Bilan_Diffusion'!$D$7)</f>
        <v/>
      </c>
      <c r="H154" s="8" t="str">
        <f>IF('Section 9a Bilan_Diffusion'!A150="","",IF('Section 9a Bilan_Diffusion'!A150="«Choisir»","",'Section 9a Bilan_Diffusion'!A150))</f>
        <v/>
      </c>
      <c r="I154" s="1312" t="str">
        <f>IF('Section 9a Bilan_Diffusion'!B150="","",'Section 9a Bilan_Diffusion'!B150)</f>
        <v/>
      </c>
      <c r="J154" s="46" t="str">
        <f>IF('Section 9a Bilan_Diffusion'!C150="","",'Section 9a Bilan_Diffusion'!C150)</f>
        <v/>
      </c>
      <c r="K154" s="46" t="str">
        <f>IF('Section 9a Bilan_Diffusion'!D150="","",'Section 9a Bilan_Diffusion'!D150)</f>
        <v/>
      </c>
      <c r="L154" s="8" t="str">
        <f>IF('Section 9a Bilan_Diffusion'!E150="","",IF('Section 9a Bilan_Diffusion'!E150="«Choisir»","",'Section 9a Bilan_Diffusion'!E150))</f>
        <v/>
      </c>
      <c r="M154" s="8" t="str">
        <f>IF('Section 9a Bilan_Diffusion'!F150="","",IF('Section 9a Bilan_Diffusion'!F150="«Choisir»","",'Section 9a Bilan_Diffusion'!F150))</f>
        <v/>
      </c>
      <c r="N154" s="46" t="str">
        <f>IF('Section 9a Bilan_Diffusion'!G150="","",'Section 9a Bilan_Diffusion'!G150)</f>
        <v/>
      </c>
      <c r="O154" s="46" t="str">
        <f>IF('Section 9a Bilan_Diffusion'!H150="","",'Section 9a Bilan_Diffusion'!H150)</f>
        <v/>
      </c>
      <c r="P154" s="46" t="str">
        <f>IF('Section 9a Bilan_Diffusion'!I150="","",'Section 9a Bilan_Diffusion'!I150)</f>
        <v/>
      </c>
      <c r="Q154" s="46" t="str">
        <f>IF('Section 9a Bilan_Diffusion'!J150="","",'Section 9a Bilan_Diffusion'!J150)</f>
        <v/>
      </c>
      <c r="R154" s="46" t="str">
        <f>IF('Section 9a Bilan_Diffusion'!K150="","",'Section 9a Bilan_Diffusion'!K150)</f>
        <v/>
      </c>
      <c r="S154" s="46" t="str">
        <f>IF('Section 9a Bilan_Diffusion'!L150="","",'Section 9a Bilan_Diffusion'!L150)</f>
        <v/>
      </c>
      <c r="T154" s="46" t="str">
        <f>IF('Section 9a Bilan_Diffusion'!M150="","",'Section 9a Bilan_Diffusion'!M150)</f>
        <v/>
      </c>
      <c r="U154" s="8">
        <f>'Section 9a Bilan_Diffusion'!N150</f>
        <v>0</v>
      </c>
      <c r="V154" s="8">
        <f>'Section 9a Bilan_Diffusion'!O150</f>
        <v>0</v>
      </c>
      <c r="W154" s="8">
        <f>'Section 9a Bilan_Diffusion'!P150</f>
        <v>0</v>
      </c>
      <c r="X154" s="8">
        <f>'Section 9a Bilan_Diffusion'!Q150</f>
        <v>0</v>
      </c>
      <c r="Y154" s="8">
        <f>'Section 9a Bilan_Diffusion'!R150</f>
        <v>0</v>
      </c>
      <c r="Z154" s="8">
        <f>'Section 9a Bilan_Diffusion'!S150</f>
        <v>0</v>
      </c>
      <c r="AA154" s="8">
        <f>'Section 9a Bilan_Diffusion'!T150</f>
        <v>0</v>
      </c>
      <c r="AB154" s="8">
        <f>'Section 9a Bilan_Diffusion'!U150</f>
        <v>0</v>
      </c>
      <c r="AC154" s="8">
        <f>'Section 9a Bilan_Diffusion'!V150</f>
        <v>0</v>
      </c>
    </row>
    <row r="155" spans="1:29">
      <c r="A155" s="8">
        <f>'Identification '!$F$11</f>
        <v>0</v>
      </c>
      <c r="B155" s="46" t="str">
        <f>IF(AND('Identification '!$F$11="",'Identification '!$F$15&lt;&gt;""),'Identification '!$F$15,IF('Identification '!$F$11="","",IF('Identification '!$F$13="Inscrire le nom de votre organisme dans la cellule F15",'Identification '!$F$15,'Identification '!$F$13)))</f>
        <v/>
      </c>
      <c r="C155" s="8" t="str">
        <f>REF!$BM$7</f>
        <v>2025-2026</v>
      </c>
      <c r="D155" s="8" t="s">
        <v>2995</v>
      </c>
      <c r="E155" s="46" t="str">
        <f>'Identification '!$F$17</f>
        <v/>
      </c>
      <c r="F155" s="8" t="str">
        <f>'Identification '!$G$18</f>
        <v/>
      </c>
      <c r="G155" s="10" t="str">
        <f>IF('Section 9a Bilan_Diffusion'!$D$7="","",'Section 9a Bilan_Diffusion'!$D$7)</f>
        <v/>
      </c>
      <c r="H155" s="8" t="str">
        <f>IF('Section 9a Bilan_Diffusion'!A151="","",IF('Section 9a Bilan_Diffusion'!A151="«Choisir»","",'Section 9a Bilan_Diffusion'!A151))</f>
        <v/>
      </c>
      <c r="I155" s="1312" t="str">
        <f>IF('Section 9a Bilan_Diffusion'!B151="","",'Section 9a Bilan_Diffusion'!B151)</f>
        <v/>
      </c>
      <c r="J155" s="46" t="str">
        <f>IF('Section 9a Bilan_Diffusion'!C151="","",'Section 9a Bilan_Diffusion'!C151)</f>
        <v/>
      </c>
      <c r="K155" s="46" t="str">
        <f>IF('Section 9a Bilan_Diffusion'!D151="","",'Section 9a Bilan_Diffusion'!D151)</f>
        <v/>
      </c>
      <c r="L155" s="8" t="str">
        <f>IF('Section 9a Bilan_Diffusion'!E151="","",IF('Section 9a Bilan_Diffusion'!E151="«Choisir»","",'Section 9a Bilan_Diffusion'!E151))</f>
        <v/>
      </c>
      <c r="M155" s="8" t="str">
        <f>IF('Section 9a Bilan_Diffusion'!F151="","",IF('Section 9a Bilan_Diffusion'!F151="«Choisir»","",'Section 9a Bilan_Diffusion'!F151))</f>
        <v/>
      </c>
      <c r="N155" s="46" t="str">
        <f>IF('Section 9a Bilan_Diffusion'!G151="","",'Section 9a Bilan_Diffusion'!G151)</f>
        <v/>
      </c>
      <c r="O155" s="46" t="str">
        <f>IF('Section 9a Bilan_Diffusion'!H151="","",'Section 9a Bilan_Diffusion'!H151)</f>
        <v/>
      </c>
      <c r="P155" s="46" t="str">
        <f>IF('Section 9a Bilan_Diffusion'!I151="","",'Section 9a Bilan_Diffusion'!I151)</f>
        <v/>
      </c>
      <c r="Q155" s="46" t="str">
        <f>IF('Section 9a Bilan_Diffusion'!J151="","",'Section 9a Bilan_Diffusion'!J151)</f>
        <v/>
      </c>
      <c r="R155" s="46" t="str">
        <f>IF('Section 9a Bilan_Diffusion'!K151="","",'Section 9a Bilan_Diffusion'!K151)</f>
        <v/>
      </c>
      <c r="S155" s="46" t="str">
        <f>IF('Section 9a Bilan_Diffusion'!L151="","",'Section 9a Bilan_Diffusion'!L151)</f>
        <v/>
      </c>
      <c r="T155" s="46" t="str">
        <f>IF('Section 9a Bilan_Diffusion'!M151="","",'Section 9a Bilan_Diffusion'!M151)</f>
        <v/>
      </c>
      <c r="U155" s="8">
        <f>'Section 9a Bilan_Diffusion'!N151</f>
        <v>0</v>
      </c>
      <c r="V155" s="8">
        <f>'Section 9a Bilan_Diffusion'!O151</f>
        <v>0</v>
      </c>
      <c r="W155" s="8">
        <f>'Section 9a Bilan_Diffusion'!P151</f>
        <v>0</v>
      </c>
      <c r="X155" s="8">
        <f>'Section 9a Bilan_Diffusion'!Q151</f>
        <v>0</v>
      </c>
      <c r="Y155" s="8">
        <f>'Section 9a Bilan_Diffusion'!R151</f>
        <v>0</v>
      </c>
      <c r="Z155" s="8">
        <f>'Section 9a Bilan_Diffusion'!S151</f>
        <v>0</v>
      </c>
      <c r="AA155" s="8">
        <f>'Section 9a Bilan_Diffusion'!T151</f>
        <v>0</v>
      </c>
      <c r="AB155" s="8">
        <f>'Section 9a Bilan_Diffusion'!U151</f>
        <v>0</v>
      </c>
      <c r="AC155" s="8">
        <f>'Section 9a Bilan_Diffusion'!V151</f>
        <v>0</v>
      </c>
    </row>
    <row r="156" spans="1:29">
      <c r="A156" s="8">
        <f>'Identification '!$F$11</f>
        <v>0</v>
      </c>
      <c r="B156" s="46" t="str">
        <f>IF(AND('Identification '!$F$11="",'Identification '!$F$15&lt;&gt;""),'Identification '!$F$15,IF('Identification '!$F$11="","",IF('Identification '!$F$13="Inscrire le nom de votre organisme dans la cellule F15",'Identification '!$F$15,'Identification '!$F$13)))</f>
        <v/>
      </c>
      <c r="C156" s="8" t="str">
        <f>REF!$BM$7</f>
        <v>2025-2026</v>
      </c>
      <c r="D156" s="8" t="s">
        <v>2995</v>
      </c>
      <c r="E156" s="46" t="str">
        <f>'Identification '!$F$17</f>
        <v/>
      </c>
      <c r="F156" s="8" t="str">
        <f>'Identification '!$G$18</f>
        <v/>
      </c>
      <c r="G156" s="10" t="str">
        <f>IF('Section 9a Bilan_Diffusion'!$D$7="","",'Section 9a Bilan_Diffusion'!$D$7)</f>
        <v/>
      </c>
      <c r="H156" s="8" t="str">
        <f>IF('Section 9a Bilan_Diffusion'!A152="","",IF('Section 9a Bilan_Diffusion'!A152="«Choisir»","",'Section 9a Bilan_Diffusion'!A152))</f>
        <v/>
      </c>
      <c r="I156" s="1312" t="str">
        <f>IF('Section 9a Bilan_Diffusion'!B152="","",'Section 9a Bilan_Diffusion'!B152)</f>
        <v/>
      </c>
      <c r="J156" s="46" t="str">
        <f>IF('Section 9a Bilan_Diffusion'!C152="","",'Section 9a Bilan_Diffusion'!C152)</f>
        <v/>
      </c>
      <c r="K156" s="46" t="str">
        <f>IF('Section 9a Bilan_Diffusion'!D152="","",'Section 9a Bilan_Diffusion'!D152)</f>
        <v/>
      </c>
      <c r="L156" s="8" t="str">
        <f>IF('Section 9a Bilan_Diffusion'!E152="","",IF('Section 9a Bilan_Diffusion'!E152="«Choisir»","",'Section 9a Bilan_Diffusion'!E152))</f>
        <v/>
      </c>
      <c r="M156" s="8" t="str">
        <f>IF('Section 9a Bilan_Diffusion'!F152="","",IF('Section 9a Bilan_Diffusion'!F152="«Choisir»","",'Section 9a Bilan_Diffusion'!F152))</f>
        <v/>
      </c>
      <c r="N156" s="46" t="str">
        <f>IF('Section 9a Bilan_Diffusion'!G152="","",'Section 9a Bilan_Diffusion'!G152)</f>
        <v/>
      </c>
      <c r="O156" s="46" t="str">
        <f>IF('Section 9a Bilan_Diffusion'!H152="","",'Section 9a Bilan_Diffusion'!H152)</f>
        <v/>
      </c>
      <c r="P156" s="46" t="str">
        <f>IF('Section 9a Bilan_Diffusion'!I152="","",'Section 9a Bilan_Diffusion'!I152)</f>
        <v/>
      </c>
      <c r="Q156" s="46" t="str">
        <f>IF('Section 9a Bilan_Diffusion'!J152="","",'Section 9a Bilan_Diffusion'!J152)</f>
        <v/>
      </c>
      <c r="R156" s="46" t="str">
        <f>IF('Section 9a Bilan_Diffusion'!K152="","",'Section 9a Bilan_Diffusion'!K152)</f>
        <v/>
      </c>
      <c r="S156" s="46" t="str">
        <f>IF('Section 9a Bilan_Diffusion'!L152="","",'Section 9a Bilan_Diffusion'!L152)</f>
        <v/>
      </c>
      <c r="T156" s="46" t="str">
        <f>IF('Section 9a Bilan_Diffusion'!M152="","",'Section 9a Bilan_Diffusion'!M152)</f>
        <v/>
      </c>
      <c r="U156" s="8">
        <f>'Section 9a Bilan_Diffusion'!N152</f>
        <v>0</v>
      </c>
      <c r="V156" s="8">
        <f>'Section 9a Bilan_Diffusion'!O152</f>
        <v>0</v>
      </c>
      <c r="W156" s="8">
        <f>'Section 9a Bilan_Diffusion'!P152</f>
        <v>0</v>
      </c>
      <c r="X156" s="8">
        <f>'Section 9a Bilan_Diffusion'!Q152</f>
        <v>0</v>
      </c>
      <c r="Y156" s="8">
        <f>'Section 9a Bilan_Diffusion'!R152</f>
        <v>0</v>
      </c>
      <c r="Z156" s="8">
        <f>'Section 9a Bilan_Diffusion'!S152</f>
        <v>0</v>
      </c>
      <c r="AA156" s="8">
        <f>'Section 9a Bilan_Diffusion'!T152</f>
        <v>0</v>
      </c>
      <c r="AB156" s="8">
        <f>'Section 9a Bilan_Diffusion'!U152</f>
        <v>0</v>
      </c>
      <c r="AC156" s="8">
        <f>'Section 9a Bilan_Diffusion'!V152</f>
        <v>0</v>
      </c>
    </row>
    <row r="157" spans="1:29">
      <c r="A157" s="8">
        <f>'Identification '!$F$11</f>
        <v>0</v>
      </c>
      <c r="B157" s="46" t="str">
        <f>IF(AND('Identification '!$F$11="",'Identification '!$F$15&lt;&gt;""),'Identification '!$F$15,IF('Identification '!$F$11="","",IF('Identification '!$F$13="Inscrire le nom de votre organisme dans la cellule F15",'Identification '!$F$15,'Identification '!$F$13)))</f>
        <v/>
      </c>
      <c r="C157" s="8" t="str">
        <f>REF!$BM$7</f>
        <v>2025-2026</v>
      </c>
      <c r="D157" s="8" t="s">
        <v>2995</v>
      </c>
      <c r="E157" s="46" t="str">
        <f>'Identification '!$F$17</f>
        <v/>
      </c>
      <c r="F157" s="8" t="str">
        <f>'Identification '!$G$18</f>
        <v/>
      </c>
      <c r="G157" s="10" t="str">
        <f>IF('Section 9a Bilan_Diffusion'!$D$7="","",'Section 9a Bilan_Diffusion'!$D$7)</f>
        <v/>
      </c>
      <c r="H157" s="8" t="str">
        <f>IF('Section 9a Bilan_Diffusion'!A153="","",IF('Section 9a Bilan_Diffusion'!A153="«Choisir»","",'Section 9a Bilan_Diffusion'!A153))</f>
        <v/>
      </c>
      <c r="I157" s="1312" t="str">
        <f>IF('Section 9a Bilan_Diffusion'!B153="","",'Section 9a Bilan_Diffusion'!B153)</f>
        <v/>
      </c>
      <c r="J157" s="46" t="str">
        <f>IF('Section 9a Bilan_Diffusion'!C153="","",'Section 9a Bilan_Diffusion'!C153)</f>
        <v/>
      </c>
      <c r="K157" s="46" t="str">
        <f>IF('Section 9a Bilan_Diffusion'!D153="","",'Section 9a Bilan_Diffusion'!D153)</f>
        <v/>
      </c>
      <c r="L157" s="8" t="str">
        <f>IF('Section 9a Bilan_Diffusion'!E153="","",IF('Section 9a Bilan_Diffusion'!E153="«Choisir»","",'Section 9a Bilan_Diffusion'!E153))</f>
        <v/>
      </c>
      <c r="M157" s="8" t="str">
        <f>IF('Section 9a Bilan_Diffusion'!F153="","",IF('Section 9a Bilan_Diffusion'!F153="«Choisir»","",'Section 9a Bilan_Diffusion'!F153))</f>
        <v/>
      </c>
      <c r="N157" s="46" t="str">
        <f>IF('Section 9a Bilan_Diffusion'!G153="","",'Section 9a Bilan_Diffusion'!G153)</f>
        <v/>
      </c>
      <c r="O157" s="46" t="str">
        <f>IF('Section 9a Bilan_Diffusion'!H153="","",'Section 9a Bilan_Diffusion'!H153)</f>
        <v/>
      </c>
      <c r="P157" s="46" t="str">
        <f>IF('Section 9a Bilan_Diffusion'!I153="","",'Section 9a Bilan_Diffusion'!I153)</f>
        <v/>
      </c>
      <c r="Q157" s="46" t="str">
        <f>IF('Section 9a Bilan_Diffusion'!J153="","",'Section 9a Bilan_Diffusion'!J153)</f>
        <v/>
      </c>
      <c r="R157" s="46" t="str">
        <f>IF('Section 9a Bilan_Diffusion'!K153="","",'Section 9a Bilan_Diffusion'!K153)</f>
        <v/>
      </c>
      <c r="S157" s="46" t="str">
        <f>IF('Section 9a Bilan_Diffusion'!L153="","",'Section 9a Bilan_Diffusion'!L153)</f>
        <v/>
      </c>
      <c r="T157" s="46" t="str">
        <f>IF('Section 9a Bilan_Diffusion'!M153="","",'Section 9a Bilan_Diffusion'!M153)</f>
        <v/>
      </c>
      <c r="U157" s="8">
        <f>'Section 9a Bilan_Diffusion'!N153</f>
        <v>0</v>
      </c>
      <c r="V157" s="8">
        <f>'Section 9a Bilan_Diffusion'!O153</f>
        <v>0</v>
      </c>
      <c r="W157" s="8">
        <f>'Section 9a Bilan_Diffusion'!P153</f>
        <v>0</v>
      </c>
      <c r="X157" s="8">
        <f>'Section 9a Bilan_Diffusion'!Q153</f>
        <v>0</v>
      </c>
      <c r="Y157" s="8">
        <f>'Section 9a Bilan_Diffusion'!R153</f>
        <v>0</v>
      </c>
      <c r="Z157" s="8">
        <f>'Section 9a Bilan_Diffusion'!S153</f>
        <v>0</v>
      </c>
      <c r="AA157" s="8">
        <f>'Section 9a Bilan_Diffusion'!T153</f>
        <v>0</v>
      </c>
      <c r="AB157" s="8">
        <f>'Section 9a Bilan_Diffusion'!U153</f>
        <v>0</v>
      </c>
      <c r="AC157" s="8">
        <f>'Section 9a Bilan_Diffusion'!V153</f>
        <v>0</v>
      </c>
    </row>
    <row r="158" spans="1:29">
      <c r="A158" s="8">
        <f>'Identification '!$F$11</f>
        <v>0</v>
      </c>
      <c r="B158" s="46" t="str">
        <f>IF(AND('Identification '!$F$11="",'Identification '!$F$15&lt;&gt;""),'Identification '!$F$15,IF('Identification '!$F$11="","",IF('Identification '!$F$13="Inscrire le nom de votre organisme dans la cellule F15",'Identification '!$F$15,'Identification '!$F$13)))</f>
        <v/>
      </c>
      <c r="C158" s="8" t="str">
        <f>REF!$BM$7</f>
        <v>2025-2026</v>
      </c>
      <c r="D158" s="8" t="s">
        <v>2995</v>
      </c>
      <c r="E158" s="46" t="str">
        <f>'Identification '!$F$17</f>
        <v/>
      </c>
      <c r="F158" s="8" t="str">
        <f>'Identification '!$G$18</f>
        <v/>
      </c>
      <c r="G158" s="10" t="str">
        <f>IF('Section 9a Bilan_Diffusion'!$D$7="","",'Section 9a Bilan_Diffusion'!$D$7)</f>
        <v/>
      </c>
      <c r="H158" s="8" t="str">
        <f>IF('Section 9a Bilan_Diffusion'!A154="","",IF('Section 9a Bilan_Diffusion'!A154="«Choisir»","",'Section 9a Bilan_Diffusion'!A154))</f>
        <v/>
      </c>
      <c r="I158" s="1312" t="str">
        <f>IF('Section 9a Bilan_Diffusion'!B154="","",'Section 9a Bilan_Diffusion'!B154)</f>
        <v/>
      </c>
      <c r="J158" s="46" t="str">
        <f>IF('Section 9a Bilan_Diffusion'!C154="","",'Section 9a Bilan_Diffusion'!C154)</f>
        <v/>
      </c>
      <c r="K158" s="46" t="str">
        <f>IF('Section 9a Bilan_Diffusion'!D154="","",'Section 9a Bilan_Diffusion'!D154)</f>
        <v/>
      </c>
      <c r="L158" s="8" t="str">
        <f>IF('Section 9a Bilan_Diffusion'!E154="","",IF('Section 9a Bilan_Diffusion'!E154="«Choisir»","",'Section 9a Bilan_Diffusion'!E154))</f>
        <v/>
      </c>
      <c r="M158" s="8" t="str">
        <f>IF('Section 9a Bilan_Diffusion'!F154="","",IF('Section 9a Bilan_Diffusion'!F154="«Choisir»","",'Section 9a Bilan_Diffusion'!F154))</f>
        <v/>
      </c>
      <c r="N158" s="46" t="str">
        <f>IF('Section 9a Bilan_Diffusion'!G154="","",'Section 9a Bilan_Diffusion'!G154)</f>
        <v/>
      </c>
      <c r="O158" s="46" t="str">
        <f>IF('Section 9a Bilan_Diffusion'!H154="","",'Section 9a Bilan_Diffusion'!H154)</f>
        <v/>
      </c>
      <c r="P158" s="46" t="str">
        <f>IF('Section 9a Bilan_Diffusion'!I154="","",'Section 9a Bilan_Diffusion'!I154)</f>
        <v/>
      </c>
      <c r="Q158" s="46" t="str">
        <f>IF('Section 9a Bilan_Diffusion'!J154="","",'Section 9a Bilan_Diffusion'!J154)</f>
        <v/>
      </c>
      <c r="R158" s="46" t="str">
        <f>IF('Section 9a Bilan_Diffusion'!K154="","",'Section 9a Bilan_Diffusion'!K154)</f>
        <v/>
      </c>
      <c r="S158" s="46" t="str">
        <f>IF('Section 9a Bilan_Diffusion'!L154="","",'Section 9a Bilan_Diffusion'!L154)</f>
        <v/>
      </c>
      <c r="T158" s="46" t="str">
        <f>IF('Section 9a Bilan_Diffusion'!M154="","",'Section 9a Bilan_Diffusion'!M154)</f>
        <v/>
      </c>
      <c r="U158" s="8">
        <f>'Section 9a Bilan_Diffusion'!N154</f>
        <v>0</v>
      </c>
      <c r="V158" s="8">
        <f>'Section 9a Bilan_Diffusion'!O154</f>
        <v>0</v>
      </c>
      <c r="W158" s="8">
        <f>'Section 9a Bilan_Diffusion'!P154</f>
        <v>0</v>
      </c>
      <c r="X158" s="8">
        <f>'Section 9a Bilan_Diffusion'!Q154</f>
        <v>0</v>
      </c>
      <c r="Y158" s="8">
        <f>'Section 9a Bilan_Diffusion'!R154</f>
        <v>0</v>
      </c>
      <c r="Z158" s="8">
        <f>'Section 9a Bilan_Diffusion'!S154</f>
        <v>0</v>
      </c>
      <c r="AA158" s="8">
        <f>'Section 9a Bilan_Diffusion'!T154</f>
        <v>0</v>
      </c>
      <c r="AB158" s="8">
        <f>'Section 9a Bilan_Diffusion'!U154</f>
        <v>0</v>
      </c>
      <c r="AC158" s="8">
        <f>'Section 9a Bilan_Diffusion'!V154</f>
        <v>0</v>
      </c>
    </row>
    <row r="159" spans="1:29">
      <c r="A159" s="8">
        <f>'Identification '!$F$11</f>
        <v>0</v>
      </c>
      <c r="B159" s="46" t="str">
        <f>IF(AND('Identification '!$F$11="",'Identification '!$F$15&lt;&gt;""),'Identification '!$F$15,IF('Identification '!$F$11="","",IF('Identification '!$F$13="Inscrire le nom de votre organisme dans la cellule F15",'Identification '!$F$15,'Identification '!$F$13)))</f>
        <v/>
      </c>
      <c r="C159" s="8" t="str">
        <f>REF!$BM$7</f>
        <v>2025-2026</v>
      </c>
      <c r="D159" s="8" t="s">
        <v>2995</v>
      </c>
      <c r="E159" s="46" t="str">
        <f>'Identification '!$F$17</f>
        <v/>
      </c>
      <c r="F159" s="8" t="str">
        <f>'Identification '!$G$18</f>
        <v/>
      </c>
      <c r="G159" s="10" t="str">
        <f>IF('Section 9a Bilan_Diffusion'!$D$7="","",'Section 9a Bilan_Diffusion'!$D$7)</f>
        <v/>
      </c>
      <c r="H159" s="8" t="str">
        <f>IF('Section 9a Bilan_Diffusion'!A155="","",IF('Section 9a Bilan_Diffusion'!A155="«Choisir»","",'Section 9a Bilan_Diffusion'!A155))</f>
        <v/>
      </c>
      <c r="I159" s="1312" t="str">
        <f>IF('Section 9a Bilan_Diffusion'!B155="","",'Section 9a Bilan_Diffusion'!B155)</f>
        <v/>
      </c>
      <c r="J159" s="46" t="str">
        <f>IF('Section 9a Bilan_Diffusion'!C155="","",'Section 9a Bilan_Diffusion'!C155)</f>
        <v/>
      </c>
      <c r="K159" s="46" t="str">
        <f>IF('Section 9a Bilan_Diffusion'!D155="","",'Section 9a Bilan_Diffusion'!D155)</f>
        <v/>
      </c>
      <c r="L159" s="8" t="str">
        <f>IF('Section 9a Bilan_Diffusion'!E155="","",IF('Section 9a Bilan_Diffusion'!E155="«Choisir»","",'Section 9a Bilan_Diffusion'!E155))</f>
        <v/>
      </c>
      <c r="M159" s="8" t="str">
        <f>IF('Section 9a Bilan_Diffusion'!F155="","",IF('Section 9a Bilan_Diffusion'!F155="«Choisir»","",'Section 9a Bilan_Diffusion'!F155))</f>
        <v/>
      </c>
      <c r="N159" s="46" t="str">
        <f>IF('Section 9a Bilan_Diffusion'!G155="","",'Section 9a Bilan_Diffusion'!G155)</f>
        <v/>
      </c>
      <c r="O159" s="46" t="str">
        <f>IF('Section 9a Bilan_Diffusion'!H155="","",'Section 9a Bilan_Diffusion'!H155)</f>
        <v/>
      </c>
      <c r="P159" s="46" t="str">
        <f>IF('Section 9a Bilan_Diffusion'!I155="","",'Section 9a Bilan_Diffusion'!I155)</f>
        <v/>
      </c>
      <c r="Q159" s="46" t="str">
        <f>IF('Section 9a Bilan_Diffusion'!J155="","",'Section 9a Bilan_Diffusion'!J155)</f>
        <v/>
      </c>
      <c r="R159" s="46" t="str">
        <f>IF('Section 9a Bilan_Diffusion'!K155="","",'Section 9a Bilan_Diffusion'!K155)</f>
        <v/>
      </c>
      <c r="S159" s="46" t="str">
        <f>IF('Section 9a Bilan_Diffusion'!L155="","",'Section 9a Bilan_Diffusion'!L155)</f>
        <v/>
      </c>
      <c r="T159" s="46" t="str">
        <f>IF('Section 9a Bilan_Diffusion'!M155="","",'Section 9a Bilan_Diffusion'!M155)</f>
        <v/>
      </c>
      <c r="U159" s="8">
        <f>'Section 9a Bilan_Diffusion'!N155</f>
        <v>0</v>
      </c>
      <c r="V159" s="8">
        <f>'Section 9a Bilan_Diffusion'!O155</f>
        <v>0</v>
      </c>
      <c r="W159" s="8">
        <f>'Section 9a Bilan_Diffusion'!P155</f>
        <v>0</v>
      </c>
      <c r="X159" s="8">
        <f>'Section 9a Bilan_Diffusion'!Q155</f>
        <v>0</v>
      </c>
      <c r="Y159" s="8">
        <f>'Section 9a Bilan_Diffusion'!R155</f>
        <v>0</v>
      </c>
      <c r="Z159" s="8">
        <f>'Section 9a Bilan_Diffusion'!S155</f>
        <v>0</v>
      </c>
      <c r="AA159" s="8">
        <f>'Section 9a Bilan_Diffusion'!T155</f>
        <v>0</v>
      </c>
      <c r="AB159" s="8">
        <f>'Section 9a Bilan_Diffusion'!U155</f>
        <v>0</v>
      </c>
      <c r="AC159" s="8">
        <f>'Section 9a Bilan_Diffusion'!V155</f>
        <v>0</v>
      </c>
    </row>
    <row r="160" spans="1:29">
      <c r="A160" s="8">
        <f>'Identification '!$F$11</f>
        <v>0</v>
      </c>
      <c r="B160" s="46" t="str">
        <f>IF(AND('Identification '!$F$11="",'Identification '!$F$15&lt;&gt;""),'Identification '!$F$15,IF('Identification '!$F$11="","",IF('Identification '!$F$13="Inscrire le nom de votre organisme dans la cellule F15",'Identification '!$F$15,'Identification '!$F$13)))</f>
        <v/>
      </c>
      <c r="C160" s="8" t="str">
        <f>REF!$BM$7</f>
        <v>2025-2026</v>
      </c>
      <c r="D160" s="8" t="s">
        <v>2995</v>
      </c>
      <c r="E160" s="46" t="str">
        <f>'Identification '!$F$17</f>
        <v/>
      </c>
      <c r="F160" s="8" t="str">
        <f>'Identification '!$G$18</f>
        <v/>
      </c>
      <c r="G160" s="10" t="str">
        <f>IF('Section 9a Bilan_Diffusion'!$D$7="","",'Section 9a Bilan_Diffusion'!$D$7)</f>
        <v/>
      </c>
      <c r="H160" s="8" t="str">
        <f>IF('Section 9a Bilan_Diffusion'!A156="","",IF('Section 9a Bilan_Diffusion'!A156="«Choisir»","",'Section 9a Bilan_Diffusion'!A156))</f>
        <v/>
      </c>
      <c r="I160" s="1312" t="str">
        <f>IF('Section 9a Bilan_Diffusion'!B156="","",'Section 9a Bilan_Diffusion'!B156)</f>
        <v/>
      </c>
      <c r="J160" s="46" t="str">
        <f>IF('Section 9a Bilan_Diffusion'!C156="","",'Section 9a Bilan_Diffusion'!C156)</f>
        <v/>
      </c>
      <c r="K160" s="46" t="str">
        <f>IF('Section 9a Bilan_Diffusion'!D156="","",'Section 9a Bilan_Diffusion'!D156)</f>
        <v/>
      </c>
      <c r="L160" s="8" t="str">
        <f>IF('Section 9a Bilan_Diffusion'!E156="","",IF('Section 9a Bilan_Diffusion'!E156="«Choisir»","",'Section 9a Bilan_Diffusion'!E156))</f>
        <v/>
      </c>
      <c r="M160" s="8" t="str">
        <f>IF('Section 9a Bilan_Diffusion'!F156="","",IF('Section 9a Bilan_Diffusion'!F156="«Choisir»","",'Section 9a Bilan_Diffusion'!F156))</f>
        <v/>
      </c>
      <c r="N160" s="46" t="str">
        <f>IF('Section 9a Bilan_Diffusion'!G156="","",'Section 9a Bilan_Diffusion'!G156)</f>
        <v/>
      </c>
      <c r="O160" s="46" t="str">
        <f>IF('Section 9a Bilan_Diffusion'!H156="","",'Section 9a Bilan_Diffusion'!H156)</f>
        <v/>
      </c>
      <c r="P160" s="46" t="str">
        <f>IF('Section 9a Bilan_Diffusion'!I156="","",'Section 9a Bilan_Diffusion'!I156)</f>
        <v/>
      </c>
      <c r="Q160" s="46" t="str">
        <f>IF('Section 9a Bilan_Diffusion'!J156="","",'Section 9a Bilan_Diffusion'!J156)</f>
        <v/>
      </c>
      <c r="R160" s="46" t="str">
        <f>IF('Section 9a Bilan_Diffusion'!K156="","",'Section 9a Bilan_Diffusion'!K156)</f>
        <v/>
      </c>
      <c r="S160" s="46" t="str">
        <f>IF('Section 9a Bilan_Diffusion'!L156="","",'Section 9a Bilan_Diffusion'!L156)</f>
        <v/>
      </c>
      <c r="T160" s="46" t="str">
        <f>IF('Section 9a Bilan_Diffusion'!M156="","",'Section 9a Bilan_Diffusion'!M156)</f>
        <v/>
      </c>
      <c r="U160" s="8">
        <f>'Section 9a Bilan_Diffusion'!N156</f>
        <v>0</v>
      </c>
      <c r="V160" s="8">
        <f>'Section 9a Bilan_Diffusion'!O156</f>
        <v>0</v>
      </c>
      <c r="W160" s="8">
        <f>'Section 9a Bilan_Diffusion'!P156</f>
        <v>0</v>
      </c>
      <c r="X160" s="8">
        <f>'Section 9a Bilan_Diffusion'!Q156</f>
        <v>0</v>
      </c>
      <c r="Y160" s="8">
        <f>'Section 9a Bilan_Diffusion'!R156</f>
        <v>0</v>
      </c>
      <c r="Z160" s="8">
        <f>'Section 9a Bilan_Diffusion'!S156</f>
        <v>0</v>
      </c>
      <c r="AA160" s="8">
        <f>'Section 9a Bilan_Diffusion'!T156</f>
        <v>0</v>
      </c>
      <c r="AB160" s="8">
        <f>'Section 9a Bilan_Diffusion'!U156</f>
        <v>0</v>
      </c>
      <c r="AC160" s="8">
        <f>'Section 9a Bilan_Diffusion'!V156</f>
        <v>0</v>
      </c>
    </row>
    <row r="161" spans="1:29">
      <c r="A161" s="8">
        <f>'Identification '!$F$11</f>
        <v>0</v>
      </c>
      <c r="B161" s="46" t="str">
        <f>IF(AND('Identification '!$F$11="",'Identification '!$F$15&lt;&gt;""),'Identification '!$F$15,IF('Identification '!$F$11="","",IF('Identification '!$F$13="Inscrire le nom de votre organisme dans la cellule F15",'Identification '!$F$15,'Identification '!$F$13)))</f>
        <v/>
      </c>
      <c r="C161" s="8" t="str">
        <f>REF!$BM$7</f>
        <v>2025-2026</v>
      </c>
      <c r="D161" s="8" t="s">
        <v>2995</v>
      </c>
      <c r="E161" s="46" t="str">
        <f>'Identification '!$F$17</f>
        <v/>
      </c>
      <c r="F161" s="8" t="str">
        <f>'Identification '!$G$18</f>
        <v/>
      </c>
      <c r="G161" s="10" t="str">
        <f>IF('Section 9a Bilan_Diffusion'!$D$7="","",'Section 9a Bilan_Diffusion'!$D$7)</f>
        <v/>
      </c>
      <c r="H161" s="8" t="str">
        <f>IF('Section 9a Bilan_Diffusion'!A157="","",IF('Section 9a Bilan_Diffusion'!A157="«Choisir»","",'Section 9a Bilan_Diffusion'!A157))</f>
        <v/>
      </c>
      <c r="I161" s="1312" t="str">
        <f>IF('Section 9a Bilan_Diffusion'!B157="","",'Section 9a Bilan_Diffusion'!B157)</f>
        <v/>
      </c>
      <c r="J161" s="46" t="str">
        <f>IF('Section 9a Bilan_Diffusion'!C157="","",'Section 9a Bilan_Diffusion'!C157)</f>
        <v/>
      </c>
      <c r="K161" s="46" t="str">
        <f>IF('Section 9a Bilan_Diffusion'!D157="","",'Section 9a Bilan_Diffusion'!D157)</f>
        <v/>
      </c>
      <c r="L161" s="8" t="str">
        <f>IF('Section 9a Bilan_Diffusion'!E157="","",IF('Section 9a Bilan_Diffusion'!E157="«Choisir»","",'Section 9a Bilan_Diffusion'!E157))</f>
        <v/>
      </c>
      <c r="M161" s="8" t="str">
        <f>IF('Section 9a Bilan_Diffusion'!F157="","",IF('Section 9a Bilan_Diffusion'!F157="«Choisir»","",'Section 9a Bilan_Diffusion'!F157))</f>
        <v/>
      </c>
      <c r="N161" s="46" t="str">
        <f>IF('Section 9a Bilan_Diffusion'!G157="","",'Section 9a Bilan_Diffusion'!G157)</f>
        <v/>
      </c>
      <c r="O161" s="46" t="str">
        <f>IF('Section 9a Bilan_Diffusion'!H157="","",'Section 9a Bilan_Diffusion'!H157)</f>
        <v/>
      </c>
      <c r="P161" s="46" t="str">
        <f>IF('Section 9a Bilan_Diffusion'!I157="","",'Section 9a Bilan_Diffusion'!I157)</f>
        <v/>
      </c>
      <c r="Q161" s="46" t="str">
        <f>IF('Section 9a Bilan_Diffusion'!J157="","",'Section 9a Bilan_Diffusion'!J157)</f>
        <v/>
      </c>
      <c r="R161" s="46" t="str">
        <f>IF('Section 9a Bilan_Diffusion'!K157="","",'Section 9a Bilan_Diffusion'!K157)</f>
        <v/>
      </c>
      <c r="S161" s="46" t="str">
        <f>IF('Section 9a Bilan_Diffusion'!L157="","",'Section 9a Bilan_Diffusion'!L157)</f>
        <v/>
      </c>
      <c r="T161" s="46" t="str">
        <f>IF('Section 9a Bilan_Diffusion'!M157="","",'Section 9a Bilan_Diffusion'!M157)</f>
        <v/>
      </c>
      <c r="U161" s="8">
        <f>'Section 9a Bilan_Diffusion'!N157</f>
        <v>0</v>
      </c>
      <c r="V161" s="8">
        <f>'Section 9a Bilan_Diffusion'!O157</f>
        <v>0</v>
      </c>
      <c r="W161" s="8">
        <f>'Section 9a Bilan_Diffusion'!P157</f>
        <v>0</v>
      </c>
      <c r="X161" s="8">
        <f>'Section 9a Bilan_Diffusion'!Q157</f>
        <v>0</v>
      </c>
      <c r="Y161" s="8">
        <f>'Section 9a Bilan_Diffusion'!R157</f>
        <v>0</v>
      </c>
      <c r="Z161" s="8">
        <f>'Section 9a Bilan_Diffusion'!S157</f>
        <v>0</v>
      </c>
      <c r="AA161" s="8">
        <f>'Section 9a Bilan_Diffusion'!T157</f>
        <v>0</v>
      </c>
      <c r="AB161" s="8">
        <f>'Section 9a Bilan_Diffusion'!U157</f>
        <v>0</v>
      </c>
      <c r="AC161" s="8">
        <f>'Section 9a Bilan_Diffusion'!V157</f>
        <v>0</v>
      </c>
    </row>
    <row r="162" spans="1:29">
      <c r="A162" s="8">
        <f>'Identification '!$F$11</f>
        <v>0</v>
      </c>
      <c r="B162" s="46" t="str">
        <f>IF(AND('Identification '!$F$11="",'Identification '!$F$15&lt;&gt;""),'Identification '!$F$15,IF('Identification '!$F$11="","",IF('Identification '!$F$13="Inscrire le nom de votre organisme dans la cellule F15",'Identification '!$F$15,'Identification '!$F$13)))</f>
        <v/>
      </c>
      <c r="C162" s="8" t="str">
        <f>REF!$BM$7</f>
        <v>2025-2026</v>
      </c>
      <c r="D162" s="8" t="s">
        <v>2995</v>
      </c>
      <c r="E162" s="46" t="str">
        <f>'Identification '!$F$17</f>
        <v/>
      </c>
      <c r="F162" s="8" t="str">
        <f>'Identification '!$G$18</f>
        <v/>
      </c>
      <c r="G162" s="10" t="str">
        <f>IF('Section 9a Bilan_Diffusion'!$D$7="","",'Section 9a Bilan_Diffusion'!$D$7)</f>
        <v/>
      </c>
      <c r="H162" s="8" t="str">
        <f>IF('Section 9a Bilan_Diffusion'!A158="","",IF('Section 9a Bilan_Diffusion'!A158="«Choisir»","",'Section 9a Bilan_Diffusion'!A158))</f>
        <v/>
      </c>
      <c r="I162" s="1312" t="str">
        <f>IF('Section 9a Bilan_Diffusion'!B158="","",'Section 9a Bilan_Diffusion'!B158)</f>
        <v/>
      </c>
      <c r="J162" s="46" t="str">
        <f>IF('Section 9a Bilan_Diffusion'!C158="","",'Section 9a Bilan_Diffusion'!C158)</f>
        <v/>
      </c>
      <c r="K162" s="46" t="str">
        <f>IF('Section 9a Bilan_Diffusion'!D158="","",'Section 9a Bilan_Diffusion'!D158)</f>
        <v/>
      </c>
      <c r="L162" s="8" t="str">
        <f>IF('Section 9a Bilan_Diffusion'!E158="","",IF('Section 9a Bilan_Diffusion'!E158="«Choisir»","",'Section 9a Bilan_Diffusion'!E158))</f>
        <v/>
      </c>
      <c r="M162" s="8" t="str">
        <f>IF('Section 9a Bilan_Diffusion'!F158="","",IF('Section 9a Bilan_Diffusion'!F158="«Choisir»","",'Section 9a Bilan_Diffusion'!F158))</f>
        <v/>
      </c>
      <c r="N162" s="46" t="str">
        <f>IF('Section 9a Bilan_Diffusion'!G158="","",'Section 9a Bilan_Diffusion'!G158)</f>
        <v/>
      </c>
      <c r="O162" s="46" t="str">
        <f>IF('Section 9a Bilan_Diffusion'!H158="","",'Section 9a Bilan_Diffusion'!H158)</f>
        <v/>
      </c>
      <c r="P162" s="46" t="str">
        <f>IF('Section 9a Bilan_Diffusion'!I158="","",'Section 9a Bilan_Diffusion'!I158)</f>
        <v/>
      </c>
      <c r="Q162" s="46" t="str">
        <f>IF('Section 9a Bilan_Diffusion'!J158="","",'Section 9a Bilan_Diffusion'!J158)</f>
        <v/>
      </c>
      <c r="R162" s="46" t="str">
        <f>IF('Section 9a Bilan_Diffusion'!K158="","",'Section 9a Bilan_Diffusion'!K158)</f>
        <v/>
      </c>
      <c r="S162" s="46" t="str">
        <f>IF('Section 9a Bilan_Diffusion'!L158="","",'Section 9a Bilan_Diffusion'!L158)</f>
        <v/>
      </c>
      <c r="T162" s="46" t="str">
        <f>IF('Section 9a Bilan_Diffusion'!M158="","",'Section 9a Bilan_Diffusion'!M158)</f>
        <v/>
      </c>
      <c r="U162" s="8">
        <f>'Section 9a Bilan_Diffusion'!N158</f>
        <v>0</v>
      </c>
      <c r="V162" s="8">
        <f>'Section 9a Bilan_Diffusion'!O158</f>
        <v>0</v>
      </c>
      <c r="W162" s="8">
        <f>'Section 9a Bilan_Diffusion'!P158</f>
        <v>0</v>
      </c>
      <c r="X162" s="8">
        <f>'Section 9a Bilan_Diffusion'!Q158</f>
        <v>0</v>
      </c>
      <c r="Y162" s="8">
        <f>'Section 9a Bilan_Diffusion'!R158</f>
        <v>0</v>
      </c>
      <c r="Z162" s="8">
        <f>'Section 9a Bilan_Diffusion'!S158</f>
        <v>0</v>
      </c>
      <c r="AA162" s="8">
        <f>'Section 9a Bilan_Diffusion'!T158</f>
        <v>0</v>
      </c>
      <c r="AB162" s="8">
        <f>'Section 9a Bilan_Diffusion'!U158</f>
        <v>0</v>
      </c>
      <c r="AC162" s="8">
        <f>'Section 9a Bilan_Diffusion'!V158</f>
        <v>0</v>
      </c>
    </row>
    <row r="163" spans="1:29">
      <c r="A163" s="8">
        <f>'Identification '!$F$11</f>
        <v>0</v>
      </c>
      <c r="B163" s="46" t="str">
        <f>IF(AND('Identification '!$F$11="",'Identification '!$F$15&lt;&gt;""),'Identification '!$F$15,IF('Identification '!$F$11="","",IF('Identification '!$F$13="Inscrire le nom de votre organisme dans la cellule F15",'Identification '!$F$15,'Identification '!$F$13)))</f>
        <v/>
      </c>
      <c r="C163" s="8" t="str">
        <f>REF!$BM$7</f>
        <v>2025-2026</v>
      </c>
      <c r="D163" s="8" t="s">
        <v>2995</v>
      </c>
      <c r="E163" s="46" t="str">
        <f>'Identification '!$F$17</f>
        <v/>
      </c>
      <c r="F163" s="8" t="str">
        <f>'Identification '!$G$18</f>
        <v/>
      </c>
      <c r="G163" s="10" t="str">
        <f>IF('Section 9a Bilan_Diffusion'!$D$7="","",'Section 9a Bilan_Diffusion'!$D$7)</f>
        <v/>
      </c>
      <c r="H163" s="8" t="str">
        <f>IF('Section 9a Bilan_Diffusion'!A159="","",IF('Section 9a Bilan_Diffusion'!A159="«Choisir»","",'Section 9a Bilan_Diffusion'!A159))</f>
        <v/>
      </c>
      <c r="I163" s="1312" t="str">
        <f>IF('Section 9a Bilan_Diffusion'!B159="","",'Section 9a Bilan_Diffusion'!B159)</f>
        <v/>
      </c>
      <c r="J163" s="46" t="str">
        <f>IF('Section 9a Bilan_Diffusion'!C159="","",'Section 9a Bilan_Diffusion'!C159)</f>
        <v/>
      </c>
      <c r="K163" s="46" t="str">
        <f>IF('Section 9a Bilan_Diffusion'!D159="","",'Section 9a Bilan_Diffusion'!D159)</f>
        <v/>
      </c>
      <c r="L163" s="8" t="str">
        <f>IF('Section 9a Bilan_Diffusion'!E159="","",IF('Section 9a Bilan_Diffusion'!E159="«Choisir»","",'Section 9a Bilan_Diffusion'!E159))</f>
        <v/>
      </c>
      <c r="M163" s="8" t="str">
        <f>IF('Section 9a Bilan_Diffusion'!F159="","",IF('Section 9a Bilan_Diffusion'!F159="«Choisir»","",'Section 9a Bilan_Diffusion'!F159))</f>
        <v/>
      </c>
      <c r="N163" s="46" t="str">
        <f>IF('Section 9a Bilan_Diffusion'!G159="","",'Section 9a Bilan_Diffusion'!G159)</f>
        <v/>
      </c>
      <c r="O163" s="46" t="str">
        <f>IF('Section 9a Bilan_Diffusion'!H159="","",'Section 9a Bilan_Diffusion'!H159)</f>
        <v/>
      </c>
      <c r="P163" s="46" t="str">
        <f>IF('Section 9a Bilan_Diffusion'!I159="","",'Section 9a Bilan_Diffusion'!I159)</f>
        <v/>
      </c>
      <c r="Q163" s="46" t="str">
        <f>IF('Section 9a Bilan_Diffusion'!J159="","",'Section 9a Bilan_Diffusion'!J159)</f>
        <v/>
      </c>
      <c r="R163" s="46" t="str">
        <f>IF('Section 9a Bilan_Diffusion'!K159="","",'Section 9a Bilan_Diffusion'!K159)</f>
        <v/>
      </c>
      <c r="S163" s="46" t="str">
        <f>IF('Section 9a Bilan_Diffusion'!L159="","",'Section 9a Bilan_Diffusion'!L159)</f>
        <v/>
      </c>
      <c r="T163" s="46" t="str">
        <f>IF('Section 9a Bilan_Diffusion'!M159="","",'Section 9a Bilan_Diffusion'!M159)</f>
        <v/>
      </c>
      <c r="U163" s="8">
        <f>'Section 9a Bilan_Diffusion'!N159</f>
        <v>0</v>
      </c>
      <c r="V163" s="8">
        <f>'Section 9a Bilan_Diffusion'!O159</f>
        <v>0</v>
      </c>
      <c r="W163" s="8">
        <f>'Section 9a Bilan_Diffusion'!P159</f>
        <v>0</v>
      </c>
      <c r="X163" s="8">
        <f>'Section 9a Bilan_Diffusion'!Q159</f>
        <v>0</v>
      </c>
      <c r="Y163" s="8">
        <f>'Section 9a Bilan_Diffusion'!R159</f>
        <v>0</v>
      </c>
      <c r="Z163" s="8">
        <f>'Section 9a Bilan_Diffusion'!S159</f>
        <v>0</v>
      </c>
      <c r="AA163" s="8">
        <f>'Section 9a Bilan_Diffusion'!T159</f>
        <v>0</v>
      </c>
      <c r="AB163" s="8">
        <f>'Section 9a Bilan_Diffusion'!U159</f>
        <v>0</v>
      </c>
      <c r="AC163" s="8">
        <f>'Section 9a Bilan_Diffusion'!V159</f>
        <v>0</v>
      </c>
    </row>
    <row r="164" spans="1:29">
      <c r="A164" s="8">
        <f>'Identification '!$F$11</f>
        <v>0</v>
      </c>
      <c r="B164" s="46" t="str">
        <f>IF(AND('Identification '!$F$11="",'Identification '!$F$15&lt;&gt;""),'Identification '!$F$15,IF('Identification '!$F$11="","",IF('Identification '!$F$13="Inscrire le nom de votre organisme dans la cellule F15",'Identification '!$F$15,'Identification '!$F$13)))</f>
        <v/>
      </c>
      <c r="C164" s="8" t="str">
        <f>REF!$BM$7</f>
        <v>2025-2026</v>
      </c>
      <c r="D164" s="8" t="s">
        <v>2995</v>
      </c>
      <c r="E164" s="46" t="str">
        <f>'Identification '!$F$17</f>
        <v/>
      </c>
      <c r="F164" s="8" t="str">
        <f>'Identification '!$G$18</f>
        <v/>
      </c>
      <c r="G164" s="10" t="str">
        <f>IF('Section 9a Bilan_Diffusion'!$D$7="","",'Section 9a Bilan_Diffusion'!$D$7)</f>
        <v/>
      </c>
      <c r="H164" s="8" t="str">
        <f>IF('Section 9a Bilan_Diffusion'!A160="","",IF('Section 9a Bilan_Diffusion'!A160="«Choisir»","",'Section 9a Bilan_Diffusion'!A160))</f>
        <v/>
      </c>
      <c r="I164" s="1312" t="str">
        <f>IF('Section 9a Bilan_Diffusion'!B160="","",'Section 9a Bilan_Diffusion'!B160)</f>
        <v/>
      </c>
      <c r="J164" s="46" t="str">
        <f>IF('Section 9a Bilan_Diffusion'!C160="","",'Section 9a Bilan_Diffusion'!C160)</f>
        <v/>
      </c>
      <c r="K164" s="46" t="str">
        <f>IF('Section 9a Bilan_Diffusion'!D160="","",'Section 9a Bilan_Diffusion'!D160)</f>
        <v/>
      </c>
      <c r="L164" s="8" t="str">
        <f>IF('Section 9a Bilan_Diffusion'!E160="","",IF('Section 9a Bilan_Diffusion'!E160="«Choisir»","",'Section 9a Bilan_Diffusion'!E160))</f>
        <v/>
      </c>
      <c r="M164" s="8" t="str">
        <f>IF('Section 9a Bilan_Diffusion'!F160="","",IF('Section 9a Bilan_Diffusion'!F160="«Choisir»","",'Section 9a Bilan_Diffusion'!F160))</f>
        <v/>
      </c>
      <c r="N164" s="46" t="str">
        <f>IF('Section 9a Bilan_Diffusion'!G160="","",'Section 9a Bilan_Diffusion'!G160)</f>
        <v/>
      </c>
      <c r="O164" s="46" t="str">
        <f>IF('Section 9a Bilan_Diffusion'!H160="","",'Section 9a Bilan_Diffusion'!H160)</f>
        <v/>
      </c>
      <c r="P164" s="46" t="str">
        <f>IF('Section 9a Bilan_Diffusion'!I160="","",'Section 9a Bilan_Diffusion'!I160)</f>
        <v/>
      </c>
      <c r="Q164" s="46" t="str">
        <f>IF('Section 9a Bilan_Diffusion'!J160="","",'Section 9a Bilan_Diffusion'!J160)</f>
        <v/>
      </c>
      <c r="R164" s="46" t="str">
        <f>IF('Section 9a Bilan_Diffusion'!K160="","",'Section 9a Bilan_Diffusion'!K160)</f>
        <v/>
      </c>
      <c r="S164" s="46" t="str">
        <f>IF('Section 9a Bilan_Diffusion'!L160="","",'Section 9a Bilan_Diffusion'!L160)</f>
        <v/>
      </c>
      <c r="T164" s="46" t="str">
        <f>IF('Section 9a Bilan_Diffusion'!M160="","",'Section 9a Bilan_Diffusion'!M160)</f>
        <v/>
      </c>
      <c r="U164" s="8">
        <f>'Section 9a Bilan_Diffusion'!N160</f>
        <v>0</v>
      </c>
      <c r="V164" s="8">
        <f>'Section 9a Bilan_Diffusion'!O160</f>
        <v>0</v>
      </c>
      <c r="W164" s="8">
        <f>'Section 9a Bilan_Diffusion'!P160</f>
        <v>0</v>
      </c>
      <c r="X164" s="8">
        <f>'Section 9a Bilan_Diffusion'!Q160</f>
        <v>0</v>
      </c>
      <c r="Y164" s="8">
        <f>'Section 9a Bilan_Diffusion'!R160</f>
        <v>0</v>
      </c>
      <c r="Z164" s="8">
        <f>'Section 9a Bilan_Diffusion'!S160</f>
        <v>0</v>
      </c>
      <c r="AA164" s="8">
        <f>'Section 9a Bilan_Diffusion'!T160</f>
        <v>0</v>
      </c>
      <c r="AB164" s="8">
        <f>'Section 9a Bilan_Diffusion'!U160</f>
        <v>0</v>
      </c>
      <c r="AC164" s="8">
        <f>'Section 9a Bilan_Diffusion'!V160</f>
        <v>0</v>
      </c>
    </row>
    <row r="165" spans="1:29">
      <c r="A165" s="8">
        <f>'Identification '!$F$11</f>
        <v>0</v>
      </c>
      <c r="B165" s="46" t="str">
        <f>IF(AND('Identification '!$F$11="",'Identification '!$F$15&lt;&gt;""),'Identification '!$F$15,IF('Identification '!$F$11="","",IF('Identification '!$F$13="Inscrire le nom de votre organisme dans la cellule F15",'Identification '!$F$15,'Identification '!$F$13)))</f>
        <v/>
      </c>
      <c r="C165" s="8" t="str">
        <f>REF!$BM$7</f>
        <v>2025-2026</v>
      </c>
      <c r="D165" s="8" t="s">
        <v>2995</v>
      </c>
      <c r="E165" s="46" t="str">
        <f>'Identification '!$F$17</f>
        <v/>
      </c>
      <c r="F165" s="8" t="str">
        <f>'Identification '!$G$18</f>
        <v/>
      </c>
      <c r="G165" s="10" t="str">
        <f>IF('Section 9a Bilan_Diffusion'!$D$7="","",'Section 9a Bilan_Diffusion'!$D$7)</f>
        <v/>
      </c>
      <c r="H165" s="8" t="str">
        <f>IF('Section 9a Bilan_Diffusion'!A161="","",IF('Section 9a Bilan_Diffusion'!A161="«Choisir»","",'Section 9a Bilan_Diffusion'!A161))</f>
        <v/>
      </c>
      <c r="I165" s="1312" t="str">
        <f>IF('Section 9a Bilan_Diffusion'!B161="","",'Section 9a Bilan_Diffusion'!B161)</f>
        <v/>
      </c>
      <c r="J165" s="46" t="str">
        <f>IF('Section 9a Bilan_Diffusion'!C161="","",'Section 9a Bilan_Diffusion'!C161)</f>
        <v/>
      </c>
      <c r="K165" s="46" t="str">
        <f>IF('Section 9a Bilan_Diffusion'!D161="","",'Section 9a Bilan_Diffusion'!D161)</f>
        <v/>
      </c>
      <c r="L165" s="8" t="str">
        <f>IF('Section 9a Bilan_Diffusion'!E161="","",IF('Section 9a Bilan_Diffusion'!E161="«Choisir»","",'Section 9a Bilan_Diffusion'!E161))</f>
        <v/>
      </c>
      <c r="M165" s="8" t="str">
        <f>IF('Section 9a Bilan_Diffusion'!F161="","",IF('Section 9a Bilan_Diffusion'!F161="«Choisir»","",'Section 9a Bilan_Diffusion'!F161))</f>
        <v/>
      </c>
      <c r="N165" s="46" t="str">
        <f>IF('Section 9a Bilan_Diffusion'!G161="","",'Section 9a Bilan_Diffusion'!G161)</f>
        <v/>
      </c>
      <c r="O165" s="46" t="str">
        <f>IF('Section 9a Bilan_Diffusion'!H161="","",'Section 9a Bilan_Diffusion'!H161)</f>
        <v/>
      </c>
      <c r="P165" s="46" t="str">
        <f>IF('Section 9a Bilan_Diffusion'!I161="","",'Section 9a Bilan_Diffusion'!I161)</f>
        <v/>
      </c>
      <c r="Q165" s="46" t="str">
        <f>IF('Section 9a Bilan_Diffusion'!J161="","",'Section 9a Bilan_Diffusion'!J161)</f>
        <v/>
      </c>
      <c r="R165" s="46" t="str">
        <f>IF('Section 9a Bilan_Diffusion'!K161="","",'Section 9a Bilan_Diffusion'!K161)</f>
        <v/>
      </c>
      <c r="S165" s="46" t="str">
        <f>IF('Section 9a Bilan_Diffusion'!L161="","",'Section 9a Bilan_Diffusion'!L161)</f>
        <v/>
      </c>
      <c r="T165" s="46" t="str">
        <f>IF('Section 9a Bilan_Diffusion'!M161="","",'Section 9a Bilan_Diffusion'!M161)</f>
        <v/>
      </c>
      <c r="U165" s="8">
        <f>'Section 9a Bilan_Diffusion'!N161</f>
        <v>0</v>
      </c>
      <c r="V165" s="8">
        <f>'Section 9a Bilan_Diffusion'!O161</f>
        <v>0</v>
      </c>
      <c r="W165" s="8">
        <f>'Section 9a Bilan_Diffusion'!P161</f>
        <v>0</v>
      </c>
      <c r="X165" s="8">
        <f>'Section 9a Bilan_Diffusion'!Q161</f>
        <v>0</v>
      </c>
      <c r="Y165" s="8">
        <f>'Section 9a Bilan_Diffusion'!R161</f>
        <v>0</v>
      </c>
      <c r="Z165" s="8">
        <f>'Section 9a Bilan_Diffusion'!S161</f>
        <v>0</v>
      </c>
      <c r="AA165" s="8">
        <f>'Section 9a Bilan_Diffusion'!T161</f>
        <v>0</v>
      </c>
      <c r="AB165" s="8">
        <f>'Section 9a Bilan_Diffusion'!U161</f>
        <v>0</v>
      </c>
      <c r="AC165" s="8">
        <f>'Section 9a Bilan_Diffusion'!V161</f>
        <v>0</v>
      </c>
    </row>
    <row r="166" spans="1:29">
      <c r="A166" s="8">
        <f>'Identification '!$F$11</f>
        <v>0</v>
      </c>
      <c r="B166" s="46" t="str">
        <f>IF(AND('Identification '!$F$11="",'Identification '!$F$15&lt;&gt;""),'Identification '!$F$15,IF('Identification '!$F$11="","",IF('Identification '!$F$13="Inscrire le nom de votre organisme dans la cellule F15",'Identification '!$F$15,'Identification '!$F$13)))</f>
        <v/>
      </c>
      <c r="C166" s="8" t="str">
        <f>REF!$BM$7</f>
        <v>2025-2026</v>
      </c>
      <c r="D166" s="8" t="s">
        <v>2995</v>
      </c>
      <c r="E166" s="46" t="str">
        <f>'Identification '!$F$17</f>
        <v/>
      </c>
      <c r="F166" s="8" t="str">
        <f>'Identification '!$G$18</f>
        <v/>
      </c>
      <c r="G166" s="10" t="str">
        <f>IF('Section 9a Bilan_Diffusion'!$D$7="","",'Section 9a Bilan_Diffusion'!$D$7)</f>
        <v/>
      </c>
      <c r="H166" s="8" t="str">
        <f>IF('Section 9a Bilan_Diffusion'!A162="","",IF('Section 9a Bilan_Diffusion'!A162="«Choisir»","",'Section 9a Bilan_Diffusion'!A162))</f>
        <v/>
      </c>
      <c r="I166" s="1312" t="str">
        <f>IF('Section 9a Bilan_Diffusion'!B162="","",'Section 9a Bilan_Diffusion'!B162)</f>
        <v/>
      </c>
      <c r="J166" s="46" t="str">
        <f>IF('Section 9a Bilan_Diffusion'!C162="","",'Section 9a Bilan_Diffusion'!C162)</f>
        <v/>
      </c>
      <c r="K166" s="46" t="str">
        <f>IF('Section 9a Bilan_Diffusion'!D162="","",'Section 9a Bilan_Diffusion'!D162)</f>
        <v/>
      </c>
      <c r="L166" s="8" t="str">
        <f>IF('Section 9a Bilan_Diffusion'!E162="","",IF('Section 9a Bilan_Diffusion'!E162="«Choisir»","",'Section 9a Bilan_Diffusion'!E162))</f>
        <v/>
      </c>
      <c r="M166" s="8" t="str">
        <f>IF('Section 9a Bilan_Diffusion'!F162="","",IF('Section 9a Bilan_Diffusion'!F162="«Choisir»","",'Section 9a Bilan_Diffusion'!F162))</f>
        <v/>
      </c>
      <c r="N166" s="46" t="str">
        <f>IF('Section 9a Bilan_Diffusion'!G162="","",'Section 9a Bilan_Diffusion'!G162)</f>
        <v/>
      </c>
      <c r="O166" s="46" t="str">
        <f>IF('Section 9a Bilan_Diffusion'!H162="","",'Section 9a Bilan_Diffusion'!H162)</f>
        <v/>
      </c>
      <c r="P166" s="46" t="str">
        <f>IF('Section 9a Bilan_Diffusion'!I162="","",'Section 9a Bilan_Diffusion'!I162)</f>
        <v/>
      </c>
      <c r="Q166" s="46" t="str">
        <f>IF('Section 9a Bilan_Diffusion'!J162="","",'Section 9a Bilan_Diffusion'!J162)</f>
        <v/>
      </c>
      <c r="R166" s="46" t="str">
        <f>IF('Section 9a Bilan_Diffusion'!K162="","",'Section 9a Bilan_Diffusion'!K162)</f>
        <v/>
      </c>
      <c r="S166" s="46" t="str">
        <f>IF('Section 9a Bilan_Diffusion'!L162="","",'Section 9a Bilan_Diffusion'!L162)</f>
        <v/>
      </c>
      <c r="T166" s="46" t="str">
        <f>IF('Section 9a Bilan_Diffusion'!M162="","",'Section 9a Bilan_Diffusion'!M162)</f>
        <v/>
      </c>
      <c r="U166" s="8">
        <f>'Section 9a Bilan_Diffusion'!N162</f>
        <v>0</v>
      </c>
      <c r="V166" s="8">
        <f>'Section 9a Bilan_Diffusion'!O162</f>
        <v>0</v>
      </c>
      <c r="W166" s="8">
        <f>'Section 9a Bilan_Diffusion'!P162</f>
        <v>0</v>
      </c>
      <c r="X166" s="8">
        <f>'Section 9a Bilan_Diffusion'!Q162</f>
        <v>0</v>
      </c>
      <c r="Y166" s="8">
        <f>'Section 9a Bilan_Diffusion'!R162</f>
        <v>0</v>
      </c>
      <c r="Z166" s="8">
        <f>'Section 9a Bilan_Diffusion'!S162</f>
        <v>0</v>
      </c>
      <c r="AA166" s="8">
        <f>'Section 9a Bilan_Diffusion'!T162</f>
        <v>0</v>
      </c>
      <c r="AB166" s="8">
        <f>'Section 9a Bilan_Diffusion'!U162</f>
        <v>0</v>
      </c>
      <c r="AC166" s="8">
        <f>'Section 9a Bilan_Diffusion'!V162</f>
        <v>0</v>
      </c>
    </row>
    <row r="167" spans="1:29">
      <c r="A167" s="8">
        <f>'Identification '!$F$11</f>
        <v>0</v>
      </c>
      <c r="B167" s="46" t="str">
        <f>IF(AND('Identification '!$F$11="",'Identification '!$F$15&lt;&gt;""),'Identification '!$F$15,IF('Identification '!$F$11="","",IF('Identification '!$F$13="Inscrire le nom de votre organisme dans la cellule F15",'Identification '!$F$15,'Identification '!$F$13)))</f>
        <v/>
      </c>
      <c r="C167" s="8" t="str">
        <f>REF!$BM$7</f>
        <v>2025-2026</v>
      </c>
      <c r="D167" s="8" t="s">
        <v>2995</v>
      </c>
      <c r="E167" s="46" t="str">
        <f>'Identification '!$F$17</f>
        <v/>
      </c>
      <c r="F167" s="8" t="str">
        <f>'Identification '!$G$18</f>
        <v/>
      </c>
      <c r="G167" s="10" t="str">
        <f>IF('Section 9a Bilan_Diffusion'!$D$7="","",'Section 9a Bilan_Diffusion'!$D$7)</f>
        <v/>
      </c>
      <c r="H167" s="8" t="str">
        <f>IF('Section 9a Bilan_Diffusion'!A163="","",IF('Section 9a Bilan_Diffusion'!A163="«Choisir»","",'Section 9a Bilan_Diffusion'!A163))</f>
        <v/>
      </c>
      <c r="I167" s="1312" t="str">
        <f>IF('Section 9a Bilan_Diffusion'!B163="","",'Section 9a Bilan_Diffusion'!B163)</f>
        <v/>
      </c>
      <c r="J167" s="46" t="str">
        <f>IF('Section 9a Bilan_Diffusion'!C163="","",'Section 9a Bilan_Diffusion'!C163)</f>
        <v/>
      </c>
      <c r="K167" s="46" t="str">
        <f>IF('Section 9a Bilan_Diffusion'!D163="","",'Section 9a Bilan_Diffusion'!D163)</f>
        <v/>
      </c>
      <c r="L167" s="8" t="str">
        <f>IF('Section 9a Bilan_Diffusion'!E163="","",IF('Section 9a Bilan_Diffusion'!E163="«Choisir»","",'Section 9a Bilan_Diffusion'!E163))</f>
        <v/>
      </c>
      <c r="M167" s="8" t="str">
        <f>IF('Section 9a Bilan_Diffusion'!F163="","",IF('Section 9a Bilan_Diffusion'!F163="«Choisir»","",'Section 9a Bilan_Diffusion'!F163))</f>
        <v/>
      </c>
      <c r="N167" s="46" t="str">
        <f>IF('Section 9a Bilan_Diffusion'!G163="","",'Section 9a Bilan_Diffusion'!G163)</f>
        <v/>
      </c>
      <c r="O167" s="46" t="str">
        <f>IF('Section 9a Bilan_Diffusion'!H163="","",'Section 9a Bilan_Diffusion'!H163)</f>
        <v/>
      </c>
      <c r="P167" s="46" t="str">
        <f>IF('Section 9a Bilan_Diffusion'!I163="","",'Section 9a Bilan_Diffusion'!I163)</f>
        <v/>
      </c>
      <c r="Q167" s="46" t="str">
        <f>IF('Section 9a Bilan_Diffusion'!J163="","",'Section 9a Bilan_Diffusion'!J163)</f>
        <v/>
      </c>
      <c r="R167" s="46" t="str">
        <f>IF('Section 9a Bilan_Diffusion'!K163="","",'Section 9a Bilan_Diffusion'!K163)</f>
        <v/>
      </c>
      <c r="S167" s="46" t="str">
        <f>IF('Section 9a Bilan_Diffusion'!L163="","",'Section 9a Bilan_Diffusion'!L163)</f>
        <v/>
      </c>
      <c r="T167" s="46" t="str">
        <f>IF('Section 9a Bilan_Diffusion'!M163="","",'Section 9a Bilan_Diffusion'!M163)</f>
        <v/>
      </c>
      <c r="U167" s="8">
        <f>'Section 9a Bilan_Diffusion'!N163</f>
        <v>0</v>
      </c>
      <c r="V167" s="8">
        <f>'Section 9a Bilan_Diffusion'!O163</f>
        <v>0</v>
      </c>
      <c r="W167" s="8">
        <f>'Section 9a Bilan_Diffusion'!P163</f>
        <v>0</v>
      </c>
      <c r="X167" s="8">
        <f>'Section 9a Bilan_Diffusion'!Q163</f>
        <v>0</v>
      </c>
      <c r="Y167" s="8">
        <f>'Section 9a Bilan_Diffusion'!R163</f>
        <v>0</v>
      </c>
      <c r="Z167" s="8">
        <f>'Section 9a Bilan_Diffusion'!S163</f>
        <v>0</v>
      </c>
      <c r="AA167" s="8">
        <f>'Section 9a Bilan_Diffusion'!T163</f>
        <v>0</v>
      </c>
      <c r="AB167" s="8">
        <f>'Section 9a Bilan_Diffusion'!U163</f>
        <v>0</v>
      </c>
      <c r="AC167" s="8">
        <f>'Section 9a Bilan_Diffusion'!V163</f>
        <v>0</v>
      </c>
    </row>
    <row r="168" spans="1:29">
      <c r="A168" s="8">
        <f>'Identification '!$F$11</f>
        <v>0</v>
      </c>
      <c r="B168" s="46" t="str">
        <f>IF(AND('Identification '!$F$11="",'Identification '!$F$15&lt;&gt;""),'Identification '!$F$15,IF('Identification '!$F$11="","",IF('Identification '!$F$13="Inscrire le nom de votre organisme dans la cellule F15",'Identification '!$F$15,'Identification '!$F$13)))</f>
        <v/>
      </c>
      <c r="C168" s="8" t="str">
        <f>REF!$BM$7</f>
        <v>2025-2026</v>
      </c>
      <c r="D168" s="8" t="s">
        <v>2995</v>
      </c>
      <c r="E168" s="46" t="str">
        <f>'Identification '!$F$17</f>
        <v/>
      </c>
      <c r="F168" s="8" t="str">
        <f>'Identification '!$G$18</f>
        <v/>
      </c>
      <c r="G168" s="10" t="str">
        <f>IF('Section 9a Bilan_Diffusion'!$D$7="","",'Section 9a Bilan_Diffusion'!$D$7)</f>
        <v/>
      </c>
      <c r="H168" s="8" t="str">
        <f>IF('Section 9a Bilan_Diffusion'!A164="","",IF('Section 9a Bilan_Diffusion'!A164="«Choisir»","",'Section 9a Bilan_Diffusion'!A164))</f>
        <v/>
      </c>
      <c r="I168" s="1312" t="str">
        <f>IF('Section 9a Bilan_Diffusion'!B164="","",'Section 9a Bilan_Diffusion'!B164)</f>
        <v/>
      </c>
      <c r="J168" s="46" t="str">
        <f>IF('Section 9a Bilan_Diffusion'!C164="","",'Section 9a Bilan_Diffusion'!C164)</f>
        <v/>
      </c>
      <c r="K168" s="46" t="str">
        <f>IF('Section 9a Bilan_Diffusion'!D164="","",'Section 9a Bilan_Diffusion'!D164)</f>
        <v/>
      </c>
      <c r="L168" s="8" t="str">
        <f>IF('Section 9a Bilan_Diffusion'!E164="","",IF('Section 9a Bilan_Diffusion'!E164="«Choisir»","",'Section 9a Bilan_Diffusion'!E164))</f>
        <v/>
      </c>
      <c r="M168" s="8" t="str">
        <f>IF('Section 9a Bilan_Diffusion'!F164="","",IF('Section 9a Bilan_Diffusion'!F164="«Choisir»","",'Section 9a Bilan_Diffusion'!F164))</f>
        <v/>
      </c>
      <c r="N168" s="46" t="str">
        <f>IF('Section 9a Bilan_Diffusion'!G164="","",'Section 9a Bilan_Diffusion'!G164)</f>
        <v/>
      </c>
      <c r="O168" s="46" t="str">
        <f>IF('Section 9a Bilan_Diffusion'!H164="","",'Section 9a Bilan_Diffusion'!H164)</f>
        <v/>
      </c>
      <c r="P168" s="46" t="str">
        <f>IF('Section 9a Bilan_Diffusion'!I164="","",'Section 9a Bilan_Diffusion'!I164)</f>
        <v/>
      </c>
      <c r="Q168" s="46" t="str">
        <f>IF('Section 9a Bilan_Diffusion'!J164="","",'Section 9a Bilan_Diffusion'!J164)</f>
        <v/>
      </c>
      <c r="R168" s="46" t="str">
        <f>IF('Section 9a Bilan_Diffusion'!K164="","",'Section 9a Bilan_Diffusion'!K164)</f>
        <v/>
      </c>
      <c r="S168" s="46" t="str">
        <f>IF('Section 9a Bilan_Diffusion'!L164="","",'Section 9a Bilan_Diffusion'!L164)</f>
        <v/>
      </c>
      <c r="T168" s="46" t="str">
        <f>IF('Section 9a Bilan_Diffusion'!M164="","",'Section 9a Bilan_Diffusion'!M164)</f>
        <v/>
      </c>
      <c r="U168" s="8">
        <f>'Section 9a Bilan_Diffusion'!N164</f>
        <v>0</v>
      </c>
      <c r="V168" s="8">
        <f>'Section 9a Bilan_Diffusion'!O164</f>
        <v>0</v>
      </c>
      <c r="W168" s="8">
        <f>'Section 9a Bilan_Diffusion'!P164</f>
        <v>0</v>
      </c>
      <c r="X168" s="8">
        <f>'Section 9a Bilan_Diffusion'!Q164</f>
        <v>0</v>
      </c>
      <c r="Y168" s="8">
        <f>'Section 9a Bilan_Diffusion'!R164</f>
        <v>0</v>
      </c>
      <c r="Z168" s="8">
        <f>'Section 9a Bilan_Diffusion'!S164</f>
        <v>0</v>
      </c>
      <c r="AA168" s="8">
        <f>'Section 9a Bilan_Diffusion'!T164</f>
        <v>0</v>
      </c>
      <c r="AB168" s="8">
        <f>'Section 9a Bilan_Diffusion'!U164</f>
        <v>0</v>
      </c>
      <c r="AC168" s="8">
        <f>'Section 9a Bilan_Diffusion'!V164</f>
        <v>0</v>
      </c>
    </row>
    <row r="169" spans="1:29">
      <c r="A169" s="8">
        <f>'Identification '!$F$11</f>
        <v>0</v>
      </c>
      <c r="B169" s="46" t="str">
        <f>IF(AND('Identification '!$F$11="",'Identification '!$F$15&lt;&gt;""),'Identification '!$F$15,IF('Identification '!$F$11="","",IF('Identification '!$F$13="Inscrire le nom de votre organisme dans la cellule F15",'Identification '!$F$15,'Identification '!$F$13)))</f>
        <v/>
      </c>
      <c r="C169" s="8" t="str">
        <f>REF!$BM$7</f>
        <v>2025-2026</v>
      </c>
      <c r="D169" s="8" t="s">
        <v>2995</v>
      </c>
      <c r="E169" s="46" t="str">
        <f>'Identification '!$F$17</f>
        <v/>
      </c>
      <c r="F169" s="8" t="str">
        <f>'Identification '!$G$18</f>
        <v/>
      </c>
      <c r="G169" s="10" t="str">
        <f>IF('Section 9a Bilan_Diffusion'!$D$7="","",'Section 9a Bilan_Diffusion'!$D$7)</f>
        <v/>
      </c>
      <c r="H169" s="8" t="str">
        <f>IF('Section 9a Bilan_Diffusion'!A165="","",IF('Section 9a Bilan_Diffusion'!A165="«Choisir»","",'Section 9a Bilan_Diffusion'!A165))</f>
        <v/>
      </c>
      <c r="I169" s="1312" t="str">
        <f>IF('Section 9a Bilan_Diffusion'!B165="","",'Section 9a Bilan_Diffusion'!B165)</f>
        <v/>
      </c>
      <c r="J169" s="46" t="str">
        <f>IF('Section 9a Bilan_Diffusion'!C165="","",'Section 9a Bilan_Diffusion'!C165)</f>
        <v/>
      </c>
      <c r="K169" s="46" t="str">
        <f>IF('Section 9a Bilan_Diffusion'!D165="","",'Section 9a Bilan_Diffusion'!D165)</f>
        <v/>
      </c>
      <c r="L169" s="8" t="str">
        <f>IF('Section 9a Bilan_Diffusion'!E165="","",IF('Section 9a Bilan_Diffusion'!E165="«Choisir»","",'Section 9a Bilan_Diffusion'!E165))</f>
        <v/>
      </c>
      <c r="M169" s="8" t="str">
        <f>IF('Section 9a Bilan_Diffusion'!F165="","",IF('Section 9a Bilan_Diffusion'!F165="«Choisir»","",'Section 9a Bilan_Diffusion'!F165))</f>
        <v/>
      </c>
      <c r="N169" s="46" t="str">
        <f>IF('Section 9a Bilan_Diffusion'!G165="","",'Section 9a Bilan_Diffusion'!G165)</f>
        <v/>
      </c>
      <c r="O169" s="46" t="str">
        <f>IF('Section 9a Bilan_Diffusion'!H165="","",'Section 9a Bilan_Diffusion'!H165)</f>
        <v/>
      </c>
      <c r="P169" s="46" t="str">
        <f>IF('Section 9a Bilan_Diffusion'!I165="","",'Section 9a Bilan_Diffusion'!I165)</f>
        <v/>
      </c>
      <c r="Q169" s="46" t="str">
        <f>IF('Section 9a Bilan_Diffusion'!J165="","",'Section 9a Bilan_Diffusion'!J165)</f>
        <v/>
      </c>
      <c r="R169" s="46" t="str">
        <f>IF('Section 9a Bilan_Diffusion'!K165="","",'Section 9a Bilan_Diffusion'!K165)</f>
        <v/>
      </c>
      <c r="S169" s="46" t="str">
        <f>IF('Section 9a Bilan_Diffusion'!L165="","",'Section 9a Bilan_Diffusion'!L165)</f>
        <v/>
      </c>
      <c r="T169" s="46" t="str">
        <f>IF('Section 9a Bilan_Diffusion'!M165="","",'Section 9a Bilan_Diffusion'!M165)</f>
        <v/>
      </c>
      <c r="U169" s="8">
        <f>'Section 9a Bilan_Diffusion'!N165</f>
        <v>0</v>
      </c>
      <c r="V169" s="8">
        <f>'Section 9a Bilan_Diffusion'!O165</f>
        <v>0</v>
      </c>
      <c r="W169" s="8">
        <f>'Section 9a Bilan_Diffusion'!P165</f>
        <v>0</v>
      </c>
      <c r="X169" s="8">
        <f>'Section 9a Bilan_Diffusion'!Q165</f>
        <v>0</v>
      </c>
      <c r="Y169" s="8">
        <f>'Section 9a Bilan_Diffusion'!R165</f>
        <v>0</v>
      </c>
      <c r="Z169" s="8">
        <f>'Section 9a Bilan_Diffusion'!S165</f>
        <v>0</v>
      </c>
      <c r="AA169" s="8">
        <f>'Section 9a Bilan_Diffusion'!T165</f>
        <v>0</v>
      </c>
      <c r="AB169" s="8">
        <f>'Section 9a Bilan_Diffusion'!U165</f>
        <v>0</v>
      </c>
      <c r="AC169" s="8">
        <f>'Section 9a Bilan_Diffusion'!V165</f>
        <v>0</v>
      </c>
    </row>
    <row r="170" spans="1:29">
      <c r="A170" s="8">
        <f>'Identification '!$F$11</f>
        <v>0</v>
      </c>
      <c r="B170" s="46" t="str">
        <f>IF(AND('Identification '!$F$11="",'Identification '!$F$15&lt;&gt;""),'Identification '!$F$15,IF('Identification '!$F$11="","",IF('Identification '!$F$13="Inscrire le nom de votre organisme dans la cellule F15",'Identification '!$F$15,'Identification '!$F$13)))</f>
        <v/>
      </c>
      <c r="C170" s="8" t="str">
        <f>REF!$BM$7</f>
        <v>2025-2026</v>
      </c>
      <c r="D170" s="8" t="s">
        <v>2995</v>
      </c>
      <c r="E170" s="46" t="str">
        <f>'Identification '!$F$17</f>
        <v/>
      </c>
      <c r="F170" s="8" t="str">
        <f>'Identification '!$G$18</f>
        <v/>
      </c>
      <c r="G170" s="10" t="str">
        <f>IF('Section 9a Bilan_Diffusion'!$D$7="","",'Section 9a Bilan_Diffusion'!$D$7)</f>
        <v/>
      </c>
      <c r="H170" s="8" t="str">
        <f>IF('Section 9a Bilan_Diffusion'!A166="","",IF('Section 9a Bilan_Diffusion'!A166="«Choisir»","",'Section 9a Bilan_Diffusion'!A166))</f>
        <v/>
      </c>
      <c r="I170" s="1312" t="str">
        <f>IF('Section 9a Bilan_Diffusion'!B166="","",'Section 9a Bilan_Diffusion'!B166)</f>
        <v/>
      </c>
      <c r="J170" s="46" t="str">
        <f>IF('Section 9a Bilan_Diffusion'!C166="","",'Section 9a Bilan_Diffusion'!C166)</f>
        <v/>
      </c>
      <c r="K170" s="46" t="str">
        <f>IF('Section 9a Bilan_Diffusion'!D166="","",'Section 9a Bilan_Diffusion'!D166)</f>
        <v/>
      </c>
      <c r="L170" s="8" t="str">
        <f>IF('Section 9a Bilan_Diffusion'!E166="","",IF('Section 9a Bilan_Diffusion'!E166="«Choisir»","",'Section 9a Bilan_Diffusion'!E166))</f>
        <v/>
      </c>
      <c r="M170" s="8" t="str">
        <f>IF('Section 9a Bilan_Diffusion'!F166="","",IF('Section 9a Bilan_Diffusion'!F166="«Choisir»","",'Section 9a Bilan_Diffusion'!F166))</f>
        <v/>
      </c>
      <c r="N170" s="46" t="str">
        <f>IF('Section 9a Bilan_Diffusion'!G166="","",'Section 9a Bilan_Diffusion'!G166)</f>
        <v/>
      </c>
      <c r="O170" s="46" t="str">
        <f>IF('Section 9a Bilan_Diffusion'!H166="","",'Section 9a Bilan_Diffusion'!H166)</f>
        <v/>
      </c>
      <c r="P170" s="46" t="str">
        <f>IF('Section 9a Bilan_Diffusion'!I166="","",'Section 9a Bilan_Diffusion'!I166)</f>
        <v/>
      </c>
      <c r="Q170" s="46" t="str">
        <f>IF('Section 9a Bilan_Diffusion'!J166="","",'Section 9a Bilan_Diffusion'!J166)</f>
        <v/>
      </c>
      <c r="R170" s="46" t="str">
        <f>IF('Section 9a Bilan_Diffusion'!K166="","",'Section 9a Bilan_Diffusion'!K166)</f>
        <v/>
      </c>
      <c r="S170" s="46" t="str">
        <f>IF('Section 9a Bilan_Diffusion'!L166="","",'Section 9a Bilan_Diffusion'!L166)</f>
        <v/>
      </c>
      <c r="T170" s="46" t="str">
        <f>IF('Section 9a Bilan_Diffusion'!M166="","",'Section 9a Bilan_Diffusion'!M166)</f>
        <v/>
      </c>
      <c r="U170" s="8">
        <f>'Section 9a Bilan_Diffusion'!N166</f>
        <v>0</v>
      </c>
      <c r="V170" s="8">
        <f>'Section 9a Bilan_Diffusion'!O166</f>
        <v>0</v>
      </c>
      <c r="W170" s="8">
        <f>'Section 9a Bilan_Diffusion'!P166</f>
        <v>0</v>
      </c>
      <c r="X170" s="8">
        <f>'Section 9a Bilan_Diffusion'!Q166</f>
        <v>0</v>
      </c>
      <c r="Y170" s="8">
        <f>'Section 9a Bilan_Diffusion'!R166</f>
        <v>0</v>
      </c>
      <c r="Z170" s="8">
        <f>'Section 9a Bilan_Diffusion'!S166</f>
        <v>0</v>
      </c>
      <c r="AA170" s="8">
        <f>'Section 9a Bilan_Diffusion'!T166</f>
        <v>0</v>
      </c>
      <c r="AB170" s="8">
        <f>'Section 9a Bilan_Diffusion'!U166</f>
        <v>0</v>
      </c>
      <c r="AC170" s="8">
        <f>'Section 9a Bilan_Diffusion'!V166</f>
        <v>0</v>
      </c>
    </row>
    <row r="171" spans="1:29">
      <c r="A171" s="8">
        <f>'Identification '!$F$11</f>
        <v>0</v>
      </c>
      <c r="B171" s="46" t="str">
        <f>IF(AND('Identification '!$F$11="",'Identification '!$F$15&lt;&gt;""),'Identification '!$F$15,IF('Identification '!$F$11="","",IF('Identification '!$F$13="Inscrire le nom de votre organisme dans la cellule F15",'Identification '!$F$15,'Identification '!$F$13)))</f>
        <v/>
      </c>
      <c r="C171" s="8" t="str">
        <f>REF!$BM$7</f>
        <v>2025-2026</v>
      </c>
      <c r="D171" s="8" t="s">
        <v>2995</v>
      </c>
      <c r="E171" s="46" t="str">
        <f>'Identification '!$F$17</f>
        <v/>
      </c>
      <c r="F171" s="8" t="str">
        <f>'Identification '!$G$18</f>
        <v/>
      </c>
      <c r="G171" s="10" t="str">
        <f>IF('Section 9a Bilan_Diffusion'!$D$7="","",'Section 9a Bilan_Diffusion'!$D$7)</f>
        <v/>
      </c>
      <c r="H171" s="8" t="str">
        <f>IF('Section 9a Bilan_Diffusion'!A167="","",IF('Section 9a Bilan_Diffusion'!A167="«Choisir»","",'Section 9a Bilan_Diffusion'!A167))</f>
        <v/>
      </c>
      <c r="I171" s="1312" t="str">
        <f>IF('Section 9a Bilan_Diffusion'!B167="","",'Section 9a Bilan_Diffusion'!B167)</f>
        <v/>
      </c>
      <c r="J171" s="46" t="str">
        <f>IF('Section 9a Bilan_Diffusion'!C167="","",'Section 9a Bilan_Diffusion'!C167)</f>
        <v/>
      </c>
      <c r="K171" s="46" t="str">
        <f>IF('Section 9a Bilan_Diffusion'!D167="","",'Section 9a Bilan_Diffusion'!D167)</f>
        <v/>
      </c>
      <c r="L171" s="8" t="str">
        <f>IF('Section 9a Bilan_Diffusion'!E167="","",IF('Section 9a Bilan_Diffusion'!E167="«Choisir»","",'Section 9a Bilan_Diffusion'!E167))</f>
        <v/>
      </c>
      <c r="M171" s="8" t="str">
        <f>IF('Section 9a Bilan_Diffusion'!F167="","",IF('Section 9a Bilan_Diffusion'!F167="«Choisir»","",'Section 9a Bilan_Diffusion'!F167))</f>
        <v/>
      </c>
      <c r="N171" s="46" t="str">
        <f>IF('Section 9a Bilan_Diffusion'!G167="","",'Section 9a Bilan_Diffusion'!G167)</f>
        <v/>
      </c>
      <c r="O171" s="46" t="str">
        <f>IF('Section 9a Bilan_Diffusion'!H167="","",'Section 9a Bilan_Diffusion'!H167)</f>
        <v/>
      </c>
      <c r="P171" s="46" t="str">
        <f>IF('Section 9a Bilan_Diffusion'!I167="","",'Section 9a Bilan_Diffusion'!I167)</f>
        <v/>
      </c>
      <c r="Q171" s="46" t="str">
        <f>IF('Section 9a Bilan_Diffusion'!J167="","",'Section 9a Bilan_Diffusion'!J167)</f>
        <v/>
      </c>
      <c r="R171" s="46" t="str">
        <f>IF('Section 9a Bilan_Diffusion'!K167="","",'Section 9a Bilan_Diffusion'!K167)</f>
        <v/>
      </c>
      <c r="S171" s="46" t="str">
        <f>IF('Section 9a Bilan_Diffusion'!L167="","",'Section 9a Bilan_Diffusion'!L167)</f>
        <v/>
      </c>
      <c r="T171" s="46" t="str">
        <f>IF('Section 9a Bilan_Diffusion'!M167="","",'Section 9a Bilan_Diffusion'!M167)</f>
        <v/>
      </c>
      <c r="U171" s="8">
        <f>'Section 9a Bilan_Diffusion'!N167</f>
        <v>0</v>
      </c>
      <c r="V171" s="8">
        <f>'Section 9a Bilan_Diffusion'!O167</f>
        <v>0</v>
      </c>
      <c r="W171" s="8">
        <f>'Section 9a Bilan_Diffusion'!P167</f>
        <v>0</v>
      </c>
      <c r="X171" s="8">
        <f>'Section 9a Bilan_Diffusion'!Q167</f>
        <v>0</v>
      </c>
      <c r="Y171" s="8">
        <f>'Section 9a Bilan_Diffusion'!R167</f>
        <v>0</v>
      </c>
      <c r="Z171" s="8">
        <f>'Section 9a Bilan_Diffusion'!S167</f>
        <v>0</v>
      </c>
      <c r="AA171" s="8">
        <f>'Section 9a Bilan_Diffusion'!T167</f>
        <v>0</v>
      </c>
      <c r="AB171" s="8">
        <f>'Section 9a Bilan_Diffusion'!U167</f>
        <v>0</v>
      </c>
      <c r="AC171" s="8">
        <f>'Section 9a Bilan_Diffusion'!V167</f>
        <v>0</v>
      </c>
    </row>
    <row r="172" spans="1:29">
      <c r="A172" s="8">
        <f>'Identification '!$F$11</f>
        <v>0</v>
      </c>
      <c r="B172" s="46" t="str">
        <f>IF(AND('Identification '!$F$11="",'Identification '!$F$15&lt;&gt;""),'Identification '!$F$15,IF('Identification '!$F$11="","",IF('Identification '!$F$13="Inscrire le nom de votre organisme dans la cellule F15",'Identification '!$F$15,'Identification '!$F$13)))</f>
        <v/>
      </c>
      <c r="C172" s="8" t="str">
        <f>REF!$BM$7</f>
        <v>2025-2026</v>
      </c>
      <c r="D172" s="8" t="s">
        <v>2995</v>
      </c>
      <c r="E172" s="46" t="str">
        <f>'Identification '!$F$17</f>
        <v/>
      </c>
      <c r="F172" s="8" t="str">
        <f>'Identification '!$G$18</f>
        <v/>
      </c>
      <c r="G172" s="10" t="str">
        <f>IF('Section 9a Bilan_Diffusion'!$D$7="","",'Section 9a Bilan_Diffusion'!$D$7)</f>
        <v/>
      </c>
      <c r="H172" s="8" t="str">
        <f>IF('Section 9a Bilan_Diffusion'!A168="","",IF('Section 9a Bilan_Diffusion'!A168="«Choisir»","",'Section 9a Bilan_Diffusion'!A168))</f>
        <v/>
      </c>
      <c r="I172" s="1312" t="str">
        <f>IF('Section 9a Bilan_Diffusion'!B168="","",'Section 9a Bilan_Diffusion'!B168)</f>
        <v/>
      </c>
      <c r="J172" s="46" t="str">
        <f>IF('Section 9a Bilan_Diffusion'!C168="","",'Section 9a Bilan_Diffusion'!C168)</f>
        <v/>
      </c>
      <c r="K172" s="46" t="str">
        <f>IF('Section 9a Bilan_Diffusion'!D168="","",'Section 9a Bilan_Diffusion'!D168)</f>
        <v/>
      </c>
      <c r="L172" s="8" t="str">
        <f>IF('Section 9a Bilan_Diffusion'!E168="","",IF('Section 9a Bilan_Diffusion'!E168="«Choisir»","",'Section 9a Bilan_Diffusion'!E168))</f>
        <v/>
      </c>
      <c r="M172" s="8" t="str">
        <f>IF('Section 9a Bilan_Diffusion'!F168="","",IF('Section 9a Bilan_Diffusion'!F168="«Choisir»","",'Section 9a Bilan_Diffusion'!F168))</f>
        <v/>
      </c>
      <c r="N172" s="46" t="str">
        <f>IF('Section 9a Bilan_Diffusion'!G168="","",'Section 9a Bilan_Diffusion'!G168)</f>
        <v/>
      </c>
      <c r="O172" s="46" t="str">
        <f>IF('Section 9a Bilan_Diffusion'!H168="","",'Section 9a Bilan_Diffusion'!H168)</f>
        <v/>
      </c>
      <c r="P172" s="46" t="str">
        <f>IF('Section 9a Bilan_Diffusion'!I168="","",'Section 9a Bilan_Diffusion'!I168)</f>
        <v/>
      </c>
      <c r="Q172" s="46" t="str">
        <f>IF('Section 9a Bilan_Diffusion'!J168="","",'Section 9a Bilan_Diffusion'!J168)</f>
        <v/>
      </c>
      <c r="R172" s="46" t="str">
        <f>IF('Section 9a Bilan_Diffusion'!K168="","",'Section 9a Bilan_Diffusion'!K168)</f>
        <v/>
      </c>
      <c r="S172" s="46" t="str">
        <f>IF('Section 9a Bilan_Diffusion'!L168="","",'Section 9a Bilan_Diffusion'!L168)</f>
        <v/>
      </c>
      <c r="T172" s="46" t="str">
        <f>IF('Section 9a Bilan_Diffusion'!M168="","",'Section 9a Bilan_Diffusion'!M168)</f>
        <v/>
      </c>
      <c r="U172" s="8">
        <f>'Section 9a Bilan_Diffusion'!N168</f>
        <v>0</v>
      </c>
      <c r="V172" s="8">
        <f>'Section 9a Bilan_Diffusion'!O168</f>
        <v>0</v>
      </c>
      <c r="W172" s="8">
        <f>'Section 9a Bilan_Diffusion'!P168</f>
        <v>0</v>
      </c>
      <c r="X172" s="8">
        <f>'Section 9a Bilan_Diffusion'!Q168</f>
        <v>0</v>
      </c>
      <c r="Y172" s="8">
        <f>'Section 9a Bilan_Diffusion'!R168</f>
        <v>0</v>
      </c>
      <c r="Z172" s="8">
        <f>'Section 9a Bilan_Diffusion'!S168</f>
        <v>0</v>
      </c>
      <c r="AA172" s="8">
        <f>'Section 9a Bilan_Diffusion'!T168</f>
        <v>0</v>
      </c>
      <c r="AB172" s="8">
        <f>'Section 9a Bilan_Diffusion'!U168</f>
        <v>0</v>
      </c>
      <c r="AC172" s="8">
        <f>'Section 9a Bilan_Diffusion'!V168</f>
        <v>0</v>
      </c>
    </row>
    <row r="173" spans="1:29">
      <c r="A173" s="8">
        <f>'Identification '!$F$11</f>
        <v>0</v>
      </c>
      <c r="B173" s="46" t="str">
        <f>IF(AND('Identification '!$F$11="",'Identification '!$F$15&lt;&gt;""),'Identification '!$F$15,IF('Identification '!$F$11="","",IF('Identification '!$F$13="Inscrire le nom de votre organisme dans la cellule F15",'Identification '!$F$15,'Identification '!$F$13)))</f>
        <v/>
      </c>
      <c r="C173" s="8" t="str">
        <f>REF!$BM$7</f>
        <v>2025-2026</v>
      </c>
      <c r="D173" s="8" t="s">
        <v>2995</v>
      </c>
      <c r="E173" s="46" t="str">
        <f>'Identification '!$F$17</f>
        <v/>
      </c>
      <c r="F173" s="8" t="str">
        <f>'Identification '!$G$18</f>
        <v/>
      </c>
      <c r="G173" s="10" t="str">
        <f>IF('Section 9a Bilan_Diffusion'!$D$7="","",'Section 9a Bilan_Diffusion'!$D$7)</f>
        <v/>
      </c>
      <c r="H173" s="8" t="str">
        <f>IF('Section 9a Bilan_Diffusion'!A169="","",IF('Section 9a Bilan_Diffusion'!A169="«Choisir»","",'Section 9a Bilan_Diffusion'!A169))</f>
        <v/>
      </c>
      <c r="I173" s="1312" t="str">
        <f>IF('Section 9a Bilan_Diffusion'!B169="","",'Section 9a Bilan_Diffusion'!B169)</f>
        <v/>
      </c>
      <c r="J173" s="46" t="str">
        <f>IF('Section 9a Bilan_Diffusion'!C169="","",'Section 9a Bilan_Diffusion'!C169)</f>
        <v/>
      </c>
      <c r="K173" s="46" t="str">
        <f>IF('Section 9a Bilan_Diffusion'!D169="","",'Section 9a Bilan_Diffusion'!D169)</f>
        <v/>
      </c>
      <c r="L173" s="8" t="str">
        <f>IF('Section 9a Bilan_Diffusion'!E169="","",IF('Section 9a Bilan_Diffusion'!E169="«Choisir»","",'Section 9a Bilan_Diffusion'!E169))</f>
        <v/>
      </c>
      <c r="M173" s="8" t="str">
        <f>IF('Section 9a Bilan_Diffusion'!F169="","",IF('Section 9a Bilan_Diffusion'!F169="«Choisir»","",'Section 9a Bilan_Diffusion'!F169))</f>
        <v/>
      </c>
      <c r="N173" s="46" t="str">
        <f>IF('Section 9a Bilan_Diffusion'!G169="","",'Section 9a Bilan_Diffusion'!G169)</f>
        <v/>
      </c>
      <c r="O173" s="46" t="str">
        <f>IF('Section 9a Bilan_Diffusion'!H169="","",'Section 9a Bilan_Diffusion'!H169)</f>
        <v/>
      </c>
      <c r="P173" s="46" t="str">
        <f>IF('Section 9a Bilan_Diffusion'!I169="","",'Section 9a Bilan_Diffusion'!I169)</f>
        <v/>
      </c>
      <c r="Q173" s="46" t="str">
        <f>IF('Section 9a Bilan_Diffusion'!J169="","",'Section 9a Bilan_Diffusion'!J169)</f>
        <v/>
      </c>
      <c r="R173" s="46" t="str">
        <f>IF('Section 9a Bilan_Diffusion'!K169="","",'Section 9a Bilan_Diffusion'!K169)</f>
        <v/>
      </c>
      <c r="S173" s="46" t="str">
        <f>IF('Section 9a Bilan_Diffusion'!L169="","",'Section 9a Bilan_Diffusion'!L169)</f>
        <v/>
      </c>
      <c r="T173" s="46" t="str">
        <f>IF('Section 9a Bilan_Diffusion'!M169="","",'Section 9a Bilan_Diffusion'!M169)</f>
        <v/>
      </c>
      <c r="U173" s="8">
        <f>'Section 9a Bilan_Diffusion'!N169</f>
        <v>0</v>
      </c>
      <c r="V173" s="8">
        <f>'Section 9a Bilan_Diffusion'!O169</f>
        <v>0</v>
      </c>
      <c r="W173" s="8">
        <f>'Section 9a Bilan_Diffusion'!P169</f>
        <v>0</v>
      </c>
      <c r="X173" s="8">
        <f>'Section 9a Bilan_Diffusion'!Q169</f>
        <v>0</v>
      </c>
      <c r="Y173" s="8">
        <f>'Section 9a Bilan_Diffusion'!R169</f>
        <v>0</v>
      </c>
      <c r="Z173" s="8">
        <f>'Section 9a Bilan_Diffusion'!S169</f>
        <v>0</v>
      </c>
      <c r="AA173" s="8">
        <f>'Section 9a Bilan_Diffusion'!T169</f>
        <v>0</v>
      </c>
      <c r="AB173" s="8">
        <f>'Section 9a Bilan_Diffusion'!U169</f>
        <v>0</v>
      </c>
      <c r="AC173" s="8">
        <f>'Section 9a Bilan_Diffusion'!V169</f>
        <v>0</v>
      </c>
    </row>
    <row r="174" spans="1:29">
      <c r="A174" s="8">
        <f>'Identification '!$F$11</f>
        <v>0</v>
      </c>
      <c r="B174" s="46" t="str">
        <f>IF(AND('Identification '!$F$11="",'Identification '!$F$15&lt;&gt;""),'Identification '!$F$15,IF('Identification '!$F$11="","",IF('Identification '!$F$13="Inscrire le nom de votre organisme dans la cellule F15",'Identification '!$F$15,'Identification '!$F$13)))</f>
        <v/>
      </c>
      <c r="C174" s="8" t="str">
        <f>REF!$BM$7</f>
        <v>2025-2026</v>
      </c>
      <c r="D174" s="8" t="s">
        <v>2995</v>
      </c>
      <c r="E174" s="46" t="str">
        <f>'Identification '!$F$17</f>
        <v/>
      </c>
      <c r="F174" s="8" t="str">
        <f>'Identification '!$G$18</f>
        <v/>
      </c>
      <c r="G174" s="10" t="str">
        <f>IF('Section 9a Bilan_Diffusion'!$D$7="","",'Section 9a Bilan_Diffusion'!$D$7)</f>
        <v/>
      </c>
      <c r="H174" s="8" t="str">
        <f>IF('Section 9a Bilan_Diffusion'!A170="","",IF('Section 9a Bilan_Diffusion'!A170="«Choisir»","",'Section 9a Bilan_Diffusion'!A170))</f>
        <v/>
      </c>
      <c r="I174" s="1312" t="str">
        <f>IF('Section 9a Bilan_Diffusion'!B170="","",'Section 9a Bilan_Diffusion'!B170)</f>
        <v/>
      </c>
      <c r="J174" s="46" t="str">
        <f>IF('Section 9a Bilan_Diffusion'!C170="","",'Section 9a Bilan_Diffusion'!C170)</f>
        <v/>
      </c>
      <c r="K174" s="46" t="str">
        <f>IF('Section 9a Bilan_Diffusion'!D170="","",'Section 9a Bilan_Diffusion'!D170)</f>
        <v/>
      </c>
      <c r="L174" s="8" t="str">
        <f>IF('Section 9a Bilan_Diffusion'!E170="","",IF('Section 9a Bilan_Diffusion'!E170="«Choisir»","",'Section 9a Bilan_Diffusion'!E170))</f>
        <v/>
      </c>
      <c r="M174" s="8" t="str">
        <f>IF('Section 9a Bilan_Diffusion'!F170="","",IF('Section 9a Bilan_Diffusion'!F170="«Choisir»","",'Section 9a Bilan_Diffusion'!F170))</f>
        <v/>
      </c>
      <c r="N174" s="46" t="str">
        <f>IF('Section 9a Bilan_Diffusion'!G170="","",'Section 9a Bilan_Diffusion'!G170)</f>
        <v/>
      </c>
      <c r="O174" s="46" t="str">
        <f>IF('Section 9a Bilan_Diffusion'!H170="","",'Section 9a Bilan_Diffusion'!H170)</f>
        <v/>
      </c>
      <c r="P174" s="46" t="str">
        <f>IF('Section 9a Bilan_Diffusion'!I170="","",'Section 9a Bilan_Diffusion'!I170)</f>
        <v/>
      </c>
      <c r="Q174" s="46" t="str">
        <f>IF('Section 9a Bilan_Diffusion'!J170="","",'Section 9a Bilan_Diffusion'!J170)</f>
        <v/>
      </c>
      <c r="R174" s="46" t="str">
        <f>IF('Section 9a Bilan_Diffusion'!K170="","",'Section 9a Bilan_Diffusion'!K170)</f>
        <v/>
      </c>
      <c r="S174" s="46" t="str">
        <f>IF('Section 9a Bilan_Diffusion'!L170="","",'Section 9a Bilan_Diffusion'!L170)</f>
        <v/>
      </c>
      <c r="T174" s="46" t="str">
        <f>IF('Section 9a Bilan_Diffusion'!M170="","",'Section 9a Bilan_Diffusion'!M170)</f>
        <v/>
      </c>
      <c r="U174" s="8">
        <f>'Section 9a Bilan_Diffusion'!N170</f>
        <v>0</v>
      </c>
      <c r="V174" s="8">
        <f>'Section 9a Bilan_Diffusion'!O170</f>
        <v>0</v>
      </c>
      <c r="W174" s="8">
        <f>'Section 9a Bilan_Diffusion'!P170</f>
        <v>0</v>
      </c>
      <c r="X174" s="8">
        <f>'Section 9a Bilan_Diffusion'!Q170</f>
        <v>0</v>
      </c>
      <c r="Y174" s="8">
        <f>'Section 9a Bilan_Diffusion'!R170</f>
        <v>0</v>
      </c>
      <c r="Z174" s="8">
        <f>'Section 9a Bilan_Diffusion'!S170</f>
        <v>0</v>
      </c>
      <c r="AA174" s="8">
        <f>'Section 9a Bilan_Diffusion'!T170</f>
        <v>0</v>
      </c>
      <c r="AB174" s="8">
        <f>'Section 9a Bilan_Diffusion'!U170</f>
        <v>0</v>
      </c>
      <c r="AC174" s="8">
        <f>'Section 9a Bilan_Diffusion'!V170</f>
        <v>0</v>
      </c>
    </row>
    <row r="175" spans="1:29">
      <c r="A175" s="8">
        <f>'Identification '!$F$11</f>
        <v>0</v>
      </c>
      <c r="B175" s="46" t="str">
        <f>IF(AND('Identification '!$F$11="",'Identification '!$F$15&lt;&gt;""),'Identification '!$F$15,IF('Identification '!$F$11="","",IF('Identification '!$F$13="Inscrire le nom de votre organisme dans la cellule F15",'Identification '!$F$15,'Identification '!$F$13)))</f>
        <v/>
      </c>
      <c r="C175" s="8" t="str">
        <f>REF!$BM$7</f>
        <v>2025-2026</v>
      </c>
      <c r="D175" s="8" t="s">
        <v>2995</v>
      </c>
      <c r="E175" s="46" t="str">
        <f>'Identification '!$F$17</f>
        <v/>
      </c>
      <c r="F175" s="8" t="str">
        <f>'Identification '!$G$18</f>
        <v/>
      </c>
      <c r="G175" s="10" t="str">
        <f>IF('Section 9a Bilan_Diffusion'!$D$7="","",'Section 9a Bilan_Diffusion'!$D$7)</f>
        <v/>
      </c>
      <c r="H175" s="8" t="str">
        <f>IF('Section 9a Bilan_Diffusion'!A171="","",IF('Section 9a Bilan_Diffusion'!A171="«Choisir»","",'Section 9a Bilan_Diffusion'!A171))</f>
        <v/>
      </c>
      <c r="I175" s="1312" t="str">
        <f>IF('Section 9a Bilan_Diffusion'!B171="","",'Section 9a Bilan_Diffusion'!B171)</f>
        <v/>
      </c>
      <c r="J175" s="46" t="str">
        <f>IF('Section 9a Bilan_Diffusion'!C171="","",'Section 9a Bilan_Diffusion'!C171)</f>
        <v/>
      </c>
      <c r="K175" s="46" t="str">
        <f>IF('Section 9a Bilan_Diffusion'!D171="","",'Section 9a Bilan_Diffusion'!D171)</f>
        <v/>
      </c>
      <c r="L175" s="8" t="str">
        <f>IF('Section 9a Bilan_Diffusion'!E171="","",IF('Section 9a Bilan_Diffusion'!E171="«Choisir»","",'Section 9a Bilan_Diffusion'!E171))</f>
        <v/>
      </c>
      <c r="M175" s="8" t="str">
        <f>IF('Section 9a Bilan_Diffusion'!F171="","",IF('Section 9a Bilan_Diffusion'!F171="«Choisir»","",'Section 9a Bilan_Diffusion'!F171))</f>
        <v/>
      </c>
      <c r="N175" s="46" t="str">
        <f>IF('Section 9a Bilan_Diffusion'!G171="","",'Section 9a Bilan_Diffusion'!G171)</f>
        <v/>
      </c>
      <c r="O175" s="46" t="str">
        <f>IF('Section 9a Bilan_Diffusion'!H171="","",'Section 9a Bilan_Diffusion'!H171)</f>
        <v/>
      </c>
      <c r="P175" s="46" t="str">
        <f>IF('Section 9a Bilan_Diffusion'!I171="","",'Section 9a Bilan_Diffusion'!I171)</f>
        <v/>
      </c>
      <c r="Q175" s="46" t="str">
        <f>IF('Section 9a Bilan_Diffusion'!J171="","",'Section 9a Bilan_Diffusion'!J171)</f>
        <v/>
      </c>
      <c r="R175" s="46" t="str">
        <f>IF('Section 9a Bilan_Diffusion'!K171="","",'Section 9a Bilan_Diffusion'!K171)</f>
        <v/>
      </c>
      <c r="S175" s="46" t="str">
        <f>IF('Section 9a Bilan_Diffusion'!L171="","",'Section 9a Bilan_Diffusion'!L171)</f>
        <v/>
      </c>
      <c r="T175" s="46" t="str">
        <f>IF('Section 9a Bilan_Diffusion'!M171="","",'Section 9a Bilan_Diffusion'!M171)</f>
        <v/>
      </c>
      <c r="U175" s="8">
        <f>'Section 9a Bilan_Diffusion'!N171</f>
        <v>0</v>
      </c>
      <c r="V175" s="8">
        <f>'Section 9a Bilan_Diffusion'!O171</f>
        <v>0</v>
      </c>
      <c r="W175" s="8">
        <f>'Section 9a Bilan_Diffusion'!P171</f>
        <v>0</v>
      </c>
      <c r="X175" s="8">
        <f>'Section 9a Bilan_Diffusion'!Q171</f>
        <v>0</v>
      </c>
      <c r="Y175" s="8">
        <f>'Section 9a Bilan_Diffusion'!R171</f>
        <v>0</v>
      </c>
      <c r="Z175" s="8">
        <f>'Section 9a Bilan_Diffusion'!S171</f>
        <v>0</v>
      </c>
      <c r="AA175" s="8">
        <f>'Section 9a Bilan_Diffusion'!T171</f>
        <v>0</v>
      </c>
      <c r="AB175" s="8">
        <f>'Section 9a Bilan_Diffusion'!U171</f>
        <v>0</v>
      </c>
      <c r="AC175" s="8">
        <f>'Section 9a Bilan_Diffusion'!V171</f>
        <v>0</v>
      </c>
    </row>
    <row r="176" spans="1:29">
      <c r="A176" s="8">
        <f>'Identification '!$F$11</f>
        <v>0</v>
      </c>
      <c r="B176" s="46" t="str">
        <f>IF(AND('Identification '!$F$11="",'Identification '!$F$15&lt;&gt;""),'Identification '!$F$15,IF('Identification '!$F$11="","",IF('Identification '!$F$13="Inscrire le nom de votre organisme dans la cellule F15",'Identification '!$F$15,'Identification '!$F$13)))</f>
        <v/>
      </c>
      <c r="C176" s="8" t="str">
        <f>REF!$BM$7</f>
        <v>2025-2026</v>
      </c>
      <c r="D176" s="8" t="s">
        <v>2995</v>
      </c>
      <c r="E176" s="46" t="str">
        <f>'Identification '!$F$17</f>
        <v/>
      </c>
      <c r="F176" s="8" t="str">
        <f>'Identification '!$G$18</f>
        <v/>
      </c>
      <c r="G176" s="10" t="str">
        <f>IF('Section 9a Bilan_Diffusion'!$D$7="","",'Section 9a Bilan_Diffusion'!$D$7)</f>
        <v/>
      </c>
      <c r="H176" s="8" t="str">
        <f>IF('Section 9a Bilan_Diffusion'!A172="","",IF('Section 9a Bilan_Diffusion'!A172="«Choisir»","",'Section 9a Bilan_Diffusion'!A172))</f>
        <v/>
      </c>
      <c r="I176" s="1312" t="str">
        <f>IF('Section 9a Bilan_Diffusion'!B172="","",'Section 9a Bilan_Diffusion'!B172)</f>
        <v/>
      </c>
      <c r="J176" s="46" t="str">
        <f>IF('Section 9a Bilan_Diffusion'!C172="","",'Section 9a Bilan_Diffusion'!C172)</f>
        <v/>
      </c>
      <c r="K176" s="46" t="str">
        <f>IF('Section 9a Bilan_Diffusion'!D172="","",'Section 9a Bilan_Diffusion'!D172)</f>
        <v/>
      </c>
      <c r="L176" s="8" t="str">
        <f>IF('Section 9a Bilan_Diffusion'!E172="","",IF('Section 9a Bilan_Diffusion'!E172="«Choisir»","",'Section 9a Bilan_Diffusion'!E172))</f>
        <v/>
      </c>
      <c r="M176" s="8" t="str">
        <f>IF('Section 9a Bilan_Diffusion'!F172="","",IF('Section 9a Bilan_Diffusion'!F172="«Choisir»","",'Section 9a Bilan_Diffusion'!F172))</f>
        <v/>
      </c>
      <c r="N176" s="46" t="str">
        <f>IF('Section 9a Bilan_Diffusion'!G172="","",'Section 9a Bilan_Diffusion'!G172)</f>
        <v/>
      </c>
      <c r="O176" s="46" t="str">
        <f>IF('Section 9a Bilan_Diffusion'!H172="","",'Section 9a Bilan_Diffusion'!H172)</f>
        <v/>
      </c>
      <c r="P176" s="46" t="str">
        <f>IF('Section 9a Bilan_Diffusion'!I172="","",'Section 9a Bilan_Diffusion'!I172)</f>
        <v/>
      </c>
      <c r="Q176" s="46" t="str">
        <f>IF('Section 9a Bilan_Diffusion'!J172="","",'Section 9a Bilan_Diffusion'!J172)</f>
        <v/>
      </c>
      <c r="R176" s="46" t="str">
        <f>IF('Section 9a Bilan_Diffusion'!K172="","",'Section 9a Bilan_Diffusion'!K172)</f>
        <v/>
      </c>
      <c r="S176" s="46" t="str">
        <f>IF('Section 9a Bilan_Diffusion'!L172="","",'Section 9a Bilan_Diffusion'!L172)</f>
        <v/>
      </c>
      <c r="T176" s="46" t="str">
        <f>IF('Section 9a Bilan_Diffusion'!M172="","",'Section 9a Bilan_Diffusion'!M172)</f>
        <v/>
      </c>
      <c r="U176" s="8">
        <f>'Section 9a Bilan_Diffusion'!N172</f>
        <v>0</v>
      </c>
      <c r="V176" s="8">
        <f>'Section 9a Bilan_Diffusion'!O172</f>
        <v>0</v>
      </c>
      <c r="W176" s="8">
        <f>'Section 9a Bilan_Diffusion'!P172</f>
        <v>0</v>
      </c>
      <c r="X176" s="8">
        <f>'Section 9a Bilan_Diffusion'!Q172</f>
        <v>0</v>
      </c>
      <c r="Y176" s="8">
        <f>'Section 9a Bilan_Diffusion'!R172</f>
        <v>0</v>
      </c>
      <c r="Z176" s="8">
        <f>'Section 9a Bilan_Diffusion'!S172</f>
        <v>0</v>
      </c>
      <c r="AA176" s="8">
        <f>'Section 9a Bilan_Diffusion'!T172</f>
        <v>0</v>
      </c>
      <c r="AB176" s="8">
        <f>'Section 9a Bilan_Diffusion'!U172</f>
        <v>0</v>
      </c>
      <c r="AC176" s="8">
        <f>'Section 9a Bilan_Diffusion'!V172</f>
        <v>0</v>
      </c>
    </row>
    <row r="177" spans="1:29">
      <c r="A177" s="8">
        <f>'Identification '!$F$11</f>
        <v>0</v>
      </c>
      <c r="B177" s="46" t="str">
        <f>IF(AND('Identification '!$F$11="",'Identification '!$F$15&lt;&gt;""),'Identification '!$F$15,IF('Identification '!$F$11="","",IF('Identification '!$F$13="Inscrire le nom de votre organisme dans la cellule F15",'Identification '!$F$15,'Identification '!$F$13)))</f>
        <v/>
      </c>
      <c r="C177" s="8" t="str">
        <f>REF!$BM$7</f>
        <v>2025-2026</v>
      </c>
      <c r="D177" s="8" t="s">
        <v>2995</v>
      </c>
      <c r="E177" s="46" t="str">
        <f>'Identification '!$F$17</f>
        <v/>
      </c>
      <c r="F177" s="8" t="str">
        <f>'Identification '!$G$18</f>
        <v/>
      </c>
      <c r="G177" s="10" t="str">
        <f>IF('Section 9a Bilan_Diffusion'!$D$7="","",'Section 9a Bilan_Diffusion'!$D$7)</f>
        <v/>
      </c>
      <c r="H177" s="8" t="str">
        <f>IF('Section 9a Bilan_Diffusion'!A173="","",IF('Section 9a Bilan_Diffusion'!A173="«Choisir»","",'Section 9a Bilan_Diffusion'!A173))</f>
        <v/>
      </c>
      <c r="I177" s="1312" t="str">
        <f>IF('Section 9a Bilan_Diffusion'!B173="","",'Section 9a Bilan_Diffusion'!B173)</f>
        <v/>
      </c>
      <c r="J177" s="46" t="str">
        <f>IF('Section 9a Bilan_Diffusion'!C173="","",'Section 9a Bilan_Diffusion'!C173)</f>
        <v/>
      </c>
      <c r="K177" s="46" t="str">
        <f>IF('Section 9a Bilan_Diffusion'!D173="","",'Section 9a Bilan_Diffusion'!D173)</f>
        <v/>
      </c>
      <c r="L177" s="8" t="str">
        <f>IF('Section 9a Bilan_Diffusion'!E173="","",IF('Section 9a Bilan_Diffusion'!E173="«Choisir»","",'Section 9a Bilan_Diffusion'!E173))</f>
        <v/>
      </c>
      <c r="M177" s="8" t="str">
        <f>IF('Section 9a Bilan_Diffusion'!F173="","",IF('Section 9a Bilan_Diffusion'!F173="«Choisir»","",'Section 9a Bilan_Diffusion'!F173))</f>
        <v/>
      </c>
      <c r="N177" s="46" t="str">
        <f>IF('Section 9a Bilan_Diffusion'!G173="","",'Section 9a Bilan_Diffusion'!G173)</f>
        <v/>
      </c>
      <c r="O177" s="46" t="str">
        <f>IF('Section 9a Bilan_Diffusion'!H173="","",'Section 9a Bilan_Diffusion'!H173)</f>
        <v/>
      </c>
      <c r="P177" s="46" t="str">
        <f>IF('Section 9a Bilan_Diffusion'!I173="","",'Section 9a Bilan_Diffusion'!I173)</f>
        <v/>
      </c>
      <c r="Q177" s="46" t="str">
        <f>IF('Section 9a Bilan_Diffusion'!J173="","",'Section 9a Bilan_Diffusion'!J173)</f>
        <v/>
      </c>
      <c r="R177" s="46" t="str">
        <f>IF('Section 9a Bilan_Diffusion'!K173="","",'Section 9a Bilan_Diffusion'!K173)</f>
        <v/>
      </c>
      <c r="S177" s="46" t="str">
        <f>IF('Section 9a Bilan_Diffusion'!L173="","",'Section 9a Bilan_Diffusion'!L173)</f>
        <v/>
      </c>
      <c r="T177" s="46" t="str">
        <f>IF('Section 9a Bilan_Diffusion'!M173="","",'Section 9a Bilan_Diffusion'!M173)</f>
        <v/>
      </c>
      <c r="U177" s="8">
        <f>'Section 9a Bilan_Diffusion'!N173</f>
        <v>0</v>
      </c>
      <c r="V177" s="8">
        <f>'Section 9a Bilan_Diffusion'!O173</f>
        <v>0</v>
      </c>
      <c r="W177" s="8">
        <f>'Section 9a Bilan_Diffusion'!P173</f>
        <v>0</v>
      </c>
      <c r="X177" s="8">
        <f>'Section 9a Bilan_Diffusion'!Q173</f>
        <v>0</v>
      </c>
      <c r="Y177" s="8">
        <f>'Section 9a Bilan_Diffusion'!R173</f>
        <v>0</v>
      </c>
      <c r="Z177" s="8">
        <f>'Section 9a Bilan_Diffusion'!S173</f>
        <v>0</v>
      </c>
      <c r="AA177" s="8">
        <f>'Section 9a Bilan_Diffusion'!T173</f>
        <v>0</v>
      </c>
      <c r="AB177" s="8">
        <f>'Section 9a Bilan_Diffusion'!U173</f>
        <v>0</v>
      </c>
      <c r="AC177" s="8">
        <f>'Section 9a Bilan_Diffusion'!V173</f>
        <v>0</v>
      </c>
    </row>
    <row r="178" spans="1:29">
      <c r="A178" s="8">
        <f>'Identification '!$F$11</f>
        <v>0</v>
      </c>
      <c r="B178" s="46" t="str">
        <f>IF(AND('Identification '!$F$11="",'Identification '!$F$15&lt;&gt;""),'Identification '!$F$15,IF('Identification '!$F$11="","",IF('Identification '!$F$13="Inscrire le nom de votre organisme dans la cellule F15",'Identification '!$F$15,'Identification '!$F$13)))</f>
        <v/>
      </c>
      <c r="C178" s="8" t="str">
        <f>REF!$BM$7</f>
        <v>2025-2026</v>
      </c>
      <c r="D178" s="8" t="s">
        <v>2995</v>
      </c>
      <c r="E178" s="46" t="str">
        <f>'Identification '!$F$17</f>
        <v/>
      </c>
      <c r="F178" s="8" t="str">
        <f>'Identification '!$G$18</f>
        <v/>
      </c>
      <c r="G178" s="10" t="str">
        <f>IF('Section 9a Bilan_Diffusion'!$D$7="","",'Section 9a Bilan_Diffusion'!$D$7)</f>
        <v/>
      </c>
      <c r="H178" s="8" t="str">
        <f>IF('Section 9a Bilan_Diffusion'!A174="","",IF('Section 9a Bilan_Diffusion'!A174="«Choisir»","",'Section 9a Bilan_Diffusion'!A174))</f>
        <v/>
      </c>
      <c r="I178" s="1312" t="str">
        <f>IF('Section 9a Bilan_Diffusion'!B174="","",'Section 9a Bilan_Diffusion'!B174)</f>
        <v/>
      </c>
      <c r="J178" s="46" t="str">
        <f>IF('Section 9a Bilan_Diffusion'!C174="","",'Section 9a Bilan_Diffusion'!C174)</f>
        <v/>
      </c>
      <c r="K178" s="46" t="str">
        <f>IF('Section 9a Bilan_Diffusion'!D174="","",'Section 9a Bilan_Diffusion'!D174)</f>
        <v/>
      </c>
      <c r="L178" s="8" t="str">
        <f>IF('Section 9a Bilan_Diffusion'!E174="","",IF('Section 9a Bilan_Diffusion'!E174="«Choisir»","",'Section 9a Bilan_Diffusion'!E174))</f>
        <v/>
      </c>
      <c r="M178" s="8" t="str">
        <f>IF('Section 9a Bilan_Diffusion'!F174="","",IF('Section 9a Bilan_Diffusion'!F174="«Choisir»","",'Section 9a Bilan_Diffusion'!F174))</f>
        <v/>
      </c>
      <c r="N178" s="46" t="str">
        <f>IF('Section 9a Bilan_Diffusion'!G174="","",'Section 9a Bilan_Diffusion'!G174)</f>
        <v/>
      </c>
      <c r="O178" s="46" t="str">
        <f>IF('Section 9a Bilan_Diffusion'!H174="","",'Section 9a Bilan_Diffusion'!H174)</f>
        <v/>
      </c>
      <c r="P178" s="46" t="str">
        <f>IF('Section 9a Bilan_Diffusion'!I174="","",'Section 9a Bilan_Diffusion'!I174)</f>
        <v/>
      </c>
      <c r="Q178" s="46" t="str">
        <f>IF('Section 9a Bilan_Diffusion'!J174="","",'Section 9a Bilan_Diffusion'!J174)</f>
        <v/>
      </c>
      <c r="R178" s="46" t="str">
        <f>IF('Section 9a Bilan_Diffusion'!K174="","",'Section 9a Bilan_Diffusion'!K174)</f>
        <v/>
      </c>
      <c r="S178" s="46" t="str">
        <f>IF('Section 9a Bilan_Diffusion'!L174="","",'Section 9a Bilan_Diffusion'!L174)</f>
        <v/>
      </c>
      <c r="T178" s="46" t="str">
        <f>IF('Section 9a Bilan_Diffusion'!M174="","",'Section 9a Bilan_Diffusion'!M174)</f>
        <v/>
      </c>
      <c r="U178" s="8">
        <f>'Section 9a Bilan_Diffusion'!N174</f>
        <v>0</v>
      </c>
      <c r="V178" s="8">
        <f>'Section 9a Bilan_Diffusion'!O174</f>
        <v>0</v>
      </c>
      <c r="W178" s="8">
        <f>'Section 9a Bilan_Diffusion'!P174</f>
        <v>0</v>
      </c>
      <c r="X178" s="8">
        <f>'Section 9a Bilan_Diffusion'!Q174</f>
        <v>0</v>
      </c>
      <c r="Y178" s="8">
        <f>'Section 9a Bilan_Diffusion'!R174</f>
        <v>0</v>
      </c>
      <c r="Z178" s="8">
        <f>'Section 9a Bilan_Diffusion'!S174</f>
        <v>0</v>
      </c>
      <c r="AA178" s="8">
        <f>'Section 9a Bilan_Diffusion'!T174</f>
        <v>0</v>
      </c>
      <c r="AB178" s="8">
        <f>'Section 9a Bilan_Diffusion'!U174</f>
        <v>0</v>
      </c>
      <c r="AC178" s="8">
        <f>'Section 9a Bilan_Diffusion'!V174</f>
        <v>0</v>
      </c>
    </row>
    <row r="179" spans="1:29">
      <c r="A179" s="8">
        <f>'Identification '!$F$11</f>
        <v>0</v>
      </c>
      <c r="B179" s="46" t="str">
        <f>IF(AND('Identification '!$F$11="",'Identification '!$F$15&lt;&gt;""),'Identification '!$F$15,IF('Identification '!$F$11="","",IF('Identification '!$F$13="Inscrire le nom de votre organisme dans la cellule F15",'Identification '!$F$15,'Identification '!$F$13)))</f>
        <v/>
      </c>
      <c r="C179" s="8" t="str">
        <f>REF!$BM$7</f>
        <v>2025-2026</v>
      </c>
      <c r="D179" s="8" t="s">
        <v>2995</v>
      </c>
      <c r="E179" s="46" t="str">
        <f>'Identification '!$F$17</f>
        <v/>
      </c>
      <c r="F179" s="8" t="str">
        <f>'Identification '!$G$18</f>
        <v/>
      </c>
      <c r="G179" s="10" t="str">
        <f>IF('Section 9a Bilan_Diffusion'!$D$7="","",'Section 9a Bilan_Diffusion'!$D$7)</f>
        <v/>
      </c>
      <c r="H179" s="8" t="str">
        <f>IF('Section 9a Bilan_Diffusion'!A175="","",IF('Section 9a Bilan_Diffusion'!A175="«Choisir»","",'Section 9a Bilan_Diffusion'!A175))</f>
        <v/>
      </c>
      <c r="I179" s="1312" t="str">
        <f>IF('Section 9a Bilan_Diffusion'!B175="","",'Section 9a Bilan_Diffusion'!B175)</f>
        <v/>
      </c>
      <c r="J179" s="46" t="str">
        <f>IF('Section 9a Bilan_Diffusion'!C175="","",'Section 9a Bilan_Diffusion'!C175)</f>
        <v/>
      </c>
      <c r="K179" s="46" t="str">
        <f>IF('Section 9a Bilan_Diffusion'!D175="","",'Section 9a Bilan_Diffusion'!D175)</f>
        <v/>
      </c>
      <c r="L179" s="8" t="str">
        <f>IF('Section 9a Bilan_Diffusion'!E175="","",IF('Section 9a Bilan_Diffusion'!E175="«Choisir»","",'Section 9a Bilan_Diffusion'!E175))</f>
        <v/>
      </c>
      <c r="M179" s="8" t="str">
        <f>IF('Section 9a Bilan_Diffusion'!F175="","",IF('Section 9a Bilan_Diffusion'!F175="«Choisir»","",'Section 9a Bilan_Diffusion'!F175))</f>
        <v/>
      </c>
      <c r="N179" s="46" t="str">
        <f>IF('Section 9a Bilan_Diffusion'!G175="","",'Section 9a Bilan_Diffusion'!G175)</f>
        <v/>
      </c>
      <c r="O179" s="46" t="str">
        <f>IF('Section 9a Bilan_Diffusion'!H175="","",'Section 9a Bilan_Diffusion'!H175)</f>
        <v/>
      </c>
      <c r="P179" s="46" t="str">
        <f>IF('Section 9a Bilan_Diffusion'!I175="","",'Section 9a Bilan_Diffusion'!I175)</f>
        <v/>
      </c>
      <c r="Q179" s="46" t="str">
        <f>IF('Section 9a Bilan_Diffusion'!J175="","",'Section 9a Bilan_Diffusion'!J175)</f>
        <v/>
      </c>
      <c r="R179" s="46" t="str">
        <f>IF('Section 9a Bilan_Diffusion'!K175="","",'Section 9a Bilan_Diffusion'!K175)</f>
        <v/>
      </c>
      <c r="S179" s="46" t="str">
        <f>IF('Section 9a Bilan_Diffusion'!L175="","",'Section 9a Bilan_Diffusion'!L175)</f>
        <v/>
      </c>
      <c r="T179" s="46" t="str">
        <f>IF('Section 9a Bilan_Diffusion'!M175="","",'Section 9a Bilan_Diffusion'!M175)</f>
        <v/>
      </c>
      <c r="U179" s="8">
        <f>'Section 9a Bilan_Diffusion'!N175</f>
        <v>0</v>
      </c>
      <c r="V179" s="8">
        <f>'Section 9a Bilan_Diffusion'!O175</f>
        <v>0</v>
      </c>
      <c r="W179" s="8">
        <f>'Section 9a Bilan_Diffusion'!P175</f>
        <v>0</v>
      </c>
      <c r="X179" s="8">
        <f>'Section 9a Bilan_Diffusion'!Q175</f>
        <v>0</v>
      </c>
      <c r="Y179" s="8">
        <f>'Section 9a Bilan_Diffusion'!R175</f>
        <v>0</v>
      </c>
      <c r="Z179" s="8">
        <f>'Section 9a Bilan_Diffusion'!S175</f>
        <v>0</v>
      </c>
      <c r="AA179" s="8">
        <f>'Section 9a Bilan_Diffusion'!T175</f>
        <v>0</v>
      </c>
      <c r="AB179" s="8">
        <f>'Section 9a Bilan_Diffusion'!U175</f>
        <v>0</v>
      </c>
      <c r="AC179" s="8">
        <f>'Section 9a Bilan_Diffusion'!V175</f>
        <v>0</v>
      </c>
    </row>
    <row r="180" spans="1:29">
      <c r="A180" s="8">
        <f>'Identification '!$F$11</f>
        <v>0</v>
      </c>
      <c r="B180" s="46" t="str">
        <f>IF(AND('Identification '!$F$11="",'Identification '!$F$15&lt;&gt;""),'Identification '!$F$15,IF('Identification '!$F$11="","",IF('Identification '!$F$13="Inscrire le nom de votre organisme dans la cellule F15",'Identification '!$F$15,'Identification '!$F$13)))</f>
        <v/>
      </c>
      <c r="C180" s="8" t="str">
        <f>REF!$BM$7</f>
        <v>2025-2026</v>
      </c>
      <c r="D180" s="8" t="s">
        <v>2995</v>
      </c>
      <c r="E180" s="46" t="str">
        <f>'Identification '!$F$17</f>
        <v/>
      </c>
      <c r="F180" s="8" t="str">
        <f>'Identification '!$G$18</f>
        <v/>
      </c>
      <c r="G180" s="10" t="str">
        <f>IF('Section 9a Bilan_Diffusion'!$D$7="","",'Section 9a Bilan_Diffusion'!$D$7)</f>
        <v/>
      </c>
      <c r="H180" s="8" t="str">
        <f>IF('Section 9a Bilan_Diffusion'!A176="","",IF('Section 9a Bilan_Diffusion'!A176="«Choisir»","",'Section 9a Bilan_Diffusion'!A176))</f>
        <v/>
      </c>
      <c r="I180" s="1312" t="str">
        <f>IF('Section 9a Bilan_Diffusion'!B176="","",'Section 9a Bilan_Diffusion'!B176)</f>
        <v/>
      </c>
      <c r="J180" s="46" t="str">
        <f>IF('Section 9a Bilan_Diffusion'!C176="","",'Section 9a Bilan_Diffusion'!C176)</f>
        <v/>
      </c>
      <c r="K180" s="46" t="str">
        <f>IF('Section 9a Bilan_Diffusion'!D176="","",'Section 9a Bilan_Diffusion'!D176)</f>
        <v/>
      </c>
      <c r="L180" s="8" t="str">
        <f>IF('Section 9a Bilan_Diffusion'!E176="","",IF('Section 9a Bilan_Diffusion'!E176="«Choisir»","",'Section 9a Bilan_Diffusion'!E176))</f>
        <v/>
      </c>
      <c r="M180" s="8" t="str">
        <f>IF('Section 9a Bilan_Diffusion'!F176="","",IF('Section 9a Bilan_Diffusion'!F176="«Choisir»","",'Section 9a Bilan_Diffusion'!F176))</f>
        <v/>
      </c>
      <c r="N180" s="46" t="str">
        <f>IF('Section 9a Bilan_Diffusion'!G176="","",'Section 9a Bilan_Diffusion'!G176)</f>
        <v/>
      </c>
      <c r="O180" s="46" t="str">
        <f>IF('Section 9a Bilan_Diffusion'!H176="","",'Section 9a Bilan_Diffusion'!H176)</f>
        <v/>
      </c>
      <c r="P180" s="46" t="str">
        <f>IF('Section 9a Bilan_Diffusion'!I176="","",'Section 9a Bilan_Diffusion'!I176)</f>
        <v/>
      </c>
      <c r="Q180" s="46" t="str">
        <f>IF('Section 9a Bilan_Diffusion'!J176="","",'Section 9a Bilan_Diffusion'!J176)</f>
        <v/>
      </c>
      <c r="R180" s="46" t="str">
        <f>IF('Section 9a Bilan_Diffusion'!K176="","",'Section 9a Bilan_Diffusion'!K176)</f>
        <v/>
      </c>
      <c r="S180" s="46" t="str">
        <f>IF('Section 9a Bilan_Diffusion'!L176="","",'Section 9a Bilan_Diffusion'!L176)</f>
        <v/>
      </c>
      <c r="T180" s="46" t="str">
        <f>IF('Section 9a Bilan_Diffusion'!M176="","",'Section 9a Bilan_Diffusion'!M176)</f>
        <v/>
      </c>
      <c r="U180" s="8">
        <f>'Section 9a Bilan_Diffusion'!N176</f>
        <v>0</v>
      </c>
      <c r="V180" s="8">
        <f>'Section 9a Bilan_Diffusion'!O176</f>
        <v>0</v>
      </c>
      <c r="W180" s="8">
        <f>'Section 9a Bilan_Diffusion'!P176</f>
        <v>0</v>
      </c>
      <c r="X180" s="8">
        <f>'Section 9a Bilan_Diffusion'!Q176</f>
        <v>0</v>
      </c>
      <c r="Y180" s="8">
        <f>'Section 9a Bilan_Diffusion'!R176</f>
        <v>0</v>
      </c>
      <c r="Z180" s="8">
        <f>'Section 9a Bilan_Diffusion'!S176</f>
        <v>0</v>
      </c>
      <c r="AA180" s="8">
        <f>'Section 9a Bilan_Diffusion'!T176</f>
        <v>0</v>
      </c>
      <c r="AB180" s="8">
        <f>'Section 9a Bilan_Diffusion'!U176</f>
        <v>0</v>
      </c>
      <c r="AC180" s="8">
        <f>'Section 9a Bilan_Diffusion'!V176</f>
        <v>0</v>
      </c>
    </row>
    <row r="181" spans="1:29">
      <c r="A181" s="8">
        <f>'Identification '!$F$11</f>
        <v>0</v>
      </c>
      <c r="B181" s="46" t="str">
        <f>IF(AND('Identification '!$F$11="",'Identification '!$F$15&lt;&gt;""),'Identification '!$F$15,IF('Identification '!$F$11="","",IF('Identification '!$F$13="Inscrire le nom de votre organisme dans la cellule F15",'Identification '!$F$15,'Identification '!$F$13)))</f>
        <v/>
      </c>
      <c r="C181" s="8" t="str">
        <f>REF!$BM$7</f>
        <v>2025-2026</v>
      </c>
      <c r="D181" s="8" t="s">
        <v>2995</v>
      </c>
      <c r="E181" s="46" t="str">
        <f>'Identification '!$F$17</f>
        <v/>
      </c>
      <c r="F181" s="8" t="str">
        <f>'Identification '!$G$18</f>
        <v/>
      </c>
      <c r="G181" s="10" t="str">
        <f>IF('Section 9a Bilan_Diffusion'!$D$7="","",'Section 9a Bilan_Diffusion'!$D$7)</f>
        <v/>
      </c>
      <c r="H181" s="8" t="str">
        <f>IF('Section 9a Bilan_Diffusion'!A177="","",IF('Section 9a Bilan_Diffusion'!A177="«Choisir»","",'Section 9a Bilan_Diffusion'!A177))</f>
        <v/>
      </c>
      <c r="I181" s="1312" t="str">
        <f>IF('Section 9a Bilan_Diffusion'!B177="","",'Section 9a Bilan_Diffusion'!B177)</f>
        <v/>
      </c>
      <c r="J181" s="46" t="str">
        <f>IF('Section 9a Bilan_Diffusion'!C177="","",'Section 9a Bilan_Diffusion'!C177)</f>
        <v/>
      </c>
      <c r="K181" s="46" t="str">
        <f>IF('Section 9a Bilan_Diffusion'!D177="","",'Section 9a Bilan_Diffusion'!D177)</f>
        <v/>
      </c>
      <c r="L181" s="8" t="str">
        <f>IF('Section 9a Bilan_Diffusion'!E177="","",IF('Section 9a Bilan_Diffusion'!E177="«Choisir»","",'Section 9a Bilan_Diffusion'!E177))</f>
        <v/>
      </c>
      <c r="M181" s="8" t="str">
        <f>IF('Section 9a Bilan_Diffusion'!F177="","",IF('Section 9a Bilan_Diffusion'!F177="«Choisir»","",'Section 9a Bilan_Diffusion'!F177))</f>
        <v/>
      </c>
      <c r="N181" s="46" t="str">
        <f>IF('Section 9a Bilan_Diffusion'!G177="","",'Section 9a Bilan_Diffusion'!G177)</f>
        <v/>
      </c>
      <c r="O181" s="46" t="str">
        <f>IF('Section 9a Bilan_Diffusion'!H177="","",'Section 9a Bilan_Diffusion'!H177)</f>
        <v/>
      </c>
      <c r="P181" s="46" t="str">
        <f>IF('Section 9a Bilan_Diffusion'!I177="","",'Section 9a Bilan_Diffusion'!I177)</f>
        <v/>
      </c>
      <c r="Q181" s="46" t="str">
        <f>IF('Section 9a Bilan_Diffusion'!J177="","",'Section 9a Bilan_Diffusion'!J177)</f>
        <v/>
      </c>
      <c r="R181" s="46" t="str">
        <f>IF('Section 9a Bilan_Diffusion'!K177="","",'Section 9a Bilan_Diffusion'!K177)</f>
        <v/>
      </c>
      <c r="S181" s="46" t="str">
        <f>IF('Section 9a Bilan_Diffusion'!L177="","",'Section 9a Bilan_Diffusion'!L177)</f>
        <v/>
      </c>
      <c r="T181" s="46" t="str">
        <f>IF('Section 9a Bilan_Diffusion'!M177="","",'Section 9a Bilan_Diffusion'!M177)</f>
        <v/>
      </c>
      <c r="U181" s="8">
        <f>'Section 9a Bilan_Diffusion'!N177</f>
        <v>0</v>
      </c>
      <c r="V181" s="8">
        <f>'Section 9a Bilan_Diffusion'!O177</f>
        <v>0</v>
      </c>
      <c r="W181" s="8">
        <f>'Section 9a Bilan_Diffusion'!P177</f>
        <v>0</v>
      </c>
      <c r="X181" s="8">
        <f>'Section 9a Bilan_Diffusion'!Q177</f>
        <v>0</v>
      </c>
      <c r="Y181" s="8">
        <f>'Section 9a Bilan_Diffusion'!R177</f>
        <v>0</v>
      </c>
      <c r="Z181" s="8">
        <f>'Section 9a Bilan_Diffusion'!S177</f>
        <v>0</v>
      </c>
      <c r="AA181" s="8">
        <f>'Section 9a Bilan_Diffusion'!T177</f>
        <v>0</v>
      </c>
      <c r="AB181" s="8">
        <f>'Section 9a Bilan_Diffusion'!U177</f>
        <v>0</v>
      </c>
      <c r="AC181" s="8">
        <f>'Section 9a Bilan_Diffusion'!V177</f>
        <v>0</v>
      </c>
    </row>
    <row r="182" spans="1:29">
      <c r="A182" s="8">
        <f>'Identification '!$F$11</f>
        <v>0</v>
      </c>
      <c r="B182" s="46" t="str">
        <f>IF(AND('Identification '!$F$11="",'Identification '!$F$15&lt;&gt;""),'Identification '!$F$15,IF('Identification '!$F$11="","",IF('Identification '!$F$13="Inscrire le nom de votre organisme dans la cellule F15",'Identification '!$F$15,'Identification '!$F$13)))</f>
        <v/>
      </c>
      <c r="C182" s="8" t="str">
        <f>REF!$BM$7</f>
        <v>2025-2026</v>
      </c>
      <c r="D182" s="8" t="s">
        <v>2995</v>
      </c>
      <c r="E182" s="46" t="str">
        <f>'Identification '!$F$17</f>
        <v/>
      </c>
      <c r="F182" s="8" t="str">
        <f>'Identification '!$G$18</f>
        <v/>
      </c>
      <c r="G182" s="10" t="str">
        <f>IF('Section 9a Bilan_Diffusion'!$D$7="","",'Section 9a Bilan_Diffusion'!$D$7)</f>
        <v/>
      </c>
      <c r="H182" s="8" t="str">
        <f>IF('Section 9a Bilan_Diffusion'!A178="","",IF('Section 9a Bilan_Diffusion'!A178="«Choisir»","",'Section 9a Bilan_Diffusion'!A178))</f>
        <v/>
      </c>
      <c r="I182" s="1312" t="str">
        <f>IF('Section 9a Bilan_Diffusion'!B178="","",'Section 9a Bilan_Diffusion'!B178)</f>
        <v/>
      </c>
      <c r="J182" s="46" t="str">
        <f>IF('Section 9a Bilan_Diffusion'!C178="","",'Section 9a Bilan_Diffusion'!C178)</f>
        <v/>
      </c>
      <c r="K182" s="46" t="str">
        <f>IF('Section 9a Bilan_Diffusion'!D178="","",'Section 9a Bilan_Diffusion'!D178)</f>
        <v/>
      </c>
      <c r="L182" s="8" t="str">
        <f>IF('Section 9a Bilan_Diffusion'!E178="","",IF('Section 9a Bilan_Diffusion'!E178="«Choisir»","",'Section 9a Bilan_Diffusion'!E178))</f>
        <v/>
      </c>
      <c r="M182" s="8" t="str">
        <f>IF('Section 9a Bilan_Diffusion'!F178="","",IF('Section 9a Bilan_Diffusion'!F178="«Choisir»","",'Section 9a Bilan_Diffusion'!F178))</f>
        <v/>
      </c>
      <c r="N182" s="46" t="str">
        <f>IF('Section 9a Bilan_Diffusion'!G178="","",'Section 9a Bilan_Diffusion'!G178)</f>
        <v/>
      </c>
      <c r="O182" s="46" t="str">
        <f>IF('Section 9a Bilan_Diffusion'!H178="","",'Section 9a Bilan_Diffusion'!H178)</f>
        <v/>
      </c>
      <c r="P182" s="46" t="str">
        <f>IF('Section 9a Bilan_Diffusion'!I178="","",'Section 9a Bilan_Diffusion'!I178)</f>
        <v/>
      </c>
      <c r="Q182" s="46" t="str">
        <f>IF('Section 9a Bilan_Diffusion'!J178="","",'Section 9a Bilan_Diffusion'!J178)</f>
        <v/>
      </c>
      <c r="R182" s="46" t="str">
        <f>IF('Section 9a Bilan_Diffusion'!K178="","",'Section 9a Bilan_Diffusion'!K178)</f>
        <v/>
      </c>
      <c r="S182" s="46" t="str">
        <f>IF('Section 9a Bilan_Diffusion'!L178="","",'Section 9a Bilan_Diffusion'!L178)</f>
        <v/>
      </c>
      <c r="T182" s="46" t="str">
        <f>IF('Section 9a Bilan_Diffusion'!M178="","",'Section 9a Bilan_Diffusion'!M178)</f>
        <v/>
      </c>
      <c r="U182" s="8">
        <f>'Section 9a Bilan_Diffusion'!N178</f>
        <v>0</v>
      </c>
      <c r="V182" s="8">
        <f>'Section 9a Bilan_Diffusion'!O178</f>
        <v>0</v>
      </c>
      <c r="W182" s="8">
        <f>'Section 9a Bilan_Diffusion'!P178</f>
        <v>0</v>
      </c>
      <c r="X182" s="8">
        <f>'Section 9a Bilan_Diffusion'!Q178</f>
        <v>0</v>
      </c>
      <c r="Y182" s="8">
        <f>'Section 9a Bilan_Diffusion'!R178</f>
        <v>0</v>
      </c>
      <c r="Z182" s="8">
        <f>'Section 9a Bilan_Diffusion'!S178</f>
        <v>0</v>
      </c>
      <c r="AA182" s="8">
        <f>'Section 9a Bilan_Diffusion'!T178</f>
        <v>0</v>
      </c>
      <c r="AB182" s="8">
        <f>'Section 9a Bilan_Diffusion'!U178</f>
        <v>0</v>
      </c>
      <c r="AC182" s="8">
        <f>'Section 9a Bilan_Diffusion'!V178</f>
        <v>0</v>
      </c>
    </row>
    <row r="183" spans="1:29">
      <c r="A183" s="8">
        <f>'Identification '!$F$11</f>
        <v>0</v>
      </c>
      <c r="B183" s="46" t="str">
        <f>IF(AND('Identification '!$F$11="",'Identification '!$F$15&lt;&gt;""),'Identification '!$F$15,IF('Identification '!$F$11="","",IF('Identification '!$F$13="Inscrire le nom de votre organisme dans la cellule F15",'Identification '!$F$15,'Identification '!$F$13)))</f>
        <v/>
      </c>
      <c r="C183" s="8" t="str">
        <f>REF!$BM$7</f>
        <v>2025-2026</v>
      </c>
      <c r="D183" s="8" t="s">
        <v>2995</v>
      </c>
      <c r="E183" s="46" t="str">
        <f>'Identification '!$F$17</f>
        <v/>
      </c>
      <c r="F183" s="8" t="str">
        <f>'Identification '!$G$18</f>
        <v/>
      </c>
      <c r="G183" s="10" t="str">
        <f>IF('Section 9a Bilan_Diffusion'!$D$7="","",'Section 9a Bilan_Diffusion'!$D$7)</f>
        <v/>
      </c>
      <c r="H183" s="8" t="str">
        <f>IF('Section 9a Bilan_Diffusion'!A179="","",IF('Section 9a Bilan_Diffusion'!A179="«Choisir»","",'Section 9a Bilan_Diffusion'!A179))</f>
        <v/>
      </c>
      <c r="I183" s="1312" t="str">
        <f>IF('Section 9a Bilan_Diffusion'!B179="","",'Section 9a Bilan_Diffusion'!B179)</f>
        <v/>
      </c>
      <c r="J183" s="46" t="str">
        <f>IF('Section 9a Bilan_Diffusion'!C179="","",'Section 9a Bilan_Diffusion'!C179)</f>
        <v/>
      </c>
      <c r="K183" s="46" t="str">
        <f>IF('Section 9a Bilan_Diffusion'!D179="","",'Section 9a Bilan_Diffusion'!D179)</f>
        <v/>
      </c>
      <c r="L183" s="8" t="str">
        <f>IF('Section 9a Bilan_Diffusion'!E179="","",IF('Section 9a Bilan_Diffusion'!E179="«Choisir»","",'Section 9a Bilan_Diffusion'!E179))</f>
        <v/>
      </c>
      <c r="M183" s="8" t="str">
        <f>IF('Section 9a Bilan_Diffusion'!F179="","",IF('Section 9a Bilan_Diffusion'!F179="«Choisir»","",'Section 9a Bilan_Diffusion'!F179))</f>
        <v/>
      </c>
      <c r="N183" s="46" t="str">
        <f>IF('Section 9a Bilan_Diffusion'!G179="","",'Section 9a Bilan_Diffusion'!G179)</f>
        <v/>
      </c>
      <c r="O183" s="46" t="str">
        <f>IF('Section 9a Bilan_Diffusion'!H179="","",'Section 9a Bilan_Diffusion'!H179)</f>
        <v/>
      </c>
      <c r="P183" s="46" t="str">
        <f>IF('Section 9a Bilan_Diffusion'!I179="","",'Section 9a Bilan_Diffusion'!I179)</f>
        <v/>
      </c>
      <c r="Q183" s="46" t="str">
        <f>IF('Section 9a Bilan_Diffusion'!J179="","",'Section 9a Bilan_Diffusion'!J179)</f>
        <v/>
      </c>
      <c r="R183" s="46" t="str">
        <f>IF('Section 9a Bilan_Diffusion'!K179="","",'Section 9a Bilan_Diffusion'!K179)</f>
        <v/>
      </c>
      <c r="S183" s="46" t="str">
        <f>IF('Section 9a Bilan_Diffusion'!L179="","",'Section 9a Bilan_Diffusion'!L179)</f>
        <v/>
      </c>
      <c r="T183" s="46" t="str">
        <f>IF('Section 9a Bilan_Diffusion'!M179="","",'Section 9a Bilan_Diffusion'!M179)</f>
        <v/>
      </c>
      <c r="U183" s="8">
        <f>'Section 9a Bilan_Diffusion'!N179</f>
        <v>0</v>
      </c>
      <c r="V183" s="8">
        <f>'Section 9a Bilan_Diffusion'!O179</f>
        <v>0</v>
      </c>
      <c r="W183" s="8">
        <f>'Section 9a Bilan_Diffusion'!P179</f>
        <v>0</v>
      </c>
      <c r="X183" s="8">
        <f>'Section 9a Bilan_Diffusion'!Q179</f>
        <v>0</v>
      </c>
      <c r="Y183" s="8">
        <f>'Section 9a Bilan_Diffusion'!R179</f>
        <v>0</v>
      </c>
      <c r="Z183" s="8">
        <f>'Section 9a Bilan_Diffusion'!S179</f>
        <v>0</v>
      </c>
      <c r="AA183" s="8">
        <f>'Section 9a Bilan_Diffusion'!T179</f>
        <v>0</v>
      </c>
      <c r="AB183" s="8">
        <f>'Section 9a Bilan_Diffusion'!U179</f>
        <v>0</v>
      </c>
      <c r="AC183" s="8">
        <f>'Section 9a Bilan_Diffusion'!V179</f>
        <v>0</v>
      </c>
    </row>
    <row r="184" spans="1:29">
      <c r="A184" s="8">
        <f>'Identification '!$F$11</f>
        <v>0</v>
      </c>
      <c r="B184" s="46" t="str">
        <f>IF(AND('Identification '!$F$11="",'Identification '!$F$15&lt;&gt;""),'Identification '!$F$15,IF('Identification '!$F$11="","",IF('Identification '!$F$13="Inscrire le nom de votre organisme dans la cellule F15",'Identification '!$F$15,'Identification '!$F$13)))</f>
        <v/>
      </c>
      <c r="C184" s="8" t="str">
        <f>REF!$BM$7</f>
        <v>2025-2026</v>
      </c>
      <c r="D184" s="8" t="s">
        <v>2995</v>
      </c>
      <c r="E184" s="46" t="str">
        <f>'Identification '!$F$17</f>
        <v/>
      </c>
      <c r="F184" s="8" t="str">
        <f>'Identification '!$G$18</f>
        <v/>
      </c>
      <c r="G184" s="10" t="str">
        <f>IF('Section 9a Bilan_Diffusion'!$D$7="","",'Section 9a Bilan_Diffusion'!$D$7)</f>
        <v/>
      </c>
      <c r="H184" s="8" t="str">
        <f>IF('Section 9a Bilan_Diffusion'!A180="","",IF('Section 9a Bilan_Diffusion'!A180="«Choisir»","",'Section 9a Bilan_Diffusion'!A180))</f>
        <v/>
      </c>
      <c r="I184" s="1312" t="str">
        <f>IF('Section 9a Bilan_Diffusion'!B180="","",'Section 9a Bilan_Diffusion'!B180)</f>
        <v/>
      </c>
      <c r="J184" s="46" t="str">
        <f>IF('Section 9a Bilan_Diffusion'!C180="","",'Section 9a Bilan_Diffusion'!C180)</f>
        <v/>
      </c>
      <c r="K184" s="46" t="str">
        <f>IF('Section 9a Bilan_Diffusion'!D180="","",'Section 9a Bilan_Diffusion'!D180)</f>
        <v/>
      </c>
      <c r="L184" s="8" t="str">
        <f>IF('Section 9a Bilan_Diffusion'!E180="","",IF('Section 9a Bilan_Diffusion'!E180="«Choisir»","",'Section 9a Bilan_Diffusion'!E180))</f>
        <v/>
      </c>
      <c r="M184" s="8" t="str">
        <f>IF('Section 9a Bilan_Diffusion'!F180="","",IF('Section 9a Bilan_Diffusion'!F180="«Choisir»","",'Section 9a Bilan_Diffusion'!F180))</f>
        <v/>
      </c>
      <c r="N184" s="46" t="str">
        <f>IF('Section 9a Bilan_Diffusion'!G180="","",'Section 9a Bilan_Diffusion'!G180)</f>
        <v/>
      </c>
      <c r="O184" s="46" t="str">
        <f>IF('Section 9a Bilan_Diffusion'!H180="","",'Section 9a Bilan_Diffusion'!H180)</f>
        <v/>
      </c>
      <c r="P184" s="46" t="str">
        <f>IF('Section 9a Bilan_Diffusion'!I180="","",'Section 9a Bilan_Diffusion'!I180)</f>
        <v/>
      </c>
      <c r="Q184" s="46" t="str">
        <f>IF('Section 9a Bilan_Diffusion'!J180="","",'Section 9a Bilan_Diffusion'!J180)</f>
        <v/>
      </c>
      <c r="R184" s="46" t="str">
        <f>IF('Section 9a Bilan_Diffusion'!K180="","",'Section 9a Bilan_Diffusion'!K180)</f>
        <v/>
      </c>
      <c r="S184" s="46" t="str">
        <f>IF('Section 9a Bilan_Diffusion'!L180="","",'Section 9a Bilan_Diffusion'!L180)</f>
        <v/>
      </c>
      <c r="T184" s="46" t="str">
        <f>IF('Section 9a Bilan_Diffusion'!M180="","",'Section 9a Bilan_Diffusion'!M180)</f>
        <v/>
      </c>
      <c r="U184" s="8">
        <f>'Section 9a Bilan_Diffusion'!N180</f>
        <v>0</v>
      </c>
      <c r="V184" s="8">
        <f>'Section 9a Bilan_Diffusion'!O180</f>
        <v>0</v>
      </c>
      <c r="W184" s="8">
        <f>'Section 9a Bilan_Diffusion'!P180</f>
        <v>0</v>
      </c>
      <c r="X184" s="8">
        <f>'Section 9a Bilan_Diffusion'!Q180</f>
        <v>0</v>
      </c>
      <c r="Y184" s="8">
        <f>'Section 9a Bilan_Diffusion'!R180</f>
        <v>0</v>
      </c>
      <c r="Z184" s="8">
        <f>'Section 9a Bilan_Diffusion'!S180</f>
        <v>0</v>
      </c>
      <c r="AA184" s="8">
        <f>'Section 9a Bilan_Diffusion'!T180</f>
        <v>0</v>
      </c>
      <c r="AB184" s="8">
        <f>'Section 9a Bilan_Diffusion'!U180</f>
        <v>0</v>
      </c>
      <c r="AC184" s="8">
        <f>'Section 9a Bilan_Diffusion'!V180</f>
        <v>0</v>
      </c>
    </row>
    <row r="185" spans="1:29">
      <c r="A185" s="8">
        <f>'Identification '!$F$11</f>
        <v>0</v>
      </c>
      <c r="B185" s="46" t="str">
        <f>IF(AND('Identification '!$F$11="",'Identification '!$F$15&lt;&gt;""),'Identification '!$F$15,IF('Identification '!$F$11="","",IF('Identification '!$F$13="Inscrire le nom de votre organisme dans la cellule F15",'Identification '!$F$15,'Identification '!$F$13)))</f>
        <v/>
      </c>
      <c r="C185" s="8" t="str">
        <f>REF!$BM$7</f>
        <v>2025-2026</v>
      </c>
      <c r="D185" s="8" t="s">
        <v>2995</v>
      </c>
      <c r="E185" s="46" t="str">
        <f>'Identification '!$F$17</f>
        <v/>
      </c>
      <c r="F185" s="8" t="str">
        <f>'Identification '!$G$18</f>
        <v/>
      </c>
      <c r="G185" s="10" t="str">
        <f>IF('Section 9a Bilan_Diffusion'!$D$7="","",'Section 9a Bilan_Diffusion'!$D$7)</f>
        <v/>
      </c>
      <c r="H185" s="8" t="str">
        <f>IF('Section 9a Bilan_Diffusion'!A181="","",IF('Section 9a Bilan_Diffusion'!A181="«Choisir»","",'Section 9a Bilan_Diffusion'!A181))</f>
        <v/>
      </c>
      <c r="I185" s="1312" t="str">
        <f>IF('Section 9a Bilan_Diffusion'!B181="","",'Section 9a Bilan_Diffusion'!B181)</f>
        <v/>
      </c>
      <c r="J185" s="46" t="str">
        <f>IF('Section 9a Bilan_Diffusion'!C181="","",'Section 9a Bilan_Diffusion'!C181)</f>
        <v/>
      </c>
      <c r="K185" s="46" t="str">
        <f>IF('Section 9a Bilan_Diffusion'!D181="","",'Section 9a Bilan_Diffusion'!D181)</f>
        <v/>
      </c>
      <c r="L185" s="8" t="str">
        <f>IF('Section 9a Bilan_Diffusion'!E181="","",IF('Section 9a Bilan_Diffusion'!E181="«Choisir»","",'Section 9a Bilan_Diffusion'!E181))</f>
        <v/>
      </c>
      <c r="M185" s="8" t="str">
        <f>IF('Section 9a Bilan_Diffusion'!F181="","",IF('Section 9a Bilan_Diffusion'!F181="«Choisir»","",'Section 9a Bilan_Diffusion'!F181))</f>
        <v/>
      </c>
      <c r="N185" s="46" t="str">
        <f>IF('Section 9a Bilan_Diffusion'!G181="","",'Section 9a Bilan_Diffusion'!G181)</f>
        <v/>
      </c>
      <c r="O185" s="46" t="str">
        <f>IF('Section 9a Bilan_Diffusion'!H181="","",'Section 9a Bilan_Diffusion'!H181)</f>
        <v/>
      </c>
      <c r="P185" s="46" t="str">
        <f>IF('Section 9a Bilan_Diffusion'!I181="","",'Section 9a Bilan_Diffusion'!I181)</f>
        <v/>
      </c>
      <c r="Q185" s="46" t="str">
        <f>IF('Section 9a Bilan_Diffusion'!J181="","",'Section 9a Bilan_Diffusion'!J181)</f>
        <v/>
      </c>
      <c r="R185" s="46" t="str">
        <f>IF('Section 9a Bilan_Diffusion'!K181="","",'Section 9a Bilan_Diffusion'!K181)</f>
        <v/>
      </c>
      <c r="S185" s="46" t="str">
        <f>IF('Section 9a Bilan_Diffusion'!L181="","",'Section 9a Bilan_Diffusion'!L181)</f>
        <v/>
      </c>
      <c r="T185" s="46" t="str">
        <f>IF('Section 9a Bilan_Diffusion'!M181="","",'Section 9a Bilan_Diffusion'!M181)</f>
        <v/>
      </c>
      <c r="U185" s="8">
        <f>'Section 9a Bilan_Diffusion'!N181</f>
        <v>0</v>
      </c>
      <c r="V185" s="8">
        <f>'Section 9a Bilan_Diffusion'!O181</f>
        <v>0</v>
      </c>
      <c r="W185" s="8">
        <f>'Section 9a Bilan_Diffusion'!P181</f>
        <v>0</v>
      </c>
      <c r="X185" s="8">
        <f>'Section 9a Bilan_Diffusion'!Q181</f>
        <v>0</v>
      </c>
      <c r="Y185" s="8">
        <f>'Section 9a Bilan_Diffusion'!R181</f>
        <v>0</v>
      </c>
      <c r="Z185" s="8">
        <f>'Section 9a Bilan_Diffusion'!S181</f>
        <v>0</v>
      </c>
      <c r="AA185" s="8">
        <f>'Section 9a Bilan_Diffusion'!T181</f>
        <v>0</v>
      </c>
      <c r="AB185" s="8">
        <f>'Section 9a Bilan_Diffusion'!U181</f>
        <v>0</v>
      </c>
      <c r="AC185" s="8">
        <f>'Section 9a Bilan_Diffusion'!V181</f>
        <v>0</v>
      </c>
    </row>
    <row r="186" spans="1:29">
      <c r="A186" s="8">
        <f>'Identification '!$F$11</f>
        <v>0</v>
      </c>
      <c r="B186" s="46" t="str">
        <f>IF(AND('Identification '!$F$11="",'Identification '!$F$15&lt;&gt;""),'Identification '!$F$15,IF('Identification '!$F$11="","",IF('Identification '!$F$13="Inscrire le nom de votre organisme dans la cellule F15",'Identification '!$F$15,'Identification '!$F$13)))</f>
        <v/>
      </c>
      <c r="C186" s="8" t="str">
        <f>REF!$BM$7</f>
        <v>2025-2026</v>
      </c>
      <c r="D186" s="8" t="s">
        <v>2995</v>
      </c>
      <c r="E186" s="46" t="str">
        <f>'Identification '!$F$17</f>
        <v/>
      </c>
      <c r="F186" s="8" t="str">
        <f>'Identification '!$G$18</f>
        <v/>
      </c>
      <c r="G186" s="10" t="str">
        <f>IF('Section 9a Bilan_Diffusion'!$D$7="","",'Section 9a Bilan_Diffusion'!$D$7)</f>
        <v/>
      </c>
      <c r="H186" s="8" t="str">
        <f>IF('Section 9a Bilan_Diffusion'!A182="","",IF('Section 9a Bilan_Diffusion'!A182="«Choisir»","",'Section 9a Bilan_Diffusion'!A182))</f>
        <v/>
      </c>
      <c r="I186" s="1312" t="str">
        <f>IF('Section 9a Bilan_Diffusion'!B182="","",'Section 9a Bilan_Diffusion'!B182)</f>
        <v/>
      </c>
      <c r="J186" s="46" t="str">
        <f>IF('Section 9a Bilan_Diffusion'!C182="","",'Section 9a Bilan_Diffusion'!C182)</f>
        <v/>
      </c>
      <c r="K186" s="46" t="str">
        <f>IF('Section 9a Bilan_Diffusion'!D182="","",'Section 9a Bilan_Diffusion'!D182)</f>
        <v/>
      </c>
      <c r="L186" s="8" t="str">
        <f>IF('Section 9a Bilan_Diffusion'!E182="","",IF('Section 9a Bilan_Diffusion'!E182="«Choisir»","",'Section 9a Bilan_Diffusion'!E182))</f>
        <v/>
      </c>
      <c r="M186" s="8" t="str">
        <f>IF('Section 9a Bilan_Diffusion'!F182="","",IF('Section 9a Bilan_Diffusion'!F182="«Choisir»","",'Section 9a Bilan_Diffusion'!F182))</f>
        <v/>
      </c>
      <c r="N186" s="46" t="str">
        <f>IF('Section 9a Bilan_Diffusion'!G182="","",'Section 9a Bilan_Diffusion'!G182)</f>
        <v/>
      </c>
      <c r="O186" s="46" t="str">
        <f>IF('Section 9a Bilan_Diffusion'!H182="","",'Section 9a Bilan_Diffusion'!H182)</f>
        <v/>
      </c>
      <c r="P186" s="46" t="str">
        <f>IF('Section 9a Bilan_Diffusion'!I182="","",'Section 9a Bilan_Diffusion'!I182)</f>
        <v/>
      </c>
      <c r="Q186" s="46" t="str">
        <f>IF('Section 9a Bilan_Diffusion'!J182="","",'Section 9a Bilan_Diffusion'!J182)</f>
        <v/>
      </c>
      <c r="R186" s="46" t="str">
        <f>IF('Section 9a Bilan_Diffusion'!K182="","",'Section 9a Bilan_Diffusion'!K182)</f>
        <v/>
      </c>
      <c r="S186" s="46" t="str">
        <f>IF('Section 9a Bilan_Diffusion'!L182="","",'Section 9a Bilan_Diffusion'!L182)</f>
        <v/>
      </c>
      <c r="T186" s="46" t="str">
        <f>IF('Section 9a Bilan_Diffusion'!M182="","",'Section 9a Bilan_Diffusion'!M182)</f>
        <v/>
      </c>
      <c r="U186" s="8">
        <f>'Section 9a Bilan_Diffusion'!N182</f>
        <v>0</v>
      </c>
      <c r="V186" s="8">
        <f>'Section 9a Bilan_Diffusion'!O182</f>
        <v>0</v>
      </c>
      <c r="W186" s="8">
        <f>'Section 9a Bilan_Diffusion'!P182</f>
        <v>0</v>
      </c>
      <c r="X186" s="8">
        <f>'Section 9a Bilan_Diffusion'!Q182</f>
        <v>0</v>
      </c>
      <c r="Y186" s="8">
        <f>'Section 9a Bilan_Diffusion'!R182</f>
        <v>0</v>
      </c>
      <c r="Z186" s="8">
        <f>'Section 9a Bilan_Diffusion'!S182</f>
        <v>0</v>
      </c>
      <c r="AA186" s="8">
        <f>'Section 9a Bilan_Diffusion'!T182</f>
        <v>0</v>
      </c>
      <c r="AB186" s="8">
        <f>'Section 9a Bilan_Diffusion'!U182</f>
        <v>0</v>
      </c>
      <c r="AC186" s="8">
        <f>'Section 9a Bilan_Diffusion'!V182</f>
        <v>0</v>
      </c>
    </row>
    <row r="187" spans="1:29">
      <c r="A187" s="8">
        <f>'Identification '!$F$11</f>
        <v>0</v>
      </c>
      <c r="B187" s="46" t="str">
        <f>IF(AND('Identification '!$F$11="",'Identification '!$F$15&lt;&gt;""),'Identification '!$F$15,IF('Identification '!$F$11="","",IF('Identification '!$F$13="Inscrire le nom de votre organisme dans la cellule F15",'Identification '!$F$15,'Identification '!$F$13)))</f>
        <v/>
      </c>
      <c r="C187" s="8" t="str">
        <f>REF!$BM$7</f>
        <v>2025-2026</v>
      </c>
      <c r="D187" s="8" t="s">
        <v>2995</v>
      </c>
      <c r="E187" s="46" t="str">
        <f>'Identification '!$F$17</f>
        <v/>
      </c>
      <c r="F187" s="8" t="str">
        <f>'Identification '!$G$18</f>
        <v/>
      </c>
      <c r="G187" s="10" t="str">
        <f>IF('Section 9a Bilan_Diffusion'!$D$7="","",'Section 9a Bilan_Diffusion'!$D$7)</f>
        <v/>
      </c>
      <c r="H187" s="8" t="str">
        <f>IF('Section 9a Bilan_Diffusion'!A183="","",IF('Section 9a Bilan_Diffusion'!A183="«Choisir»","",'Section 9a Bilan_Diffusion'!A183))</f>
        <v/>
      </c>
      <c r="I187" s="1312" t="str">
        <f>IF('Section 9a Bilan_Diffusion'!B183="","",'Section 9a Bilan_Diffusion'!B183)</f>
        <v/>
      </c>
      <c r="J187" s="46" t="str">
        <f>IF('Section 9a Bilan_Diffusion'!C183="","",'Section 9a Bilan_Diffusion'!C183)</f>
        <v/>
      </c>
      <c r="K187" s="46" t="str">
        <f>IF('Section 9a Bilan_Diffusion'!D183="","",'Section 9a Bilan_Diffusion'!D183)</f>
        <v/>
      </c>
      <c r="L187" s="8" t="str">
        <f>IF('Section 9a Bilan_Diffusion'!E183="","",IF('Section 9a Bilan_Diffusion'!E183="«Choisir»","",'Section 9a Bilan_Diffusion'!E183))</f>
        <v/>
      </c>
      <c r="M187" s="8" t="str">
        <f>IF('Section 9a Bilan_Diffusion'!F183="","",IF('Section 9a Bilan_Diffusion'!F183="«Choisir»","",'Section 9a Bilan_Diffusion'!F183))</f>
        <v/>
      </c>
      <c r="N187" s="46" t="str">
        <f>IF('Section 9a Bilan_Diffusion'!G183="","",'Section 9a Bilan_Diffusion'!G183)</f>
        <v/>
      </c>
      <c r="O187" s="46" t="str">
        <f>IF('Section 9a Bilan_Diffusion'!H183="","",'Section 9a Bilan_Diffusion'!H183)</f>
        <v/>
      </c>
      <c r="P187" s="46" t="str">
        <f>IF('Section 9a Bilan_Diffusion'!I183="","",'Section 9a Bilan_Diffusion'!I183)</f>
        <v/>
      </c>
      <c r="Q187" s="46" t="str">
        <f>IF('Section 9a Bilan_Diffusion'!J183="","",'Section 9a Bilan_Diffusion'!J183)</f>
        <v/>
      </c>
      <c r="R187" s="46" t="str">
        <f>IF('Section 9a Bilan_Diffusion'!K183="","",'Section 9a Bilan_Diffusion'!K183)</f>
        <v/>
      </c>
      <c r="S187" s="46" t="str">
        <f>IF('Section 9a Bilan_Diffusion'!L183="","",'Section 9a Bilan_Diffusion'!L183)</f>
        <v/>
      </c>
      <c r="T187" s="46" t="str">
        <f>IF('Section 9a Bilan_Diffusion'!M183="","",'Section 9a Bilan_Diffusion'!M183)</f>
        <v/>
      </c>
      <c r="U187" s="8">
        <f>'Section 9a Bilan_Diffusion'!N183</f>
        <v>0</v>
      </c>
      <c r="V187" s="8">
        <f>'Section 9a Bilan_Diffusion'!O183</f>
        <v>0</v>
      </c>
      <c r="W187" s="8">
        <f>'Section 9a Bilan_Diffusion'!P183</f>
        <v>0</v>
      </c>
      <c r="X187" s="8">
        <f>'Section 9a Bilan_Diffusion'!Q183</f>
        <v>0</v>
      </c>
      <c r="Y187" s="8">
        <f>'Section 9a Bilan_Diffusion'!R183</f>
        <v>0</v>
      </c>
      <c r="Z187" s="8">
        <f>'Section 9a Bilan_Diffusion'!S183</f>
        <v>0</v>
      </c>
      <c r="AA187" s="8">
        <f>'Section 9a Bilan_Diffusion'!T183</f>
        <v>0</v>
      </c>
      <c r="AB187" s="8">
        <f>'Section 9a Bilan_Diffusion'!U183</f>
        <v>0</v>
      </c>
      <c r="AC187" s="8">
        <f>'Section 9a Bilan_Diffusion'!V183</f>
        <v>0</v>
      </c>
    </row>
    <row r="188" spans="1:29">
      <c r="A188" s="8">
        <f>'Identification '!$F$11</f>
        <v>0</v>
      </c>
      <c r="B188" s="46" t="str">
        <f>IF(AND('Identification '!$F$11="",'Identification '!$F$15&lt;&gt;""),'Identification '!$F$15,IF('Identification '!$F$11="","",IF('Identification '!$F$13="Inscrire le nom de votre organisme dans la cellule F15",'Identification '!$F$15,'Identification '!$F$13)))</f>
        <v/>
      </c>
      <c r="C188" s="8" t="str">
        <f>REF!$BM$7</f>
        <v>2025-2026</v>
      </c>
      <c r="D188" s="8" t="s">
        <v>2995</v>
      </c>
      <c r="E188" s="46" t="str">
        <f>'Identification '!$F$17</f>
        <v/>
      </c>
      <c r="F188" s="8" t="str">
        <f>'Identification '!$G$18</f>
        <v/>
      </c>
      <c r="G188" s="10" t="str">
        <f>IF('Section 9a Bilan_Diffusion'!$D$7="","",'Section 9a Bilan_Diffusion'!$D$7)</f>
        <v/>
      </c>
      <c r="H188" s="8" t="str">
        <f>IF('Section 9a Bilan_Diffusion'!A184="","",IF('Section 9a Bilan_Diffusion'!A184="«Choisir»","",'Section 9a Bilan_Diffusion'!A184))</f>
        <v/>
      </c>
      <c r="I188" s="1312" t="str">
        <f>IF('Section 9a Bilan_Diffusion'!B184="","",'Section 9a Bilan_Diffusion'!B184)</f>
        <v/>
      </c>
      <c r="J188" s="46" t="str">
        <f>IF('Section 9a Bilan_Diffusion'!C184="","",'Section 9a Bilan_Diffusion'!C184)</f>
        <v/>
      </c>
      <c r="K188" s="46" t="str">
        <f>IF('Section 9a Bilan_Diffusion'!D184="","",'Section 9a Bilan_Diffusion'!D184)</f>
        <v/>
      </c>
      <c r="L188" s="8" t="str">
        <f>IF('Section 9a Bilan_Diffusion'!E184="","",IF('Section 9a Bilan_Diffusion'!E184="«Choisir»","",'Section 9a Bilan_Diffusion'!E184))</f>
        <v/>
      </c>
      <c r="M188" s="8" t="str">
        <f>IF('Section 9a Bilan_Diffusion'!F184="","",IF('Section 9a Bilan_Diffusion'!F184="«Choisir»","",'Section 9a Bilan_Diffusion'!F184))</f>
        <v/>
      </c>
      <c r="N188" s="46" t="str">
        <f>IF('Section 9a Bilan_Diffusion'!G184="","",'Section 9a Bilan_Diffusion'!G184)</f>
        <v/>
      </c>
      <c r="O188" s="46" t="str">
        <f>IF('Section 9a Bilan_Diffusion'!H184="","",'Section 9a Bilan_Diffusion'!H184)</f>
        <v/>
      </c>
      <c r="P188" s="46" t="str">
        <f>IF('Section 9a Bilan_Diffusion'!I184="","",'Section 9a Bilan_Diffusion'!I184)</f>
        <v/>
      </c>
      <c r="Q188" s="46" t="str">
        <f>IF('Section 9a Bilan_Diffusion'!J184="","",'Section 9a Bilan_Diffusion'!J184)</f>
        <v/>
      </c>
      <c r="R188" s="46" t="str">
        <f>IF('Section 9a Bilan_Diffusion'!K184="","",'Section 9a Bilan_Diffusion'!K184)</f>
        <v/>
      </c>
      <c r="S188" s="46" t="str">
        <f>IF('Section 9a Bilan_Diffusion'!L184="","",'Section 9a Bilan_Diffusion'!L184)</f>
        <v/>
      </c>
      <c r="T188" s="46" t="str">
        <f>IF('Section 9a Bilan_Diffusion'!M184="","",'Section 9a Bilan_Diffusion'!M184)</f>
        <v/>
      </c>
      <c r="U188" s="8">
        <f>'Section 9a Bilan_Diffusion'!N184</f>
        <v>0</v>
      </c>
      <c r="V188" s="8">
        <f>'Section 9a Bilan_Diffusion'!O184</f>
        <v>0</v>
      </c>
      <c r="W188" s="8">
        <f>'Section 9a Bilan_Diffusion'!P184</f>
        <v>0</v>
      </c>
      <c r="X188" s="8">
        <f>'Section 9a Bilan_Diffusion'!Q184</f>
        <v>0</v>
      </c>
      <c r="Y188" s="8">
        <f>'Section 9a Bilan_Diffusion'!R184</f>
        <v>0</v>
      </c>
      <c r="Z188" s="8">
        <f>'Section 9a Bilan_Diffusion'!S184</f>
        <v>0</v>
      </c>
      <c r="AA188" s="8">
        <f>'Section 9a Bilan_Diffusion'!T184</f>
        <v>0</v>
      </c>
      <c r="AB188" s="8">
        <f>'Section 9a Bilan_Diffusion'!U184</f>
        <v>0</v>
      </c>
      <c r="AC188" s="8">
        <f>'Section 9a Bilan_Diffusion'!V184</f>
        <v>0</v>
      </c>
    </row>
    <row r="189" spans="1:29">
      <c r="A189" s="8">
        <f>'Identification '!$F$11</f>
        <v>0</v>
      </c>
      <c r="B189" s="46" t="str">
        <f>IF(AND('Identification '!$F$11="",'Identification '!$F$15&lt;&gt;""),'Identification '!$F$15,IF('Identification '!$F$11="","",IF('Identification '!$F$13="Inscrire le nom de votre organisme dans la cellule F15",'Identification '!$F$15,'Identification '!$F$13)))</f>
        <v/>
      </c>
      <c r="C189" s="8" t="str">
        <f>REF!$BM$7</f>
        <v>2025-2026</v>
      </c>
      <c r="D189" s="8" t="s">
        <v>2995</v>
      </c>
      <c r="E189" s="46" t="str">
        <f>'Identification '!$F$17</f>
        <v/>
      </c>
      <c r="F189" s="8" t="str">
        <f>'Identification '!$G$18</f>
        <v/>
      </c>
      <c r="G189" s="10" t="str">
        <f>IF('Section 9a Bilan_Diffusion'!$D$7="","",'Section 9a Bilan_Diffusion'!$D$7)</f>
        <v/>
      </c>
      <c r="H189" s="8" t="str">
        <f>IF('Section 9a Bilan_Diffusion'!A185="","",IF('Section 9a Bilan_Diffusion'!A185="«Choisir»","",'Section 9a Bilan_Diffusion'!A185))</f>
        <v/>
      </c>
      <c r="I189" s="1312" t="str">
        <f>IF('Section 9a Bilan_Diffusion'!B185="","",'Section 9a Bilan_Diffusion'!B185)</f>
        <v/>
      </c>
      <c r="J189" s="46" t="str">
        <f>IF('Section 9a Bilan_Diffusion'!C185="","",'Section 9a Bilan_Diffusion'!C185)</f>
        <v/>
      </c>
      <c r="K189" s="46" t="str">
        <f>IF('Section 9a Bilan_Diffusion'!D185="","",'Section 9a Bilan_Diffusion'!D185)</f>
        <v/>
      </c>
      <c r="L189" s="8" t="str">
        <f>IF('Section 9a Bilan_Diffusion'!E185="","",IF('Section 9a Bilan_Diffusion'!E185="«Choisir»","",'Section 9a Bilan_Diffusion'!E185))</f>
        <v/>
      </c>
      <c r="M189" s="8" t="str">
        <f>IF('Section 9a Bilan_Diffusion'!F185="","",IF('Section 9a Bilan_Diffusion'!F185="«Choisir»","",'Section 9a Bilan_Diffusion'!F185))</f>
        <v/>
      </c>
      <c r="N189" s="46" t="str">
        <f>IF('Section 9a Bilan_Diffusion'!G185="","",'Section 9a Bilan_Diffusion'!G185)</f>
        <v/>
      </c>
      <c r="O189" s="46" t="str">
        <f>IF('Section 9a Bilan_Diffusion'!H185="","",'Section 9a Bilan_Diffusion'!H185)</f>
        <v/>
      </c>
      <c r="P189" s="46" t="str">
        <f>IF('Section 9a Bilan_Diffusion'!I185="","",'Section 9a Bilan_Diffusion'!I185)</f>
        <v/>
      </c>
      <c r="Q189" s="46" t="str">
        <f>IF('Section 9a Bilan_Diffusion'!J185="","",'Section 9a Bilan_Diffusion'!J185)</f>
        <v/>
      </c>
      <c r="R189" s="46" t="str">
        <f>IF('Section 9a Bilan_Diffusion'!K185="","",'Section 9a Bilan_Diffusion'!K185)</f>
        <v/>
      </c>
      <c r="S189" s="46" t="str">
        <f>IF('Section 9a Bilan_Diffusion'!L185="","",'Section 9a Bilan_Diffusion'!L185)</f>
        <v/>
      </c>
      <c r="T189" s="46" t="str">
        <f>IF('Section 9a Bilan_Diffusion'!M185="","",'Section 9a Bilan_Diffusion'!M185)</f>
        <v/>
      </c>
      <c r="U189" s="8">
        <f>'Section 9a Bilan_Diffusion'!N185</f>
        <v>0</v>
      </c>
      <c r="V189" s="8">
        <f>'Section 9a Bilan_Diffusion'!O185</f>
        <v>0</v>
      </c>
      <c r="W189" s="8">
        <f>'Section 9a Bilan_Diffusion'!P185</f>
        <v>0</v>
      </c>
      <c r="X189" s="8">
        <f>'Section 9a Bilan_Diffusion'!Q185</f>
        <v>0</v>
      </c>
      <c r="Y189" s="8">
        <f>'Section 9a Bilan_Diffusion'!R185</f>
        <v>0</v>
      </c>
      <c r="Z189" s="8">
        <f>'Section 9a Bilan_Diffusion'!S185</f>
        <v>0</v>
      </c>
      <c r="AA189" s="8">
        <f>'Section 9a Bilan_Diffusion'!T185</f>
        <v>0</v>
      </c>
      <c r="AB189" s="8">
        <f>'Section 9a Bilan_Diffusion'!U185</f>
        <v>0</v>
      </c>
      <c r="AC189" s="8">
        <f>'Section 9a Bilan_Diffusion'!V185</f>
        <v>0</v>
      </c>
    </row>
    <row r="190" spans="1:29">
      <c r="A190" s="8">
        <f>'Identification '!$F$11</f>
        <v>0</v>
      </c>
      <c r="B190" s="46" t="str">
        <f>IF(AND('Identification '!$F$11="",'Identification '!$F$15&lt;&gt;""),'Identification '!$F$15,IF('Identification '!$F$11="","",IF('Identification '!$F$13="Inscrire le nom de votre organisme dans la cellule F15",'Identification '!$F$15,'Identification '!$F$13)))</f>
        <v/>
      </c>
      <c r="C190" s="8" t="str">
        <f>REF!$BM$7</f>
        <v>2025-2026</v>
      </c>
      <c r="D190" s="8" t="s">
        <v>2995</v>
      </c>
      <c r="E190" s="46" t="str">
        <f>'Identification '!$F$17</f>
        <v/>
      </c>
      <c r="F190" s="8" t="str">
        <f>'Identification '!$G$18</f>
        <v/>
      </c>
      <c r="G190" s="10" t="str">
        <f>IF('Section 9a Bilan_Diffusion'!$D$7="","",'Section 9a Bilan_Diffusion'!$D$7)</f>
        <v/>
      </c>
      <c r="H190" s="8" t="str">
        <f>IF('Section 9a Bilan_Diffusion'!A186="","",IF('Section 9a Bilan_Diffusion'!A186="«Choisir»","",'Section 9a Bilan_Diffusion'!A186))</f>
        <v/>
      </c>
      <c r="I190" s="1312" t="str">
        <f>IF('Section 9a Bilan_Diffusion'!B186="","",'Section 9a Bilan_Diffusion'!B186)</f>
        <v/>
      </c>
      <c r="J190" s="46" t="str">
        <f>IF('Section 9a Bilan_Diffusion'!C186="","",'Section 9a Bilan_Diffusion'!C186)</f>
        <v/>
      </c>
      <c r="K190" s="46" t="str">
        <f>IF('Section 9a Bilan_Diffusion'!D186="","",'Section 9a Bilan_Diffusion'!D186)</f>
        <v/>
      </c>
      <c r="L190" s="8" t="str">
        <f>IF('Section 9a Bilan_Diffusion'!E186="","",IF('Section 9a Bilan_Diffusion'!E186="«Choisir»","",'Section 9a Bilan_Diffusion'!E186))</f>
        <v/>
      </c>
      <c r="M190" s="8" t="str">
        <f>IF('Section 9a Bilan_Diffusion'!F186="","",IF('Section 9a Bilan_Diffusion'!F186="«Choisir»","",'Section 9a Bilan_Diffusion'!F186))</f>
        <v/>
      </c>
      <c r="N190" s="46" t="str">
        <f>IF('Section 9a Bilan_Diffusion'!G186="","",'Section 9a Bilan_Diffusion'!G186)</f>
        <v/>
      </c>
      <c r="O190" s="46" t="str">
        <f>IF('Section 9a Bilan_Diffusion'!H186="","",'Section 9a Bilan_Diffusion'!H186)</f>
        <v/>
      </c>
      <c r="P190" s="46" t="str">
        <f>IF('Section 9a Bilan_Diffusion'!I186="","",'Section 9a Bilan_Diffusion'!I186)</f>
        <v/>
      </c>
      <c r="Q190" s="46" t="str">
        <f>IF('Section 9a Bilan_Diffusion'!J186="","",'Section 9a Bilan_Diffusion'!J186)</f>
        <v/>
      </c>
      <c r="R190" s="46" t="str">
        <f>IF('Section 9a Bilan_Diffusion'!K186="","",'Section 9a Bilan_Diffusion'!K186)</f>
        <v/>
      </c>
      <c r="S190" s="46" t="str">
        <f>IF('Section 9a Bilan_Diffusion'!L186="","",'Section 9a Bilan_Diffusion'!L186)</f>
        <v/>
      </c>
      <c r="T190" s="46" t="str">
        <f>IF('Section 9a Bilan_Diffusion'!M186="","",'Section 9a Bilan_Diffusion'!M186)</f>
        <v/>
      </c>
      <c r="U190" s="8">
        <f>'Section 9a Bilan_Diffusion'!N186</f>
        <v>0</v>
      </c>
      <c r="V190" s="8">
        <f>'Section 9a Bilan_Diffusion'!O186</f>
        <v>0</v>
      </c>
      <c r="W190" s="8">
        <f>'Section 9a Bilan_Diffusion'!P186</f>
        <v>0</v>
      </c>
      <c r="X190" s="8">
        <f>'Section 9a Bilan_Diffusion'!Q186</f>
        <v>0</v>
      </c>
      <c r="Y190" s="8">
        <f>'Section 9a Bilan_Diffusion'!R186</f>
        <v>0</v>
      </c>
      <c r="Z190" s="8">
        <f>'Section 9a Bilan_Diffusion'!S186</f>
        <v>0</v>
      </c>
      <c r="AA190" s="8">
        <f>'Section 9a Bilan_Diffusion'!T186</f>
        <v>0</v>
      </c>
      <c r="AB190" s="8">
        <f>'Section 9a Bilan_Diffusion'!U186</f>
        <v>0</v>
      </c>
      <c r="AC190" s="8">
        <f>'Section 9a Bilan_Diffusion'!V186</f>
        <v>0</v>
      </c>
    </row>
    <row r="191" spans="1:29">
      <c r="A191" s="8">
        <f>'Identification '!$F$11</f>
        <v>0</v>
      </c>
      <c r="B191" s="46" t="str">
        <f>IF(AND('Identification '!$F$11="",'Identification '!$F$15&lt;&gt;""),'Identification '!$F$15,IF('Identification '!$F$11="","",IF('Identification '!$F$13="Inscrire le nom de votre organisme dans la cellule F15",'Identification '!$F$15,'Identification '!$F$13)))</f>
        <v/>
      </c>
      <c r="C191" s="8" t="str">
        <f>REF!$BM$7</f>
        <v>2025-2026</v>
      </c>
      <c r="D191" s="8" t="s">
        <v>2995</v>
      </c>
      <c r="E191" s="46" t="str">
        <f>'Identification '!$F$17</f>
        <v/>
      </c>
      <c r="F191" s="8" t="str">
        <f>'Identification '!$G$18</f>
        <v/>
      </c>
      <c r="G191" s="10" t="str">
        <f>IF('Section 9a Bilan_Diffusion'!$D$7="","",'Section 9a Bilan_Diffusion'!$D$7)</f>
        <v/>
      </c>
      <c r="H191" s="8" t="str">
        <f>IF('Section 9a Bilan_Diffusion'!A187="","",IF('Section 9a Bilan_Diffusion'!A187="«Choisir»","",'Section 9a Bilan_Diffusion'!A187))</f>
        <v/>
      </c>
      <c r="I191" s="1312" t="str">
        <f>IF('Section 9a Bilan_Diffusion'!B187="","",'Section 9a Bilan_Diffusion'!B187)</f>
        <v/>
      </c>
      <c r="J191" s="46" t="str">
        <f>IF('Section 9a Bilan_Diffusion'!C187="","",'Section 9a Bilan_Diffusion'!C187)</f>
        <v/>
      </c>
      <c r="K191" s="46" t="str">
        <f>IF('Section 9a Bilan_Diffusion'!D187="","",'Section 9a Bilan_Diffusion'!D187)</f>
        <v/>
      </c>
      <c r="L191" s="8" t="str">
        <f>IF('Section 9a Bilan_Diffusion'!E187="","",IF('Section 9a Bilan_Diffusion'!E187="«Choisir»","",'Section 9a Bilan_Diffusion'!E187))</f>
        <v/>
      </c>
      <c r="M191" s="8" t="str">
        <f>IF('Section 9a Bilan_Diffusion'!F187="","",IF('Section 9a Bilan_Diffusion'!F187="«Choisir»","",'Section 9a Bilan_Diffusion'!F187))</f>
        <v/>
      </c>
      <c r="N191" s="46" t="str">
        <f>IF('Section 9a Bilan_Diffusion'!G187="","",'Section 9a Bilan_Diffusion'!G187)</f>
        <v/>
      </c>
      <c r="O191" s="46" t="str">
        <f>IF('Section 9a Bilan_Diffusion'!H187="","",'Section 9a Bilan_Diffusion'!H187)</f>
        <v/>
      </c>
      <c r="P191" s="46" t="str">
        <f>IF('Section 9a Bilan_Diffusion'!I187="","",'Section 9a Bilan_Diffusion'!I187)</f>
        <v/>
      </c>
      <c r="Q191" s="46" t="str">
        <f>IF('Section 9a Bilan_Diffusion'!J187="","",'Section 9a Bilan_Diffusion'!J187)</f>
        <v/>
      </c>
      <c r="R191" s="46" t="str">
        <f>IF('Section 9a Bilan_Diffusion'!K187="","",'Section 9a Bilan_Diffusion'!K187)</f>
        <v/>
      </c>
      <c r="S191" s="46" t="str">
        <f>IF('Section 9a Bilan_Diffusion'!L187="","",'Section 9a Bilan_Diffusion'!L187)</f>
        <v/>
      </c>
      <c r="T191" s="46" t="str">
        <f>IF('Section 9a Bilan_Diffusion'!M187="","",'Section 9a Bilan_Diffusion'!M187)</f>
        <v/>
      </c>
      <c r="U191" s="8">
        <f>'Section 9a Bilan_Diffusion'!N187</f>
        <v>0</v>
      </c>
      <c r="V191" s="8">
        <f>'Section 9a Bilan_Diffusion'!O187</f>
        <v>0</v>
      </c>
      <c r="W191" s="8">
        <f>'Section 9a Bilan_Diffusion'!P187</f>
        <v>0</v>
      </c>
      <c r="X191" s="8">
        <f>'Section 9a Bilan_Diffusion'!Q187</f>
        <v>0</v>
      </c>
      <c r="Y191" s="8">
        <f>'Section 9a Bilan_Diffusion'!R187</f>
        <v>0</v>
      </c>
      <c r="Z191" s="8">
        <f>'Section 9a Bilan_Diffusion'!S187</f>
        <v>0</v>
      </c>
      <c r="AA191" s="8">
        <f>'Section 9a Bilan_Diffusion'!T187</f>
        <v>0</v>
      </c>
      <c r="AB191" s="8">
        <f>'Section 9a Bilan_Diffusion'!U187</f>
        <v>0</v>
      </c>
      <c r="AC191" s="8">
        <f>'Section 9a Bilan_Diffusion'!V187</f>
        <v>0</v>
      </c>
    </row>
    <row r="192" spans="1:29">
      <c r="A192" s="8">
        <f>'Identification '!$F$11</f>
        <v>0</v>
      </c>
      <c r="B192" s="46" t="str">
        <f>IF(AND('Identification '!$F$11="",'Identification '!$F$15&lt;&gt;""),'Identification '!$F$15,IF('Identification '!$F$11="","",IF('Identification '!$F$13="Inscrire le nom de votre organisme dans la cellule F15",'Identification '!$F$15,'Identification '!$F$13)))</f>
        <v/>
      </c>
      <c r="C192" s="8" t="str">
        <f>REF!$BM$7</f>
        <v>2025-2026</v>
      </c>
      <c r="D192" s="8" t="s">
        <v>2995</v>
      </c>
      <c r="E192" s="46" t="str">
        <f>'Identification '!$F$17</f>
        <v/>
      </c>
      <c r="F192" s="8" t="str">
        <f>'Identification '!$G$18</f>
        <v/>
      </c>
      <c r="G192" s="10" t="str">
        <f>IF('Section 9a Bilan_Diffusion'!$D$7="","",'Section 9a Bilan_Diffusion'!$D$7)</f>
        <v/>
      </c>
      <c r="H192" s="8" t="str">
        <f>IF('Section 9a Bilan_Diffusion'!A188="","",IF('Section 9a Bilan_Diffusion'!A188="«Choisir»","",'Section 9a Bilan_Diffusion'!A188))</f>
        <v/>
      </c>
      <c r="I192" s="1312" t="str">
        <f>IF('Section 9a Bilan_Diffusion'!B188="","",'Section 9a Bilan_Diffusion'!B188)</f>
        <v/>
      </c>
      <c r="J192" s="46" t="str">
        <f>IF('Section 9a Bilan_Diffusion'!C188="","",'Section 9a Bilan_Diffusion'!C188)</f>
        <v/>
      </c>
      <c r="K192" s="46" t="str">
        <f>IF('Section 9a Bilan_Diffusion'!D188="","",'Section 9a Bilan_Diffusion'!D188)</f>
        <v/>
      </c>
      <c r="L192" s="8" t="str">
        <f>IF('Section 9a Bilan_Diffusion'!E188="","",IF('Section 9a Bilan_Diffusion'!E188="«Choisir»","",'Section 9a Bilan_Diffusion'!E188))</f>
        <v/>
      </c>
      <c r="M192" s="8" t="str">
        <f>IF('Section 9a Bilan_Diffusion'!F188="","",IF('Section 9a Bilan_Diffusion'!F188="«Choisir»","",'Section 9a Bilan_Diffusion'!F188))</f>
        <v/>
      </c>
      <c r="N192" s="46" t="str">
        <f>IF('Section 9a Bilan_Diffusion'!G188="","",'Section 9a Bilan_Diffusion'!G188)</f>
        <v/>
      </c>
      <c r="O192" s="46" t="str">
        <f>IF('Section 9a Bilan_Diffusion'!H188="","",'Section 9a Bilan_Diffusion'!H188)</f>
        <v/>
      </c>
      <c r="P192" s="46" t="str">
        <f>IF('Section 9a Bilan_Diffusion'!I188="","",'Section 9a Bilan_Diffusion'!I188)</f>
        <v/>
      </c>
      <c r="Q192" s="46" t="str">
        <f>IF('Section 9a Bilan_Diffusion'!J188="","",'Section 9a Bilan_Diffusion'!J188)</f>
        <v/>
      </c>
      <c r="R192" s="46" t="str">
        <f>IF('Section 9a Bilan_Diffusion'!K188="","",'Section 9a Bilan_Diffusion'!K188)</f>
        <v/>
      </c>
      <c r="S192" s="46" t="str">
        <f>IF('Section 9a Bilan_Diffusion'!L188="","",'Section 9a Bilan_Diffusion'!L188)</f>
        <v/>
      </c>
      <c r="T192" s="46" t="str">
        <f>IF('Section 9a Bilan_Diffusion'!M188="","",'Section 9a Bilan_Diffusion'!M188)</f>
        <v/>
      </c>
      <c r="U192" s="8">
        <f>'Section 9a Bilan_Diffusion'!N188</f>
        <v>0</v>
      </c>
      <c r="V192" s="8">
        <f>'Section 9a Bilan_Diffusion'!O188</f>
        <v>0</v>
      </c>
      <c r="W192" s="8">
        <f>'Section 9a Bilan_Diffusion'!P188</f>
        <v>0</v>
      </c>
      <c r="X192" s="8">
        <f>'Section 9a Bilan_Diffusion'!Q188</f>
        <v>0</v>
      </c>
      <c r="Y192" s="8">
        <f>'Section 9a Bilan_Diffusion'!R188</f>
        <v>0</v>
      </c>
      <c r="Z192" s="8">
        <f>'Section 9a Bilan_Diffusion'!S188</f>
        <v>0</v>
      </c>
      <c r="AA192" s="8">
        <f>'Section 9a Bilan_Diffusion'!T188</f>
        <v>0</v>
      </c>
      <c r="AB192" s="8">
        <f>'Section 9a Bilan_Diffusion'!U188</f>
        <v>0</v>
      </c>
      <c r="AC192" s="8">
        <f>'Section 9a Bilan_Diffusion'!V188</f>
        <v>0</v>
      </c>
    </row>
    <row r="193" spans="1:29">
      <c r="A193" s="8">
        <f>'Identification '!$F$11</f>
        <v>0</v>
      </c>
      <c r="B193" s="46" t="str">
        <f>IF(AND('Identification '!$F$11="",'Identification '!$F$15&lt;&gt;""),'Identification '!$F$15,IF('Identification '!$F$11="","",IF('Identification '!$F$13="Inscrire le nom de votre organisme dans la cellule F15",'Identification '!$F$15,'Identification '!$F$13)))</f>
        <v/>
      </c>
      <c r="C193" s="8" t="str">
        <f>REF!$BM$7</f>
        <v>2025-2026</v>
      </c>
      <c r="D193" s="8" t="s">
        <v>2995</v>
      </c>
      <c r="E193" s="46" t="str">
        <f>'Identification '!$F$17</f>
        <v/>
      </c>
      <c r="F193" s="8" t="str">
        <f>'Identification '!$G$18</f>
        <v/>
      </c>
      <c r="G193" s="10" t="str">
        <f>IF('Section 9a Bilan_Diffusion'!$D$7="","",'Section 9a Bilan_Diffusion'!$D$7)</f>
        <v/>
      </c>
      <c r="H193" s="8" t="str">
        <f>IF('Section 9a Bilan_Diffusion'!A189="","",IF('Section 9a Bilan_Diffusion'!A189="«Choisir»","",'Section 9a Bilan_Diffusion'!A189))</f>
        <v/>
      </c>
      <c r="I193" s="1312" t="str">
        <f>IF('Section 9a Bilan_Diffusion'!B189="","",'Section 9a Bilan_Diffusion'!B189)</f>
        <v/>
      </c>
      <c r="J193" s="46" t="str">
        <f>IF('Section 9a Bilan_Diffusion'!C189="","",'Section 9a Bilan_Diffusion'!C189)</f>
        <v/>
      </c>
      <c r="K193" s="46" t="str">
        <f>IF('Section 9a Bilan_Diffusion'!D189="","",'Section 9a Bilan_Diffusion'!D189)</f>
        <v/>
      </c>
      <c r="L193" s="8" t="str">
        <f>IF('Section 9a Bilan_Diffusion'!E189="","",IF('Section 9a Bilan_Diffusion'!E189="«Choisir»","",'Section 9a Bilan_Diffusion'!E189))</f>
        <v/>
      </c>
      <c r="M193" s="8" t="str">
        <f>IF('Section 9a Bilan_Diffusion'!F189="","",IF('Section 9a Bilan_Diffusion'!F189="«Choisir»","",'Section 9a Bilan_Diffusion'!F189))</f>
        <v/>
      </c>
      <c r="N193" s="46" t="str">
        <f>IF('Section 9a Bilan_Diffusion'!G189="","",'Section 9a Bilan_Diffusion'!G189)</f>
        <v/>
      </c>
      <c r="O193" s="46" t="str">
        <f>IF('Section 9a Bilan_Diffusion'!H189="","",'Section 9a Bilan_Diffusion'!H189)</f>
        <v/>
      </c>
      <c r="P193" s="46" t="str">
        <f>IF('Section 9a Bilan_Diffusion'!I189="","",'Section 9a Bilan_Diffusion'!I189)</f>
        <v/>
      </c>
      <c r="Q193" s="46" t="str">
        <f>IF('Section 9a Bilan_Diffusion'!J189="","",'Section 9a Bilan_Diffusion'!J189)</f>
        <v/>
      </c>
      <c r="R193" s="46" t="str">
        <f>IF('Section 9a Bilan_Diffusion'!K189="","",'Section 9a Bilan_Diffusion'!K189)</f>
        <v/>
      </c>
      <c r="S193" s="46" t="str">
        <f>IF('Section 9a Bilan_Diffusion'!L189="","",'Section 9a Bilan_Diffusion'!L189)</f>
        <v/>
      </c>
      <c r="T193" s="46" t="str">
        <f>IF('Section 9a Bilan_Diffusion'!M189="","",'Section 9a Bilan_Diffusion'!M189)</f>
        <v/>
      </c>
      <c r="U193" s="8">
        <f>'Section 9a Bilan_Diffusion'!N189</f>
        <v>0</v>
      </c>
      <c r="V193" s="8">
        <f>'Section 9a Bilan_Diffusion'!O189</f>
        <v>0</v>
      </c>
      <c r="W193" s="8">
        <f>'Section 9a Bilan_Diffusion'!P189</f>
        <v>0</v>
      </c>
      <c r="X193" s="8">
        <f>'Section 9a Bilan_Diffusion'!Q189</f>
        <v>0</v>
      </c>
      <c r="Y193" s="8">
        <f>'Section 9a Bilan_Diffusion'!R189</f>
        <v>0</v>
      </c>
      <c r="Z193" s="8">
        <f>'Section 9a Bilan_Diffusion'!S189</f>
        <v>0</v>
      </c>
      <c r="AA193" s="8">
        <f>'Section 9a Bilan_Diffusion'!T189</f>
        <v>0</v>
      </c>
      <c r="AB193" s="8">
        <f>'Section 9a Bilan_Diffusion'!U189</f>
        <v>0</v>
      </c>
      <c r="AC193" s="8">
        <f>'Section 9a Bilan_Diffusion'!V189</f>
        <v>0</v>
      </c>
    </row>
    <row r="194" spans="1:29">
      <c r="A194" s="8">
        <f>'Identification '!$F$11</f>
        <v>0</v>
      </c>
      <c r="B194" s="46" t="str">
        <f>IF(AND('Identification '!$F$11="",'Identification '!$F$15&lt;&gt;""),'Identification '!$F$15,IF('Identification '!$F$11="","",IF('Identification '!$F$13="Inscrire le nom de votre organisme dans la cellule F15",'Identification '!$F$15,'Identification '!$F$13)))</f>
        <v/>
      </c>
      <c r="C194" s="8" t="str">
        <f>REF!$BM$7</f>
        <v>2025-2026</v>
      </c>
      <c r="D194" s="8" t="s">
        <v>2995</v>
      </c>
      <c r="E194" s="46" t="str">
        <f>'Identification '!$F$17</f>
        <v/>
      </c>
      <c r="F194" s="8" t="str">
        <f>'Identification '!$G$18</f>
        <v/>
      </c>
      <c r="G194" s="10" t="str">
        <f>IF('Section 9a Bilan_Diffusion'!$D$7="","",'Section 9a Bilan_Diffusion'!$D$7)</f>
        <v/>
      </c>
      <c r="H194" s="8" t="str">
        <f>IF('Section 9a Bilan_Diffusion'!A190="","",IF('Section 9a Bilan_Diffusion'!A190="«Choisir»","",'Section 9a Bilan_Diffusion'!A190))</f>
        <v/>
      </c>
      <c r="I194" s="1312" t="str">
        <f>IF('Section 9a Bilan_Diffusion'!B190="","",'Section 9a Bilan_Diffusion'!B190)</f>
        <v/>
      </c>
      <c r="J194" s="46" t="str">
        <f>IF('Section 9a Bilan_Diffusion'!C190="","",'Section 9a Bilan_Diffusion'!C190)</f>
        <v/>
      </c>
      <c r="K194" s="46" t="str">
        <f>IF('Section 9a Bilan_Diffusion'!D190="","",'Section 9a Bilan_Diffusion'!D190)</f>
        <v/>
      </c>
      <c r="L194" s="8" t="str">
        <f>IF('Section 9a Bilan_Diffusion'!E190="","",IF('Section 9a Bilan_Diffusion'!E190="«Choisir»","",'Section 9a Bilan_Diffusion'!E190))</f>
        <v/>
      </c>
      <c r="M194" s="8" t="str">
        <f>IF('Section 9a Bilan_Diffusion'!F190="","",IF('Section 9a Bilan_Diffusion'!F190="«Choisir»","",'Section 9a Bilan_Diffusion'!F190))</f>
        <v/>
      </c>
      <c r="N194" s="46" t="str">
        <f>IF('Section 9a Bilan_Diffusion'!G190="","",'Section 9a Bilan_Diffusion'!G190)</f>
        <v/>
      </c>
      <c r="O194" s="46" t="str">
        <f>IF('Section 9a Bilan_Diffusion'!H190="","",'Section 9a Bilan_Diffusion'!H190)</f>
        <v/>
      </c>
      <c r="P194" s="46" t="str">
        <f>IF('Section 9a Bilan_Diffusion'!I190="","",'Section 9a Bilan_Diffusion'!I190)</f>
        <v/>
      </c>
      <c r="Q194" s="46" t="str">
        <f>IF('Section 9a Bilan_Diffusion'!J190="","",'Section 9a Bilan_Diffusion'!J190)</f>
        <v/>
      </c>
      <c r="R194" s="46" t="str">
        <f>IF('Section 9a Bilan_Diffusion'!K190="","",'Section 9a Bilan_Diffusion'!K190)</f>
        <v/>
      </c>
      <c r="S194" s="46" t="str">
        <f>IF('Section 9a Bilan_Diffusion'!L190="","",'Section 9a Bilan_Diffusion'!L190)</f>
        <v/>
      </c>
      <c r="T194" s="46" t="str">
        <f>IF('Section 9a Bilan_Diffusion'!M190="","",'Section 9a Bilan_Diffusion'!M190)</f>
        <v/>
      </c>
      <c r="U194" s="8">
        <f>'Section 9a Bilan_Diffusion'!N190</f>
        <v>0</v>
      </c>
      <c r="V194" s="8">
        <f>'Section 9a Bilan_Diffusion'!O190</f>
        <v>0</v>
      </c>
      <c r="W194" s="8">
        <f>'Section 9a Bilan_Diffusion'!P190</f>
        <v>0</v>
      </c>
      <c r="X194" s="8">
        <f>'Section 9a Bilan_Diffusion'!Q190</f>
        <v>0</v>
      </c>
      <c r="Y194" s="8">
        <f>'Section 9a Bilan_Diffusion'!R190</f>
        <v>0</v>
      </c>
      <c r="Z194" s="8">
        <f>'Section 9a Bilan_Diffusion'!S190</f>
        <v>0</v>
      </c>
      <c r="AA194" s="8">
        <f>'Section 9a Bilan_Diffusion'!T190</f>
        <v>0</v>
      </c>
      <c r="AB194" s="8">
        <f>'Section 9a Bilan_Diffusion'!U190</f>
        <v>0</v>
      </c>
      <c r="AC194" s="8">
        <f>'Section 9a Bilan_Diffusion'!V190</f>
        <v>0</v>
      </c>
    </row>
    <row r="195" spans="1:29">
      <c r="A195" s="8">
        <f>'Identification '!$F$11</f>
        <v>0</v>
      </c>
      <c r="B195" s="46" t="str">
        <f>IF(AND('Identification '!$F$11="",'Identification '!$F$15&lt;&gt;""),'Identification '!$F$15,IF('Identification '!$F$11="","",IF('Identification '!$F$13="Inscrire le nom de votre organisme dans la cellule F15",'Identification '!$F$15,'Identification '!$F$13)))</f>
        <v/>
      </c>
      <c r="C195" s="8" t="str">
        <f>REF!$BM$7</f>
        <v>2025-2026</v>
      </c>
      <c r="D195" s="8" t="s">
        <v>2995</v>
      </c>
      <c r="E195" s="46" t="str">
        <f>'Identification '!$F$17</f>
        <v/>
      </c>
      <c r="F195" s="8" t="str">
        <f>'Identification '!$G$18</f>
        <v/>
      </c>
      <c r="G195" s="10" t="str">
        <f>IF('Section 9a Bilan_Diffusion'!$D$7="","",'Section 9a Bilan_Diffusion'!$D$7)</f>
        <v/>
      </c>
      <c r="H195" s="8" t="str">
        <f>IF('Section 9a Bilan_Diffusion'!A191="","",IF('Section 9a Bilan_Diffusion'!A191="«Choisir»","",'Section 9a Bilan_Diffusion'!A191))</f>
        <v/>
      </c>
      <c r="I195" s="1312" t="str">
        <f>IF('Section 9a Bilan_Diffusion'!B191="","",'Section 9a Bilan_Diffusion'!B191)</f>
        <v/>
      </c>
      <c r="J195" s="46" t="str">
        <f>IF('Section 9a Bilan_Diffusion'!C191="","",'Section 9a Bilan_Diffusion'!C191)</f>
        <v/>
      </c>
      <c r="K195" s="46" t="str">
        <f>IF('Section 9a Bilan_Diffusion'!D191="","",'Section 9a Bilan_Diffusion'!D191)</f>
        <v/>
      </c>
      <c r="L195" s="8" t="str">
        <f>IF('Section 9a Bilan_Diffusion'!E191="","",IF('Section 9a Bilan_Diffusion'!E191="«Choisir»","",'Section 9a Bilan_Diffusion'!E191))</f>
        <v/>
      </c>
      <c r="M195" s="8" t="str">
        <f>IF('Section 9a Bilan_Diffusion'!F191="","",IF('Section 9a Bilan_Diffusion'!F191="«Choisir»","",'Section 9a Bilan_Diffusion'!F191))</f>
        <v/>
      </c>
      <c r="N195" s="46" t="str">
        <f>IF('Section 9a Bilan_Diffusion'!G191="","",'Section 9a Bilan_Diffusion'!G191)</f>
        <v/>
      </c>
      <c r="O195" s="46" t="str">
        <f>IF('Section 9a Bilan_Diffusion'!H191="","",'Section 9a Bilan_Diffusion'!H191)</f>
        <v/>
      </c>
      <c r="P195" s="46" t="str">
        <f>IF('Section 9a Bilan_Diffusion'!I191="","",'Section 9a Bilan_Diffusion'!I191)</f>
        <v/>
      </c>
      <c r="Q195" s="46" t="str">
        <f>IF('Section 9a Bilan_Diffusion'!J191="","",'Section 9a Bilan_Diffusion'!J191)</f>
        <v/>
      </c>
      <c r="R195" s="46" t="str">
        <f>IF('Section 9a Bilan_Diffusion'!K191="","",'Section 9a Bilan_Diffusion'!K191)</f>
        <v/>
      </c>
      <c r="S195" s="46" t="str">
        <f>IF('Section 9a Bilan_Diffusion'!L191="","",'Section 9a Bilan_Diffusion'!L191)</f>
        <v/>
      </c>
      <c r="T195" s="46" t="str">
        <f>IF('Section 9a Bilan_Diffusion'!M191="","",'Section 9a Bilan_Diffusion'!M191)</f>
        <v/>
      </c>
      <c r="U195" s="8">
        <f>'Section 9a Bilan_Diffusion'!N191</f>
        <v>0</v>
      </c>
      <c r="V195" s="8">
        <f>'Section 9a Bilan_Diffusion'!O191</f>
        <v>0</v>
      </c>
      <c r="W195" s="8">
        <f>'Section 9a Bilan_Diffusion'!P191</f>
        <v>0</v>
      </c>
      <c r="X195" s="8">
        <f>'Section 9a Bilan_Diffusion'!Q191</f>
        <v>0</v>
      </c>
      <c r="Y195" s="8">
        <f>'Section 9a Bilan_Diffusion'!R191</f>
        <v>0</v>
      </c>
      <c r="Z195" s="8">
        <f>'Section 9a Bilan_Diffusion'!S191</f>
        <v>0</v>
      </c>
      <c r="AA195" s="8">
        <f>'Section 9a Bilan_Diffusion'!T191</f>
        <v>0</v>
      </c>
      <c r="AB195" s="8">
        <f>'Section 9a Bilan_Diffusion'!U191</f>
        <v>0</v>
      </c>
      <c r="AC195" s="8">
        <f>'Section 9a Bilan_Diffusion'!V191</f>
        <v>0</v>
      </c>
    </row>
    <row r="196" spans="1:29">
      <c r="A196" s="8">
        <f>'Identification '!$F$11</f>
        <v>0</v>
      </c>
      <c r="B196" s="46" t="str">
        <f>IF(AND('Identification '!$F$11="",'Identification '!$F$15&lt;&gt;""),'Identification '!$F$15,IF('Identification '!$F$11="","",IF('Identification '!$F$13="Inscrire le nom de votre organisme dans la cellule F15",'Identification '!$F$15,'Identification '!$F$13)))</f>
        <v/>
      </c>
      <c r="C196" s="8" t="str">
        <f>REF!$BM$7</f>
        <v>2025-2026</v>
      </c>
      <c r="D196" s="8" t="s">
        <v>2995</v>
      </c>
      <c r="E196" s="46" t="str">
        <f>'Identification '!$F$17</f>
        <v/>
      </c>
      <c r="F196" s="8" t="str">
        <f>'Identification '!$G$18</f>
        <v/>
      </c>
      <c r="G196" s="10" t="str">
        <f>IF('Section 9a Bilan_Diffusion'!$D$7="","",'Section 9a Bilan_Diffusion'!$D$7)</f>
        <v/>
      </c>
      <c r="H196" s="8" t="str">
        <f>IF('Section 9a Bilan_Diffusion'!A192="","",IF('Section 9a Bilan_Diffusion'!A192="«Choisir»","",'Section 9a Bilan_Diffusion'!A192))</f>
        <v/>
      </c>
      <c r="I196" s="1312" t="str">
        <f>IF('Section 9a Bilan_Diffusion'!B192="","",'Section 9a Bilan_Diffusion'!B192)</f>
        <v/>
      </c>
      <c r="J196" s="46" t="str">
        <f>IF('Section 9a Bilan_Diffusion'!C192="","",'Section 9a Bilan_Diffusion'!C192)</f>
        <v/>
      </c>
      <c r="K196" s="46" t="str">
        <f>IF('Section 9a Bilan_Diffusion'!D192="","",'Section 9a Bilan_Diffusion'!D192)</f>
        <v/>
      </c>
      <c r="L196" s="8" t="str">
        <f>IF('Section 9a Bilan_Diffusion'!E192="","",IF('Section 9a Bilan_Diffusion'!E192="«Choisir»","",'Section 9a Bilan_Diffusion'!E192))</f>
        <v/>
      </c>
      <c r="M196" s="8" t="str">
        <f>IF('Section 9a Bilan_Diffusion'!F192="","",IF('Section 9a Bilan_Diffusion'!F192="«Choisir»","",'Section 9a Bilan_Diffusion'!F192))</f>
        <v/>
      </c>
      <c r="N196" s="46" t="str">
        <f>IF('Section 9a Bilan_Diffusion'!G192="","",'Section 9a Bilan_Diffusion'!G192)</f>
        <v/>
      </c>
      <c r="O196" s="46" t="str">
        <f>IF('Section 9a Bilan_Diffusion'!H192="","",'Section 9a Bilan_Diffusion'!H192)</f>
        <v/>
      </c>
      <c r="P196" s="46" t="str">
        <f>IF('Section 9a Bilan_Diffusion'!I192="","",'Section 9a Bilan_Diffusion'!I192)</f>
        <v/>
      </c>
      <c r="Q196" s="46" t="str">
        <f>IF('Section 9a Bilan_Diffusion'!J192="","",'Section 9a Bilan_Diffusion'!J192)</f>
        <v/>
      </c>
      <c r="R196" s="46" t="str">
        <f>IF('Section 9a Bilan_Diffusion'!K192="","",'Section 9a Bilan_Diffusion'!K192)</f>
        <v/>
      </c>
      <c r="S196" s="46" t="str">
        <f>IF('Section 9a Bilan_Diffusion'!L192="","",'Section 9a Bilan_Diffusion'!L192)</f>
        <v/>
      </c>
      <c r="T196" s="46" t="str">
        <f>IF('Section 9a Bilan_Diffusion'!M192="","",'Section 9a Bilan_Diffusion'!M192)</f>
        <v/>
      </c>
      <c r="U196" s="8">
        <f>'Section 9a Bilan_Diffusion'!N192</f>
        <v>0</v>
      </c>
      <c r="V196" s="8">
        <f>'Section 9a Bilan_Diffusion'!O192</f>
        <v>0</v>
      </c>
      <c r="W196" s="8">
        <f>'Section 9a Bilan_Diffusion'!P192</f>
        <v>0</v>
      </c>
      <c r="X196" s="8">
        <f>'Section 9a Bilan_Diffusion'!Q192</f>
        <v>0</v>
      </c>
      <c r="Y196" s="8">
        <f>'Section 9a Bilan_Diffusion'!R192</f>
        <v>0</v>
      </c>
      <c r="Z196" s="8">
        <f>'Section 9a Bilan_Diffusion'!S192</f>
        <v>0</v>
      </c>
      <c r="AA196" s="8">
        <f>'Section 9a Bilan_Diffusion'!T192</f>
        <v>0</v>
      </c>
      <c r="AB196" s="8">
        <f>'Section 9a Bilan_Diffusion'!U192</f>
        <v>0</v>
      </c>
      <c r="AC196" s="8">
        <f>'Section 9a Bilan_Diffusion'!V192</f>
        <v>0</v>
      </c>
    </row>
    <row r="197" spans="1:29">
      <c r="A197" s="8">
        <f>'Identification '!$F$11</f>
        <v>0</v>
      </c>
      <c r="B197" s="46" t="str">
        <f>IF(AND('Identification '!$F$11="",'Identification '!$F$15&lt;&gt;""),'Identification '!$F$15,IF('Identification '!$F$11="","",IF('Identification '!$F$13="Inscrire le nom de votre organisme dans la cellule F15",'Identification '!$F$15,'Identification '!$F$13)))</f>
        <v/>
      </c>
      <c r="C197" s="8" t="str">
        <f>REF!$BM$7</f>
        <v>2025-2026</v>
      </c>
      <c r="D197" s="8" t="s">
        <v>2995</v>
      </c>
      <c r="E197" s="46" t="str">
        <f>'Identification '!$F$17</f>
        <v/>
      </c>
      <c r="F197" s="8" t="str">
        <f>'Identification '!$G$18</f>
        <v/>
      </c>
      <c r="G197" s="10" t="str">
        <f>IF('Section 9a Bilan_Diffusion'!$D$7="","",'Section 9a Bilan_Diffusion'!$D$7)</f>
        <v/>
      </c>
      <c r="H197" s="8" t="str">
        <f>IF('Section 9a Bilan_Diffusion'!A193="","",IF('Section 9a Bilan_Diffusion'!A193="«Choisir»","",'Section 9a Bilan_Diffusion'!A193))</f>
        <v/>
      </c>
      <c r="I197" s="1312" t="str">
        <f>IF('Section 9a Bilan_Diffusion'!B193="","",'Section 9a Bilan_Diffusion'!B193)</f>
        <v/>
      </c>
      <c r="J197" s="46" t="str">
        <f>IF('Section 9a Bilan_Diffusion'!C193="","",'Section 9a Bilan_Diffusion'!C193)</f>
        <v/>
      </c>
      <c r="K197" s="46" t="str">
        <f>IF('Section 9a Bilan_Diffusion'!D193="","",'Section 9a Bilan_Diffusion'!D193)</f>
        <v/>
      </c>
      <c r="L197" s="8" t="str">
        <f>IF('Section 9a Bilan_Diffusion'!E193="","",IF('Section 9a Bilan_Diffusion'!E193="«Choisir»","",'Section 9a Bilan_Diffusion'!E193))</f>
        <v/>
      </c>
      <c r="M197" s="8" t="str">
        <f>IF('Section 9a Bilan_Diffusion'!F193="","",IF('Section 9a Bilan_Diffusion'!F193="«Choisir»","",'Section 9a Bilan_Diffusion'!F193))</f>
        <v/>
      </c>
      <c r="N197" s="46" t="str">
        <f>IF('Section 9a Bilan_Diffusion'!G193="","",'Section 9a Bilan_Diffusion'!G193)</f>
        <v/>
      </c>
      <c r="O197" s="46" t="str">
        <f>IF('Section 9a Bilan_Diffusion'!H193="","",'Section 9a Bilan_Diffusion'!H193)</f>
        <v/>
      </c>
      <c r="P197" s="46" t="str">
        <f>IF('Section 9a Bilan_Diffusion'!I193="","",'Section 9a Bilan_Diffusion'!I193)</f>
        <v/>
      </c>
      <c r="Q197" s="46" t="str">
        <f>IF('Section 9a Bilan_Diffusion'!J193="","",'Section 9a Bilan_Diffusion'!J193)</f>
        <v/>
      </c>
      <c r="R197" s="46" t="str">
        <f>IF('Section 9a Bilan_Diffusion'!K193="","",'Section 9a Bilan_Diffusion'!K193)</f>
        <v/>
      </c>
      <c r="S197" s="46" t="str">
        <f>IF('Section 9a Bilan_Diffusion'!L193="","",'Section 9a Bilan_Diffusion'!L193)</f>
        <v/>
      </c>
      <c r="T197" s="46" t="str">
        <f>IF('Section 9a Bilan_Diffusion'!M193="","",'Section 9a Bilan_Diffusion'!M193)</f>
        <v/>
      </c>
      <c r="U197" s="8">
        <f>'Section 9a Bilan_Diffusion'!N193</f>
        <v>0</v>
      </c>
      <c r="V197" s="8">
        <f>'Section 9a Bilan_Diffusion'!O193</f>
        <v>0</v>
      </c>
      <c r="W197" s="8">
        <f>'Section 9a Bilan_Diffusion'!P193</f>
        <v>0</v>
      </c>
      <c r="X197" s="8">
        <f>'Section 9a Bilan_Diffusion'!Q193</f>
        <v>0</v>
      </c>
      <c r="Y197" s="8">
        <f>'Section 9a Bilan_Diffusion'!R193</f>
        <v>0</v>
      </c>
      <c r="Z197" s="8">
        <f>'Section 9a Bilan_Diffusion'!S193</f>
        <v>0</v>
      </c>
      <c r="AA197" s="8">
        <f>'Section 9a Bilan_Diffusion'!T193</f>
        <v>0</v>
      </c>
      <c r="AB197" s="8">
        <f>'Section 9a Bilan_Diffusion'!U193</f>
        <v>0</v>
      </c>
      <c r="AC197" s="8">
        <f>'Section 9a Bilan_Diffusion'!V193</f>
        <v>0</v>
      </c>
    </row>
    <row r="198" spans="1:29">
      <c r="A198" s="8">
        <f>'Identification '!$F$11</f>
        <v>0</v>
      </c>
      <c r="B198" s="46" t="str">
        <f>IF(AND('Identification '!$F$11="",'Identification '!$F$15&lt;&gt;""),'Identification '!$F$15,IF('Identification '!$F$11="","",IF('Identification '!$F$13="Inscrire le nom de votre organisme dans la cellule F15",'Identification '!$F$15,'Identification '!$F$13)))</f>
        <v/>
      </c>
      <c r="C198" s="8" t="str">
        <f>REF!$BM$7</f>
        <v>2025-2026</v>
      </c>
      <c r="D198" s="8" t="s">
        <v>2995</v>
      </c>
      <c r="E198" s="46" t="str">
        <f>'Identification '!$F$17</f>
        <v/>
      </c>
      <c r="F198" s="8" t="str">
        <f>'Identification '!$G$18</f>
        <v/>
      </c>
      <c r="G198" s="10" t="str">
        <f>IF('Section 9a Bilan_Diffusion'!$D$7="","",'Section 9a Bilan_Diffusion'!$D$7)</f>
        <v/>
      </c>
      <c r="H198" s="8" t="str">
        <f>IF('Section 9a Bilan_Diffusion'!A194="","",IF('Section 9a Bilan_Diffusion'!A194="«Choisir»","",'Section 9a Bilan_Diffusion'!A194))</f>
        <v/>
      </c>
      <c r="I198" s="1312" t="str">
        <f>IF('Section 9a Bilan_Diffusion'!B194="","",'Section 9a Bilan_Diffusion'!B194)</f>
        <v/>
      </c>
      <c r="J198" s="46" t="str">
        <f>IF('Section 9a Bilan_Diffusion'!C194="","",'Section 9a Bilan_Diffusion'!C194)</f>
        <v/>
      </c>
      <c r="K198" s="46" t="str">
        <f>IF('Section 9a Bilan_Diffusion'!D194="","",'Section 9a Bilan_Diffusion'!D194)</f>
        <v/>
      </c>
      <c r="L198" s="8" t="str">
        <f>IF('Section 9a Bilan_Diffusion'!E194="","",IF('Section 9a Bilan_Diffusion'!E194="«Choisir»","",'Section 9a Bilan_Diffusion'!E194))</f>
        <v/>
      </c>
      <c r="M198" s="8" t="str">
        <f>IF('Section 9a Bilan_Diffusion'!F194="","",IF('Section 9a Bilan_Diffusion'!F194="«Choisir»","",'Section 9a Bilan_Diffusion'!F194))</f>
        <v/>
      </c>
      <c r="N198" s="46" t="str">
        <f>IF('Section 9a Bilan_Diffusion'!G194="","",'Section 9a Bilan_Diffusion'!G194)</f>
        <v/>
      </c>
      <c r="O198" s="46" t="str">
        <f>IF('Section 9a Bilan_Diffusion'!H194="","",'Section 9a Bilan_Diffusion'!H194)</f>
        <v/>
      </c>
      <c r="P198" s="46" t="str">
        <f>IF('Section 9a Bilan_Diffusion'!I194="","",'Section 9a Bilan_Diffusion'!I194)</f>
        <v/>
      </c>
      <c r="Q198" s="46" t="str">
        <f>IF('Section 9a Bilan_Diffusion'!J194="","",'Section 9a Bilan_Diffusion'!J194)</f>
        <v/>
      </c>
      <c r="R198" s="46" t="str">
        <f>IF('Section 9a Bilan_Diffusion'!K194="","",'Section 9a Bilan_Diffusion'!K194)</f>
        <v/>
      </c>
      <c r="S198" s="46" t="str">
        <f>IF('Section 9a Bilan_Diffusion'!L194="","",'Section 9a Bilan_Diffusion'!L194)</f>
        <v/>
      </c>
      <c r="T198" s="46" t="str">
        <f>IF('Section 9a Bilan_Diffusion'!M194="","",'Section 9a Bilan_Diffusion'!M194)</f>
        <v/>
      </c>
      <c r="U198" s="8">
        <f>'Section 9a Bilan_Diffusion'!N194</f>
        <v>0</v>
      </c>
      <c r="V198" s="8">
        <f>'Section 9a Bilan_Diffusion'!O194</f>
        <v>0</v>
      </c>
      <c r="W198" s="8">
        <f>'Section 9a Bilan_Diffusion'!P194</f>
        <v>0</v>
      </c>
      <c r="X198" s="8">
        <f>'Section 9a Bilan_Diffusion'!Q194</f>
        <v>0</v>
      </c>
      <c r="Y198" s="8">
        <f>'Section 9a Bilan_Diffusion'!R194</f>
        <v>0</v>
      </c>
      <c r="Z198" s="8">
        <f>'Section 9a Bilan_Diffusion'!S194</f>
        <v>0</v>
      </c>
      <c r="AA198" s="8">
        <f>'Section 9a Bilan_Diffusion'!T194</f>
        <v>0</v>
      </c>
      <c r="AB198" s="8">
        <f>'Section 9a Bilan_Diffusion'!U194</f>
        <v>0</v>
      </c>
      <c r="AC198" s="8">
        <f>'Section 9a Bilan_Diffusion'!V194</f>
        <v>0</v>
      </c>
    </row>
    <row r="199" spans="1:29">
      <c r="A199" s="8">
        <f>'Identification '!$F$11</f>
        <v>0</v>
      </c>
      <c r="B199" s="46" t="str">
        <f>IF(AND('Identification '!$F$11="",'Identification '!$F$15&lt;&gt;""),'Identification '!$F$15,IF('Identification '!$F$11="","",IF('Identification '!$F$13="Inscrire le nom de votre organisme dans la cellule F15",'Identification '!$F$15,'Identification '!$F$13)))</f>
        <v/>
      </c>
      <c r="C199" s="8" t="str">
        <f>REF!$BM$7</f>
        <v>2025-2026</v>
      </c>
      <c r="D199" s="8" t="s">
        <v>2995</v>
      </c>
      <c r="E199" s="46" t="str">
        <f>'Identification '!$F$17</f>
        <v/>
      </c>
      <c r="F199" s="8" t="str">
        <f>'Identification '!$G$18</f>
        <v/>
      </c>
      <c r="G199" s="10" t="str">
        <f>IF('Section 9a Bilan_Diffusion'!$D$7="","",'Section 9a Bilan_Diffusion'!$D$7)</f>
        <v/>
      </c>
      <c r="H199" s="8" t="str">
        <f>IF('Section 9a Bilan_Diffusion'!A195="","",IF('Section 9a Bilan_Diffusion'!A195="«Choisir»","",'Section 9a Bilan_Diffusion'!A195))</f>
        <v/>
      </c>
      <c r="I199" s="1312" t="str">
        <f>IF('Section 9a Bilan_Diffusion'!B195="","",'Section 9a Bilan_Diffusion'!B195)</f>
        <v/>
      </c>
      <c r="J199" s="46" t="str">
        <f>IF('Section 9a Bilan_Diffusion'!C195="","",'Section 9a Bilan_Diffusion'!C195)</f>
        <v/>
      </c>
      <c r="K199" s="46" t="str">
        <f>IF('Section 9a Bilan_Diffusion'!D195="","",'Section 9a Bilan_Diffusion'!D195)</f>
        <v/>
      </c>
      <c r="L199" s="8" t="str">
        <f>IF('Section 9a Bilan_Diffusion'!E195="","",IF('Section 9a Bilan_Diffusion'!E195="«Choisir»","",'Section 9a Bilan_Diffusion'!E195))</f>
        <v/>
      </c>
      <c r="M199" s="8" t="str">
        <f>IF('Section 9a Bilan_Diffusion'!F195="","",IF('Section 9a Bilan_Diffusion'!F195="«Choisir»","",'Section 9a Bilan_Diffusion'!F195))</f>
        <v/>
      </c>
      <c r="N199" s="46" t="str">
        <f>IF('Section 9a Bilan_Diffusion'!G195="","",'Section 9a Bilan_Diffusion'!G195)</f>
        <v/>
      </c>
      <c r="O199" s="46" t="str">
        <f>IF('Section 9a Bilan_Diffusion'!H195="","",'Section 9a Bilan_Diffusion'!H195)</f>
        <v/>
      </c>
      <c r="P199" s="46" t="str">
        <f>IF('Section 9a Bilan_Diffusion'!I195="","",'Section 9a Bilan_Diffusion'!I195)</f>
        <v/>
      </c>
      <c r="Q199" s="46" t="str">
        <f>IF('Section 9a Bilan_Diffusion'!J195="","",'Section 9a Bilan_Diffusion'!J195)</f>
        <v/>
      </c>
      <c r="R199" s="46" t="str">
        <f>IF('Section 9a Bilan_Diffusion'!K195="","",'Section 9a Bilan_Diffusion'!K195)</f>
        <v/>
      </c>
      <c r="S199" s="46" t="str">
        <f>IF('Section 9a Bilan_Diffusion'!L195="","",'Section 9a Bilan_Diffusion'!L195)</f>
        <v/>
      </c>
      <c r="T199" s="46" t="str">
        <f>IF('Section 9a Bilan_Diffusion'!M195="","",'Section 9a Bilan_Diffusion'!M195)</f>
        <v/>
      </c>
      <c r="U199" s="8">
        <f>'Section 9a Bilan_Diffusion'!N195</f>
        <v>0</v>
      </c>
      <c r="V199" s="8">
        <f>'Section 9a Bilan_Diffusion'!O195</f>
        <v>0</v>
      </c>
      <c r="W199" s="8">
        <f>'Section 9a Bilan_Diffusion'!P195</f>
        <v>0</v>
      </c>
      <c r="X199" s="8">
        <f>'Section 9a Bilan_Diffusion'!Q195</f>
        <v>0</v>
      </c>
      <c r="Y199" s="8">
        <f>'Section 9a Bilan_Diffusion'!R195</f>
        <v>0</v>
      </c>
      <c r="Z199" s="8">
        <f>'Section 9a Bilan_Diffusion'!S195</f>
        <v>0</v>
      </c>
      <c r="AA199" s="8">
        <f>'Section 9a Bilan_Diffusion'!T195</f>
        <v>0</v>
      </c>
      <c r="AB199" s="8">
        <f>'Section 9a Bilan_Diffusion'!U195</f>
        <v>0</v>
      </c>
      <c r="AC199" s="8">
        <f>'Section 9a Bilan_Diffusion'!V195</f>
        <v>0</v>
      </c>
    </row>
    <row r="200" spans="1:29">
      <c r="A200" s="8">
        <f>'Identification '!$F$11</f>
        <v>0</v>
      </c>
      <c r="B200" s="46" t="str">
        <f>IF(AND('Identification '!$F$11="",'Identification '!$F$15&lt;&gt;""),'Identification '!$F$15,IF('Identification '!$F$11="","",IF('Identification '!$F$13="Inscrire le nom de votre organisme dans la cellule F15",'Identification '!$F$15,'Identification '!$F$13)))</f>
        <v/>
      </c>
      <c r="C200" s="8" t="str">
        <f>REF!$BM$7</f>
        <v>2025-2026</v>
      </c>
      <c r="D200" s="8" t="s">
        <v>2995</v>
      </c>
      <c r="E200" s="46" t="str">
        <f>'Identification '!$F$17</f>
        <v/>
      </c>
      <c r="F200" s="8" t="str">
        <f>'Identification '!$G$18</f>
        <v/>
      </c>
      <c r="G200" s="10" t="str">
        <f>IF('Section 9a Bilan_Diffusion'!$D$7="","",'Section 9a Bilan_Diffusion'!$D$7)</f>
        <v/>
      </c>
      <c r="H200" s="8" t="str">
        <f>IF('Section 9a Bilan_Diffusion'!A196="","",IF('Section 9a Bilan_Diffusion'!A196="«Choisir»","",'Section 9a Bilan_Diffusion'!A196))</f>
        <v/>
      </c>
      <c r="I200" s="1312" t="str">
        <f>IF('Section 9a Bilan_Diffusion'!B196="","",'Section 9a Bilan_Diffusion'!B196)</f>
        <v/>
      </c>
      <c r="J200" s="46" t="str">
        <f>IF('Section 9a Bilan_Diffusion'!C196="","",'Section 9a Bilan_Diffusion'!C196)</f>
        <v/>
      </c>
      <c r="K200" s="46" t="str">
        <f>IF('Section 9a Bilan_Diffusion'!D196="","",'Section 9a Bilan_Diffusion'!D196)</f>
        <v/>
      </c>
      <c r="L200" s="8" t="str">
        <f>IF('Section 9a Bilan_Diffusion'!E196="","",IF('Section 9a Bilan_Diffusion'!E196="«Choisir»","",'Section 9a Bilan_Diffusion'!E196))</f>
        <v/>
      </c>
      <c r="M200" s="8" t="str">
        <f>IF('Section 9a Bilan_Diffusion'!F196="","",IF('Section 9a Bilan_Diffusion'!F196="«Choisir»","",'Section 9a Bilan_Diffusion'!F196))</f>
        <v/>
      </c>
      <c r="N200" s="46" t="str">
        <f>IF('Section 9a Bilan_Diffusion'!G196="","",'Section 9a Bilan_Diffusion'!G196)</f>
        <v/>
      </c>
      <c r="O200" s="46" t="str">
        <f>IF('Section 9a Bilan_Diffusion'!H196="","",'Section 9a Bilan_Diffusion'!H196)</f>
        <v/>
      </c>
      <c r="P200" s="46" t="str">
        <f>IF('Section 9a Bilan_Diffusion'!I196="","",'Section 9a Bilan_Diffusion'!I196)</f>
        <v/>
      </c>
      <c r="Q200" s="46" t="str">
        <f>IF('Section 9a Bilan_Diffusion'!J196="","",'Section 9a Bilan_Diffusion'!J196)</f>
        <v/>
      </c>
      <c r="R200" s="46" t="str">
        <f>IF('Section 9a Bilan_Diffusion'!K196="","",'Section 9a Bilan_Diffusion'!K196)</f>
        <v/>
      </c>
      <c r="S200" s="46" t="str">
        <f>IF('Section 9a Bilan_Diffusion'!L196="","",'Section 9a Bilan_Diffusion'!L196)</f>
        <v/>
      </c>
      <c r="T200" s="46" t="str">
        <f>IF('Section 9a Bilan_Diffusion'!M196="","",'Section 9a Bilan_Diffusion'!M196)</f>
        <v/>
      </c>
      <c r="U200" s="8">
        <f>'Section 9a Bilan_Diffusion'!N196</f>
        <v>0</v>
      </c>
      <c r="V200" s="8">
        <f>'Section 9a Bilan_Diffusion'!O196</f>
        <v>0</v>
      </c>
      <c r="W200" s="8">
        <f>'Section 9a Bilan_Diffusion'!P196</f>
        <v>0</v>
      </c>
      <c r="X200" s="8">
        <f>'Section 9a Bilan_Diffusion'!Q196</f>
        <v>0</v>
      </c>
      <c r="Y200" s="8">
        <f>'Section 9a Bilan_Diffusion'!R196</f>
        <v>0</v>
      </c>
      <c r="Z200" s="8">
        <f>'Section 9a Bilan_Diffusion'!S196</f>
        <v>0</v>
      </c>
      <c r="AA200" s="8">
        <f>'Section 9a Bilan_Diffusion'!T196</f>
        <v>0</v>
      </c>
      <c r="AB200" s="8">
        <f>'Section 9a Bilan_Diffusion'!U196</f>
        <v>0</v>
      </c>
      <c r="AC200" s="8">
        <f>'Section 9a Bilan_Diffusion'!V196</f>
        <v>0</v>
      </c>
    </row>
    <row r="201" spans="1:29">
      <c r="A201" s="8">
        <f>'Identification '!$F$11</f>
        <v>0</v>
      </c>
      <c r="B201" s="46" t="str">
        <f>IF(AND('Identification '!$F$11="",'Identification '!$F$15&lt;&gt;""),'Identification '!$F$15,IF('Identification '!$F$11="","",IF('Identification '!$F$13="Inscrire le nom de votre organisme dans la cellule F15",'Identification '!$F$15,'Identification '!$F$13)))</f>
        <v/>
      </c>
      <c r="C201" s="8" t="str">
        <f>REF!$BM$7</f>
        <v>2025-2026</v>
      </c>
      <c r="D201" s="8" t="s">
        <v>2995</v>
      </c>
      <c r="E201" s="46" t="str">
        <f>'Identification '!$F$17</f>
        <v/>
      </c>
      <c r="F201" s="8" t="str">
        <f>'Identification '!$G$18</f>
        <v/>
      </c>
      <c r="G201" s="10" t="str">
        <f>IF('Section 9a Bilan_Diffusion'!$D$7="","",'Section 9a Bilan_Diffusion'!$D$7)</f>
        <v/>
      </c>
      <c r="H201" s="8" t="str">
        <f>IF('Section 9a Bilan_Diffusion'!A197="","",IF('Section 9a Bilan_Diffusion'!A197="«Choisir»","",'Section 9a Bilan_Diffusion'!A197))</f>
        <v/>
      </c>
      <c r="I201" s="1312" t="str">
        <f>IF('Section 9a Bilan_Diffusion'!B197="","",'Section 9a Bilan_Diffusion'!B197)</f>
        <v/>
      </c>
      <c r="J201" s="46" t="str">
        <f>IF('Section 9a Bilan_Diffusion'!C197="","",'Section 9a Bilan_Diffusion'!C197)</f>
        <v/>
      </c>
      <c r="K201" s="46" t="str">
        <f>IF('Section 9a Bilan_Diffusion'!D197="","",'Section 9a Bilan_Diffusion'!D197)</f>
        <v/>
      </c>
      <c r="L201" s="8" t="str">
        <f>IF('Section 9a Bilan_Diffusion'!E197="","",IF('Section 9a Bilan_Diffusion'!E197="«Choisir»","",'Section 9a Bilan_Diffusion'!E197))</f>
        <v/>
      </c>
      <c r="M201" s="8" t="str">
        <f>IF('Section 9a Bilan_Diffusion'!F197="","",IF('Section 9a Bilan_Diffusion'!F197="«Choisir»","",'Section 9a Bilan_Diffusion'!F197))</f>
        <v/>
      </c>
      <c r="N201" s="46" t="str">
        <f>IF('Section 9a Bilan_Diffusion'!G197="","",'Section 9a Bilan_Diffusion'!G197)</f>
        <v/>
      </c>
      <c r="O201" s="46" t="str">
        <f>IF('Section 9a Bilan_Diffusion'!H197="","",'Section 9a Bilan_Diffusion'!H197)</f>
        <v/>
      </c>
      <c r="P201" s="46" t="str">
        <f>IF('Section 9a Bilan_Diffusion'!I197="","",'Section 9a Bilan_Diffusion'!I197)</f>
        <v/>
      </c>
      <c r="Q201" s="46" t="str">
        <f>IF('Section 9a Bilan_Diffusion'!J197="","",'Section 9a Bilan_Diffusion'!J197)</f>
        <v/>
      </c>
      <c r="R201" s="46" t="str">
        <f>IF('Section 9a Bilan_Diffusion'!K197="","",'Section 9a Bilan_Diffusion'!K197)</f>
        <v/>
      </c>
      <c r="S201" s="46" t="str">
        <f>IF('Section 9a Bilan_Diffusion'!L197="","",'Section 9a Bilan_Diffusion'!L197)</f>
        <v/>
      </c>
      <c r="T201" s="46" t="str">
        <f>IF('Section 9a Bilan_Diffusion'!M197="","",'Section 9a Bilan_Diffusion'!M197)</f>
        <v/>
      </c>
      <c r="U201" s="8">
        <f>'Section 9a Bilan_Diffusion'!N197</f>
        <v>0</v>
      </c>
      <c r="V201" s="8">
        <f>'Section 9a Bilan_Diffusion'!O197</f>
        <v>0</v>
      </c>
      <c r="W201" s="8">
        <f>'Section 9a Bilan_Diffusion'!P197</f>
        <v>0</v>
      </c>
      <c r="X201" s="8">
        <f>'Section 9a Bilan_Diffusion'!Q197</f>
        <v>0</v>
      </c>
      <c r="Y201" s="8">
        <f>'Section 9a Bilan_Diffusion'!R197</f>
        <v>0</v>
      </c>
      <c r="Z201" s="8">
        <f>'Section 9a Bilan_Diffusion'!S197</f>
        <v>0</v>
      </c>
      <c r="AA201" s="8">
        <f>'Section 9a Bilan_Diffusion'!T197</f>
        <v>0</v>
      </c>
      <c r="AB201" s="8">
        <f>'Section 9a Bilan_Diffusion'!U197</f>
        <v>0</v>
      </c>
      <c r="AC201" s="8">
        <f>'Section 9a Bilan_Diffusion'!V197</f>
        <v>0</v>
      </c>
    </row>
    <row r="202" spans="1:29">
      <c r="A202" s="8">
        <f>'Identification '!$F$11</f>
        <v>0</v>
      </c>
      <c r="B202" s="46" t="str">
        <f>IF(AND('Identification '!$F$11="",'Identification '!$F$15&lt;&gt;""),'Identification '!$F$15,IF('Identification '!$F$11="","",IF('Identification '!$F$13="Inscrire le nom de votre organisme dans la cellule F15",'Identification '!$F$15,'Identification '!$F$13)))</f>
        <v/>
      </c>
      <c r="C202" s="8" t="str">
        <f>REF!$BM$7</f>
        <v>2025-2026</v>
      </c>
      <c r="D202" s="8" t="s">
        <v>2995</v>
      </c>
      <c r="E202" s="46" t="str">
        <f>'Identification '!$F$17</f>
        <v/>
      </c>
      <c r="F202" s="8" t="str">
        <f>'Identification '!$G$18</f>
        <v/>
      </c>
      <c r="G202" s="10" t="str">
        <f>IF('Section 9a Bilan_Diffusion'!$D$7="","",'Section 9a Bilan_Diffusion'!$D$7)</f>
        <v/>
      </c>
      <c r="H202" s="8" t="str">
        <f>IF('Section 9a Bilan_Diffusion'!A198="","",IF('Section 9a Bilan_Diffusion'!A198="«Choisir»","",'Section 9a Bilan_Diffusion'!A198))</f>
        <v/>
      </c>
      <c r="I202" s="1312" t="str">
        <f>IF('Section 9a Bilan_Diffusion'!B198="","",'Section 9a Bilan_Diffusion'!B198)</f>
        <v/>
      </c>
      <c r="J202" s="46" t="str">
        <f>IF('Section 9a Bilan_Diffusion'!C198="","",'Section 9a Bilan_Diffusion'!C198)</f>
        <v/>
      </c>
      <c r="K202" s="46" t="str">
        <f>IF('Section 9a Bilan_Diffusion'!D198="","",'Section 9a Bilan_Diffusion'!D198)</f>
        <v/>
      </c>
      <c r="L202" s="8" t="str">
        <f>IF('Section 9a Bilan_Diffusion'!E198="","",IF('Section 9a Bilan_Diffusion'!E198="«Choisir»","",'Section 9a Bilan_Diffusion'!E198))</f>
        <v/>
      </c>
      <c r="M202" s="8" t="str">
        <f>IF('Section 9a Bilan_Diffusion'!F198="","",IF('Section 9a Bilan_Diffusion'!F198="«Choisir»","",'Section 9a Bilan_Diffusion'!F198))</f>
        <v/>
      </c>
      <c r="N202" s="46" t="str">
        <f>IF('Section 9a Bilan_Diffusion'!G198="","",'Section 9a Bilan_Diffusion'!G198)</f>
        <v/>
      </c>
      <c r="O202" s="46" t="str">
        <f>IF('Section 9a Bilan_Diffusion'!H198="","",'Section 9a Bilan_Diffusion'!H198)</f>
        <v/>
      </c>
      <c r="P202" s="46" t="str">
        <f>IF('Section 9a Bilan_Diffusion'!I198="","",'Section 9a Bilan_Diffusion'!I198)</f>
        <v/>
      </c>
      <c r="Q202" s="46" t="str">
        <f>IF('Section 9a Bilan_Diffusion'!J198="","",'Section 9a Bilan_Diffusion'!J198)</f>
        <v/>
      </c>
      <c r="R202" s="46" t="str">
        <f>IF('Section 9a Bilan_Diffusion'!K198="","",'Section 9a Bilan_Diffusion'!K198)</f>
        <v/>
      </c>
      <c r="S202" s="46" t="str">
        <f>IF('Section 9a Bilan_Diffusion'!L198="","",'Section 9a Bilan_Diffusion'!L198)</f>
        <v/>
      </c>
      <c r="T202" s="46" t="str">
        <f>IF('Section 9a Bilan_Diffusion'!M198="","",'Section 9a Bilan_Diffusion'!M198)</f>
        <v/>
      </c>
      <c r="U202" s="8">
        <f>'Section 9a Bilan_Diffusion'!N198</f>
        <v>0</v>
      </c>
      <c r="V202" s="8">
        <f>'Section 9a Bilan_Diffusion'!O198</f>
        <v>0</v>
      </c>
      <c r="W202" s="8">
        <f>'Section 9a Bilan_Diffusion'!P198</f>
        <v>0</v>
      </c>
      <c r="X202" s="8">
        <f>'Section 9a Bilan_Diffusion'!Q198</f>
        <v>0</v>
      </c>
      <c r="Y202" s="8">
        <f>'Section 9a Bilan_Diffusion'!R198</f>
        <v>0</v>
      </c>
      <c r="Z202" s="8">
        <f>'Section 9a Bilan_Diffusion'!S198</f>
        <v>0</v>
      </c>
      <c r="AA202" s="8">
        <f>'Section 9a Bilan_Diffusion'!T198</f>
        <v>0</v>
      </c>
      <c r="AB202" s="8">
        <f>'Section 9a Bilan_Diffusion'!U198</f>
        <v>0</v>
      </c>
      <c r="AC202" s="8">
        <f>'Section 9a Bilan_Diffusion'!V198</f>
        <v>0</v>
      </c>
    </row>
    <row r="203" spans="1:29">
      <c r="A203" s="8">
        <f>'Identification '!$F$11</f>
        <v>0</v>
      </c>
      <c r="B203" s="46" t="str">
        <f>IF(AND('Identification '!$F$11="",'Identification '!$F$15&lt;&gt;""),'Identification '!$F$15,IF('Identification '!$F$11="","",IF('Identification '!$F$13="Inscrire le nom de votre organisme dans la cellule F15",'Identification '!$F$15,'Identification '!$F$13)))</f>
        <v/>
      </c>
      <c r="C203" s="8" t="str">
        <f>REF!$BM$7</f>
        <v>2025-2026</v>
      </c>
      <c r="D203" s="8" t="s">
        <v>2995</v>
      </c>
      <c r="E203" s="46" t="str">
        <f>'Identification '!$F$17</f>
        <v/>
      </c>
      <c r="F203" s="8" t="str">
        <f>'Identification '!$G$18</f>
        <v/>
      </c>
      <c r="G203" s="10" t="str">
        <f>IF('Section 9a Bilan_Diffusion'!$D$7="","",'Section 9a Bilan_Diffusion'!$D$7)</f>
        <v/>
      </c>
      <c r="H203" s="8" t="str">
        <f>IF('Section 9a Bilan_Diffusion'!A199="","",IF('Section 9a Bilan_Diffusion'!A199="«Choisir»","",'Section 9a Bilan_Diffusion'!A199))</f>
        <v/>
      </c>
      <c r="I203" s="1312" t="str">
        <f>IF('Section 9a Bilan_Diffusion'!B199="","",'Section 9a Bilan_Diffusion'!B199)</f>
        <v/>
      </c>
      <c r="J203" s="46" t="str">
        <f>IF('Section 9a Bilan_Diffusion'!C199="","",'Section 9a Bilan_Diffusion'!C199)</f>
        <v/>
      </c>
      <c r="K203" s="46" t="str">
        <f>IF('Section 9a Bilan_Diffusion'!D199="","",'Section 9a Bilan_Diffusion'!D199)</f>
        <v/>
      </c>
      <c r="L203" s="8" t="str">
        <f>IF('Section 9a Bilan_Diffusion'!E199="","",IF('Section 9a Bilan_Diffusion'!E199="«Choisir»","",'Section 9a Bilan_Diffusion'!E199))</f>
        <v/>
      </c>
      <c r="M203" s="8" t="str">
        <f>IF('Section 9a Bilan_Diffusion'!F199="","",IF('Section 9a Bilan_Diffusion'!F199="«Choisir»","",'Section 9a Bilan_Diffusion'!F199))</f>
        <v/>
      </c>
      <c r="N203" s="46" t="str">
        <f>IF('Section 9a Bilan_Diffusion'!G199="","",'Section 9a Bilan_Diffusion'!G199)</f>
        <v/>
      </c>
      <c r="O203" s="46" t="str">
        <f>IF('Section 9a Bilan_Diffusion'!H199="","",'Section 9a Bilan_Diffusion'!H199)</f>
        <v/>
      </c>
      <c r="P203" s="46" t="str">
        <f>IF('Section 9a Bilan_Diffusion'!I199="","",'Section 9a Bilan_Diffusion'!I199)</f>
        <v/>
      </c>
      <c r="Q203" s="46" t="str">
        <f>IF('Section 9a Bilan_Diffusion'!J199="","",'Section 9a Bilan_Diffusion'!J199)</f>
        <v/>
      </c>
      <c r="R203" s="46" t="str">
        <f>IF('Section 9a Bilan_Diffusion'!K199="","",'Section 9a Bilan_Diffusion'!K199)</f>
        <v/>
      </c>
      <c r="S203" s="46" t="str">
        <f>IF('Section 9a Bilan_Diffusion'!L199="","",'Section 9a Bilan_Diffusion'!L199)</f>
        <v/>
      </c>
      <c r="T203" s="46" t="str">
        <f>IF('Section 9a Bilan_Diffusion'!M199="","",'Section 9a Bilan_Diffusion'!M199)</f>
        <v/>
      </c>
      <c r="U203" s="8">
        <f>'Section 9a Bilan_Diffusion'!N199</f>
        <v>0</v>
      </c>
      <c r="V203" s="8">
        <f>'Section 9a Bilan_Diffusion'!O199</f>
        <v>0</v>
      </c>
      <c r="W203" s="8">
        <f>'Section 9a Bilan_Diffusion'!P199</f>
        <v>0</v>
      </c>
      <c r="X203" s="8">
        <f>'Section 9a Bilan_Diffusion'!Q199</f>
        <v>0</v>
      </c>
      <c r="Y203" s="8">
        <f>'Section 9a Bilan_Diffusion'!R199</f>
        <v>0</v>
      </c>
      <c r="Z203" s="8">
        <f>'Section 9a Bilan_Diffusion'!S199</f>
        <v>0</v>
      </c>
      <c r="AA203" s="8">
        <f>'Section 9a Bilan_Diffusion'!T199</f>
        <v>0</v>
      </c>
      <c r="AB203" s="8">
        <f>'Section 9a Bilan_Diffusion'!U199</f>
        <v>0</v>
      </c>
      <c r="AC203" s="8">
        <f>'Section 9a Bilan_Diffusion'!V199</f>
        <v>0</v>
      </c>
    </row>
    <row r="204" spans="1:29">
      <c r="A204" s="8">
        <f>'Identification '!$F$11</f>
        <v>0</v>
      </c>
      <c r="B204" s="46" t="str">
        <f>IF(AND('Identification '!$F$11="",'Identification '!$F$15&lt;&gt;""),'Identification '!$F$15,IF('Identification '!$F$11="","",IF('Identification '!$F$13="Inscrire le nom de votre organisme dans la cellule F15",'Identification '!$F$15,'Identification '!$F$13)))</f>
        <v/>
      </c>
      <c r="C204" s="8" t="str">
        <f>REF!$BM$7</f>
        <v>2025-2026</v>
      </c>
      <c r="D204" s="8" t="s">
        <v>2995</v>
      </c>
      <c r="E204" s="46" t="str">
        <f>'Identification '!$F$17</f>
        <v/>
      </c>
      <c r="F204" s="8" t="str">
        <f>'Identification '!$G$18</f>
        <v/>
      </c>
      <c r="G204" s="10" t="str">
        <f>IF('Section 9a Bilan_Diffusion'!$D$7="","",'Section 9a Bilan_Diffusion'!$D$7)</f>
        <v/>
      </c>
      <c r="H204" s="8" t="str">
        <f>IF('Section 9a Bilan_Diffusion'!A200="","",IF('Section 9a Bilan_Diffusion'!A200="«Choisir»","",'Section 9a Bilan_Diffusion'!A200))</f>
        <v/>
      </c>
      <c r="I204" s="1312" t="str">
        <f>IF('Section 9a Bilan_Diffusion'!B200="","",'Section 9a Bilan_Diffusion'!B200)</f>
        <v/>
      </c>
      <c r="J204" s="46" t="str">
        <f>IF('Section 9a Bilan_Diffusion'!C200="","",'Section 9a Bilan_Diffusion'!C200)</f>
        <v/>
      </c>
      <c r="K204" s="46" t="str">
        <f>IF('Section 9a Bilan_Diffusion'!D200="","",'Section 9a Bilan_Diffusion'!D200)</f>
        <v/>
      </c>
      <c r="L204" s="8" t="str">
        <f>IF('Section 9a Bilan_Diffusion'!E200="","",IF('Section 9a Bilan_Diffusion'!E200="«Choisir»","",'Section 9a Bilan_Diffusion'!E200))</f>
        <v/>
      </c>
      <c r="M204" s="8" t="str">
        <f>IF('Section 9a Bilan_Diffusion'!F200="","",IF('Section 9a Bilan_Diffusion'!F200="«Choisir»","",'Section 9a Bilan_Diffusion'!F200))</f>
        <v/>
      </c>
      <c r="N204" s="46" t="str">
        <f>IF('Section 9a Bilan_Diffusion'!G200="","",'Section 9a Bilan_Diffusion'!G200)</f>
        <v/>
      </c>
      <c r="O204" s="46" t="str">
        <f>IF('Section 9a Bilan_Diffusion'!H200="","",'Section 9a Bilan_Diffusion'!H200)</f>
        <v/>
      </c>
      <c r="P204" s="46" t="str">
        <f>IF('Section 9a Bilan_Diffusion'!I200="","",'Section 9a Bilan_Diffusion'!I200)</f>
        <v/>
      </c>
      <c r="Q204" s="46" t="str">
        <f>IF('Section 9a Bilan_Diffusion'!J200="","",'Section 9a Bilan_Diffusion'!J200)</f>
        <v/>
      </c>
      <c r="R204" s="46" t="str">
        <f>IF('Section 9a Bilan_Diffusion'!K200="","",'Section 9a Bilan_Diffusion'!K200)</f>
        <v/>
      </c>
      <c r="S204" s="46" t="str">
        <f>IF('Section 9a Bilan_Diffusion'!L200="","",'Section 9a Bilan_Diffusion'!L200)</f>
        <v/>
      </c>
      <c r="T204" s="46" t="str">
        <f>IF('Section 9a Bilan_Diffusion'!M200="","",'Section 9a Bilan_Diffusion'!M200)</f>
        <v/>
      </c>
      <c r="U204" s="8">
        <f>'Section 9a Bilan_Diffusion'!N200</f>
        <v>0</v>
      </c>
      <c r="V204" s="8">
        <f>'Section 9a Bilan_Diffusion'!O200</f>
        <v>0</v>
      </c>
      <c r="W204" s="8">
        <f>'Section 9a Bilan_Diffusion'!P200</f>
        <v>0</v>
      </c>
      <c r="X204" s="8">
        <f>'Section 9a Bilan_Diffusion'!Q200</f>
        <v>0</v>
      </c>
      <c r="Y204" s="8">
        <f>'Section 9a Bilan_Diffusion'!R200</f>
        <v>0</v>
      </c>
      <c r="Z204" s="8">
        <f>'Section 9a Bilan_Diffusion'!S200</f>
        <v>0</v>
      </c>
      <c r="AA204" s="8">
        <f>'Section 9a Bilan_Diffusion'!T200</f>
        <v>0</v>
      </c>
      <c r="AB204" s="8">
        <f>'Section 9a Bilan_Diffusion'!U200</f>
        <v>0</v>
      </c>
      <c r="AC204" s="8">
        <f>'Section 9a Bilan_Diffusion'!V200</f>
        <v>0</v>
      </c>
    </row>
    <row r="205" spans="1:29">
      <c r="A205" s="8">
        <f>'Identification '!$F$11</f>
        <v>0</v>
      </c>
      <c r="B205" s="46" t="str">
        <f>IF(AND('Identification '!$F$11="",'Identification '!$F$15&lt;&gt;""),'Identification '!$F$15,IF('Identification '!$F$11="","",IF('Identification '!$F$13="Inscrire le nom de votre organisme dans la cellule F15",'Identification '!$F$15,'Identification '!$F$13)))</f>
        <v/>
      </c>
      <c r="C205" s="8" t="str">
        <f>REF!$BM$7</f>
        <v>2025-2026</v>
      </c>
      <c r="D205" s="8" t="s">
        <v>2995</v>
      </c>
      <c r="E205" s="46" t="str">
        <f>'Identification '!$F$17</f>
        <v/>
      </c>
      <c r="F205" s="8" t="str">
        <f>'Identification '!$G$18</f>
        <v/>
      </c>
      <c r="G205" s="10" t="str">
        <f>IF('Section 9a Bilan_Diffusion'!$D$7="","",'Section 9a Bilan_Diffusion'!$D$7)</f>
        <v/>
      </c>
      <c r="H205" s="8" t="str">
        <f>IF('Section 9a Bilan_Diffusion'!A201="","",IF('Section 9a Bilan_Diffusion'!A201="«Choisir»","",'Section 9a Bilan_Diffusion'!A201))</f>
        <v/>
      </c>
      <c r="I205" s="1312" t="str">
        <f>IF('Section 9a Bilan_Diffusion'!B201="","",'Section 9a Bilan_Diffusion'!B201)</f>
        <v/>
      </c>
      <c r="J205" s="46" t="str">
        <f>IF('Section 9a Bilan_Diffusion'!C201="","",'Section 9a Bilan_Diffusion'!C201)</f>
        <v/>
      </c>
      <c r="K205" s="46" t="str">
        <f>IF('Section 9a Bilan_Diffusion'!D201="","",'Section 9a Bilan_Diffusion'!D201)</f>
        <v/>
      </c>
      <c r="L205" s="8" t="str">
        <f>IF('Section 9a Bilan_Diffusion'!E201="","",IF('Section 9a Bilan_Diffusion'!E201="«Choisir»","",'Section 9a Bilan_Diffusion'!E201))</f>
        <v/>
      </c>
      <c r="M205" s="8" t="str">
        <f>IF('Section 9a Bilan_Diffusion'!F201="","",IF('Section 9a Bilan_Diffusion'!F201="«Choisir»","",'Section 9a Bilan_Diffusion'!F201))</f>
        <v/>
      </c>
      <c r="N205" s="46" t="str">
        <f>IF('Section 9a Bilan_Diffusion'!G201="","",'Section 9a Bilan_Diffusion'!G201)</f>
        <v/>
      </c>
      <c r="O205" s="46" t="str">
        <f>IF('Section 9a Bilan_Diffusion'!H201="","",'Section 9a Bilan_Diffusion'!H201)</f>
        <v/>
      </c>
      <c r="P205" s="46" t="str">
        <f>IF('Section 9a Bilan_Diffusion'!I201="","",'Section 9a Bilan_Diffusion'!I201)</f>
        <v/>
      </c>
      <c r="Q205" s="46" t="str">
        <f>IF('Section 9a Bilan_Diffusion'!J201="","",'Section 9a Bilan_Diffusion'!J201)</f>
        <v/>
      </c>
      <c r="R205" s="46" t="str">
        <f>IF('Section 9a Bilan_Diffusion'!K201="","",'Section 9a Bilan_Diffusion'!K201)</f>
        <v/>
      </c>
      <c r="S205" s="46" t="str">
        <f>IF('Section 9a Bilan_Diffusion'!L201="","",'Section 9a Bilan_Diffusion'!L201)</f>
        <v/>
      </c>
      <c r="T205" s="46" t="str">
        <f>IF('Section 9a Bilan_Diffusion'!M201="","",'Section 9a Bilan_Diffusion'!M201)</f>
        <v/>
      </c>
      <c r="U205" s="8">
        <f>'Section 9a Bilan_Diffusion'!N201</f>
        <v>0</v>
      </c>
      <c r="V205" s="8">
        <f>'Section 9a Bilan_Diffusion'!O201</f>
        <v>0</v>
      </c>
      <c r="W205" s="8">
        <f>'Section 9a Bilan_Diffusion'!P201</f>
        <v>0</v>
      </c>
      <c r="X205" s="8">
        <f>'Section 9a Bilan_Diffusion'!Q201</f>
        <v>0</v>
      </c>
      <c r="Y205" s="8">
        <f>'Section 9a Bilan_Diffusion'!R201</f>
        <v>0</v>
      </c>
      <c r="Z205" s="8">
        <f>'Section 9a Bilan_Diffusion'!S201</f>
        <v>0</v>
      </c>
      <c r="AA205" s="8">
        <f>'Section 9a Bilan_Diffusion'!T201</f>
        <v>0</v>
      </c>
      <c r="AB205" s="8">
        <f>'Section 9a Bilan_Diffusion'!U201</f>
        <v>0</v>
      </c>
      <c r="AC205" s="8">
        <f>'Section 9a Bilan_Diffusion'!V201</f>
        <v>0</v>
      </c>
    </row>
    <row r="206" spans="1:29">
      <c r="A206" s="8">
        <f>'Identification '!$F$11</f>
        <v>0</v>
      </c>
      <c r="B206" s="46" t="str">
        <f>IF(AND('Identification '!$F$11="",'Identification '!$F$15&lt;&gt;""),'Identification '!$F$15,IF('Identification '!$F$11="","",IF('Identification '!$F$13="Inscrire le nom de votre organisme dans la cellule F15",'Identification '!$F$15,'Identification '!$F$13)))</f>
        <v/>
      </c>
      <c r="C206" s="8" t="str">
        <f>REF!$BM$7</f>
        <v>2025-2026</v>
      </c>
      <c r="D206" s="8" t="s">
        <v>2995</v>
      </c>
      <c r="E206" s="46" t="str">
        <f>'Identification '!$F$17</f>
        <v/>
      </c>
      <c r="F206" s="8" t="str">
        <f>'Identification '!$G$18</f>
        <v/>
      </c>
      <c r="G206" s="10" t="str">
        <f>IF('Section 9a Bilan_Diffusion'!$D$7="","",'Section 9a Bilan_Diffusion'!$D$7)</f>
        <v/>
      </c>
      <c r="H206" s="8" t="str">
        <f>IF('Section 9a Bilan_Diffusion'!A202="","",IF('Section 9a Bilan_Diffusion'!A202="«Choisir»","",'Section 9a Bilan_Diffusion'!A202))</f>
        <v/>
      </c>
      <c r="I206" s="1312" t="str">
        <f>IF('Section 9a Bilan_Diffusion'!B202="","",'Section 9a Bilan_Diffusion'!B202)</f>
        <v/>
      </c>
      <c r="J206" s="46" t="str">
        <f>IF('Section 9a Bilan_Diffusion'!C202="","",'Section 9a Bilan_Diffusion'!C202)</f>
        <v/>
      </c>
      <c r="K206" s="46" t="str">
        <f>IF('Section 9a Bilan_Diffusion'!D202="","",'Section 9a Bilan_Diffusion'!D202)</f>
        <v/>
      </c>
      <c r="L206" s="8" t="str">
        <f>IF('Section 9a Bilan_Diffusion'!E202="","",IF('Section 9a Bilan_Diffusion'!E202="«Choisir»","",'Section 9a Bilan_Diffusion'!E202))</f>
        <v/>
      </c>
      <c r="M206" s="8" t="str">
        <f>IF('Section 9a Bilan_Diffusion'!F202="","",IF('Section 9a Bilan_Diffusion'!F202="«Choisir»","",'Section 9a Bilan_Diffusion'!F202))</f>
        <v/>
      </c>
      <c r="N206" s="46" t="str">
        <f>IF('Section 9a Bilan_Diffusion'!G202="","",'Section 9a Bilan_Diffusion'!G202)</f>
        <v/>
      </c>
      <c r="O206" s="46" t="str">
        <f>IF('Section 9a Bilan_Diffusion'!H202="","",'Section 9a Bilan_Diffusion'!H202)</f>
        <v/>
      </c>
      <c r="P206" s="46" t="str">
        <f>IF('Section 9a Bilan_Diffusion'!I202="","",'Section 9a Bilan_Diffusion'!I202)</f>
        <v/>
      </c>
      <c r="Q206" s="46" t="str">
        <f>IF('Section 9a Bilan_Diffusion'!J202="","",'Section 9a Bilan_Diffusion'!J202)</f>
        <v/>
      </c>
      <c r="R206" s="46" t="str">
        <f>IF('Section 9a Bilan_Diffusion'!K202="","",'Section 9a Bilan_Diffusion'!K202)</f>
        <v/>
      </c>
      <c r="S206" s="46" t="str">
        <f>IF('Section 9a Bilan_Diffusion'!L202="","",'Section 9a Bilan_Diffusion'!L202)</f>
        <v/>
      </c>
      <c r="T206" s="46" t="str">
        <f>IF('Section 9a Bilan_Diffusion'!M202="","",'Section 9a Bilan_Diffusion'!M202)</f>
        <v/>
      </c>
      <c r="U206" s="8">
        <f>'Section 9a Bilan_Diffusion'!N202</f>
        <v>0</v>
      </c>
      <c r="V206" s="8">
        <f>'Section 9a Bilan_Diffusion'!O202</f>
        <v>0</v>
      </c>
      <c r="W206" s="8">
        <f>'Section 9a Bilan_Diffusion'!P202</f>
        <v>0</v>
      </c>
      <c r="X206" s="8">
        <f>'Section 9a Bilan_Diffusion'!Q202</f>
        <v>0</v>
      </c>
      <c r="Y206" s="8">
        <f>'Section 9a Bilan_Diffusion'!R202</f>
        <v>0</v>
      </c>
      <c r="Z206" s="8">
        <f>'Section 9a Bilan_Diffusion'!S202</f>
        <v>0</v>
      </c>
      <c r="AA206" s="8">
        <f>'Section 9a Bilan_Diffusion'!T202</f>
        <v>0</v>
      </c>
      <c r="AB206" s="8">
        <f>'Section 9a Bilan_Diffusion'!U202</f>
        <v>0</v>
      </c>
      <c r="AC206" s="8">
        <f>'Section 9a Bilan_Diffusion'!V202</f>
        <v>0</v>
      </c>
    </row>
    <row r="207" spans="1:29">
      <c r="A207" s="8">
        <f>'Identification '!$F$11</f>
        <v>0</v>
      </c>
      <c r="B207" s="46" t="str">
        <f>IF(AND('Identification '!$F$11="",'Identification '!$F$15&lt;&gt;""),'Identification '!$F$15,IF('Identification '!$F$11="","",IF('Identification '!$F$13="Inscrire le nom de votre organisme dans la cellule F15",'Identification '!$F$15,'Identification '!$F$13)))</f>
        <v/>
      </c>
      <c r="C207" s="8" t="str">
        <f>REF!$BM$7</f>
        <v>2025-2026</v>
      </c>
      <c r="D207" s="8" t="s">
        <v>2995</v>
      </c>
      <c r="E207" s="46" t="str">
        <f>'Identification '!$F$17</f>
        <v/>
      </c>
      <c r="F207" s="8" t="str">
        <f>'Identification '!$G$18</f>
        <v/>
      </c>
      <c r="G207" s="10" t="str">
        <f>IF('Section 9a Bilan_Diffusion'!$D$7="","",'Section 9a Bilan_Diffusion'!$D$7)</f>
        <v/>
      </c>
      <c r="H207" s="8" t="str">
        <f>IF('Section 9a Bilan_Diffusion'!A203="","",IF('Section 9a Bilan_Diffusion'!A203="«Choisir»","",'Section 9a Bilan_Diffusion'!A203))</f>
        <v/>
      </c>
      <c r="I207" s="1312" t="str">
        <f>IF('Section 9a Bilan_Diffusion'!B203="","",'Section 9a Bilan_Diffusion'!B203)</f>
        <v/>
      </c>
      <c r="J207" s="46" t="str">
        <f>IF('Section 9a Bilan_Diffusion'!C203="","",'Section 9a Bilan_Diffusion'!C203)</f>
        <v/>
      </c>
      <c r="K207" s="46" t="str">
        <f>IF('Section 9a Bilan_Diffusion'!D203="","",'Section 9a Bilan_Diffusion'!D203)</f>
        <v/>
      </c>
      <c r="L207" s="8" t="str">
        <f>IF('Section 9a Bilan_Diffusion'!E203="","",IF('Section 9a Bilan_Diffusion'!E203="«Choisir»","",'Section 9a Bilan_Diffusion'!E203))</f>
        <v/>
      </c>
      <c r="M207" s="8" t="str">
        <f>IF('Section 9a Bilan_Diffusion'!F203="","",IF('Section 9a Bilan_Diffusion'!F203="«Choisir»","",'Section 9a Bilan_Diffusion'!F203))</f>
        <v/>
      </c>
      <c r="N207" s="46" t="str">
        <f>IF('Section 9a Bilan_Diffusion'!G203="","",'Section 9a Bilan_Diffusion'!G203)</f>
        <v/>
      </c>
      <c r="O207" s="46" t="str">
        <f>IF('Section 9a Bilan_Diffusion'!H203="","",'Section 9a Bilan_Diffusion'!H203)</f>
        <v/>
      </c>
      <c r="P207" s="46" t="str">
        <f>IF('Section 9a Bilan_Diffusion'!I203="","",'Section 9a Bilan_Diffusion'!I203)</f>
        <v/>
      </c>
      <c r="Q207" s="46" t="str">
        <f>IF('Section 9a Bilan_Diffusion'!J203="","",'Section 9a Bilan_Diffusion'!J203)</f>
        <v/>
      </c>
      <c r="R207" s="46" t="str">
        <f>IF('Section 9a Bilan_Diffusion'!K203="","",'Section 9a Bilan_Diffusion'!K203)</f>
        <v/>
      </c>
      <c r="S207" s="46" t="str">
        <f>IF('Section 9a Bilan_Diffusion'!L203="","",'Section 9a Bilan_Diffusion'!L203)</f>
        <v/>
      </c>
      <c r="T207" s="46" t="str">
        <f>IF('Section 9a Bilan_Diffusion'!M203="","",'Section 9a Bilan_Diffusion'!M203)</f>
        <v/>
      </c>
      <c r="U207" s="8">
        <f>'Section 9a Bilan_Diffusion'!N203</f>
        <v>0</v>
      </c>
      <c r="V207" s="8">
        <f>'Section 9a Bilan_Diffusion'!O203</f>
        <v>0</v>
      </c>
      <c r="W207" s="8">
        <f>'Section 9a Bilan_Diffusion'!P203</f>
        <v>0</v>
      </c>
      <c r="X207" s="8">
        <f>'Section 9a Bilan_Diffusion'!Q203</f>
        <v>0</v>
      </c>
      <c r="Y207" s="8">
        <f>'Section 9a Bilan_Diffusion'!R203</f>
        <v>0</v>
      </c>
      <c r="Z207" s="8">
        <f>'Section 9a Bilan_Diffusion'!S203</f>
        <v>0</v>
      </c>
      <c r="AA207" s="8">
        <f>'Section 9a Bilan_Diffusion'!T203</f>
        <v>0</v>
      </c>
      <c r="AB207" s="8">
        <f>'Section 9a Bilan_Diffusion'!U203</f>
        <v>0</v>
      </c>
      <c r="AC207" s="8">
        <f>'Section 9a Bilan_Diffusion'!V203</f>
        <v>0</v>
      </c>
    </row>
    <row r="208" spans="1:29">
      <c r="A208" s="8">
        <f>'Identification '!$F$11</f>
        <v>0</v>
      </c>
      <c r="B208" s="46" t="str">
        <f>IF(AND('Identification '!$F$11="",'Identification '!$F$15&lt;&gt;""),'Identification '!$F$15,IF('Identification '!$F$11="","",IF('Identification '!$F$13="Inscrire le nom de votre organisme dans la cellule F15",'Identification '!$F$15,'Identification '!$F$13)))</f>
        <v/>
      </c>
      <c r="C208" s="8" t="str">
        <f>REF!$BM$7</f>
        <v>2025-2026</v>
      </c>
      <c r="D208" s="8" t="s">
        <v>2995</v>
      </c>
      <c r="E208" s="46" t="str">
        <f>'Identification '!$F$17</f>
        <v/>
      </c>
      <c r="F208" s="8" t="str">
        <f>'Identification '!$G$18</f>
        <v/>
      </c>
      <c r="G208" s="10" t="str">
        <f>IF('Section 9a Bilan_Diffusion'!$D$7="","",'Section 9a Bilan_Diffusion'!$D$7)</f>
        <v/>
      </c>
      <c r="H208" s="8" t="str">
        <f>IF('Section 9a Bilan_Diffusion'!A204="","",IF('Section 9a Bilan_Diffusion'!A204="«Choisir»","",'Section 9a Bilan_Diffusion'!A204))</f>
        <v/>
      </c>
      <c r="I208" s="1312" t="str">
        <f>IF('Section 9a Bilan_Diffusion'!B204="","",'Section 9a Bilan_Diffusion'!B204)</f>
        <v/>
      </c>
      <c r="J208" s="46" t="str">
        <f>IF('Section 9a Bilan_Diffusion'!C204="","",'Section 9a Bilan_Diffusion'!C204)</f>
        <v/>
      </c>
      <c r="K208" s="46" t="str">
        <f>IF('Section 9a Bilan_Diffusion'!D204="","",'Section 9a Bilan_Diffusion'!D204)</f>
        <v/>
      </c>
      <c r="L208" s="8" t="str">
        <f>IF('Section 9a Bilan_Diffusion'!E204="","",IF('Section 9a Bilan_Diffusion'!E204="«Choisir»","",'Section 9a Bilan_Diffusion'!E204))</f>
        <v/>
      </c>
      <c r="M208" s="8" t="str">
        <f>IF('Section 9a Bilan_Diffusion'!F204="","",IF('Section 9a Bilan_Diffusion'!F204="«Choisir»","",'Section 9a Bilan_Diffusion'!F204))</f>
        <v/>
      </c>
      <c r="N208" s="46" t="str">
        <f>IF('Section 9a Bilan_Diffusion'!G204="","",'Section 9a Bilan_Diffusion'!G204)</f>
        <v/>
      </c>
      <c r="O208" s="46" t="str">
        <f>IF('Section 9a Bilan_Diffusion'!H204="","",'Section 9a Bilan_Diffusion'!H204)</f>
        <v/>
      </c>
      <c r="P208" s="46" t="str">
        <f>IF('Section 9a Bilan_Diffusion'!I204="","",'Section 9a Bilan_Diffusion'!I204)</f>
        <v/>
      </c>
      <c r="Q208" s="46" t="str">
        <f>IF('Section 9a Bilan_Diffusion'!J204="","",'Section 9a Bilan_Diffusion'!J204)</f>
        <v/>
      </c>
      <c r="R208" s="46" t="str">
        <f>IF('Section 9a Bilan_Diffusion'!K204="","",'Section 9a Bilan_Diffusion'!K204)</f>
        <v/>
      </c>
      <c r="S208" s="46" t="str">
        <f>IF('Section 9a Bilan_Diffusion'!L204="","",'Section 9a Bilan_Diffusion'!L204)</f>
        <v/>
      </c>
      <c r="T208" s="46" t="str">
        <f>IF('Section 9a Bilan_Diffusion'!M204="","",'Section 9a Bilan_Diffusion'!M204)</f>
        <v/>
      </c>
      <c r="U208" s="8">
        <f>'Section 9a Bilan_Diffusion'!N204</f>
        <v>0</v>
      </c>
      <c r="V208" s="8">
        <f>'Section 9a Bilan_Diffusion'!O204</f>
        <v>0</v>
      </c>
      <c r="W208" s="8">
        <f>'Section 9a Bilan_Diffusion'!P204</f>
        <v>0</v>
      </c>
      <c r="X208" s="8">
        <f>'Section 9a Bilan_Diffusion'!Q204</f>
        <v>0</v>
      </c>
      <c r="Y208" s="8">
        <f>'Section 9a Bilan_Diffusion'!R204</f>
        <v>0</v>
      </c>
      <c r="Z208" s="8">
        <f>'Section 9a Bilan_Diffusion'!S204</f>
        <v>0</v>
      </c>
      <c r="AA208" s="8">
        <f>'Section 9a Bilan_Diffusion'!T204</f>
        <v>0</v>
      </c>
      <c r="AB208" s="8">
        <f>'Section 9a Bilan_Diffusion'!U204</f>
        <v>0</v>
      </c>
      <c r="AC208" s="8">
        <f>'Section 9a Bilan_Diffusion'!V204</f>
        <v>0</v>
      </c>
    </row>
    <row r="209" spans="1:29">
      <c r="A209" s="8">
        <f>'Identification '!$F$11</f>
        <v>0</v>
      </c>
      <c r="B209" s="46" t="str">
        <f>IF(AND('Identification '!$F$11="",'Identification '!$F$15&lt;&gt;""),'Identification '!$F$15,IF('Identification '!$F$11="","",IF('Identification '!$F$13="Inscrire le nom de votre organisme dans la cellule F15",'Identification '!$F$15,'Identification '!$F$13)))</f>
        <v/>
      </c>
      <c r="C209" s="8" t="str">
        <f>REF!$BM$7</f>
        <v>2025-2026</v>
      </c>
      <c r="D209" s="8" t="s">
        <v>2995</v>
      </c>
      <c r="E209" s="46" t="str">
        <f>'Identification '!$F$17</f>
        <v/>
      </c>
      <c r="F209" s="8" t="str">
        <f>'Identification '!$G$18</f>
        <v/>
      </c>
      <c r="G209" s="10" t="str">
        <f>IF('Section 9a Bilan_Diffusion'!$D$7="","",'Section 9a Bilan_Diffusion'!$D$7)</f>
        <v/>
      </c>
      <c r="H209" s="8" t="str">
        <f>IF('Section 9a Bilan_Diffusion'!A205="","",IF('Section 9a Bilan_Diffusion'!A205="«Choisir»","",'Section 9a Bilan_Diffusion'!A205))</f>
        <v/>
      </c>
      <c r="I209" s="1312" t="str">
        <f>IF('Section 9a Bilan_Diffusion'!B205="","",'Section 9a Bilan_Diffusion'!B205)</f>
        <v/>
      </c>
      <c r="J209" s="46" t="str">
        <f>IF('Section 9a Bilan_Diffusion'!C205="","",'Section 9a Bilan_Diffusion'!C205)</f>
        <v/>
      </c>
      <c r="K209" s="46" t="str">
        <f>IF('Section 9a Bilan_Diffusion'!D205="","",'Section 9a Bilan_Diffusion'!D205)</f>
        <v/>
      </c>
      <c r="L209" s="8" t="str">
        <f>IF('Section 9a Bilan_Diffusion'!E205="","",IF('Section 9a Bilan_Diffusion'!E205="«Choisir»","",'Section 9a Bilan_Diffusion'!E205))</f>
        <v/>
      </c>
      <c r="M209" s="8" t="str">
        <f>IF('Section 9a Bilan_Diffusion'!F205="","",IF('Section 9a Bilan_Diffusion'!F205="«Choisir»","",'Section 9a Bilan_Diffusion'!F205))</f>
        <v/>
      </c>
      <c r="N209" s="46" t="str">
        <f>IF('Section 9a Bilan_Diffusion'!G205="","",'Section 9a Bilan_Diffusion'!G205)</f>
        <v/>
      </c>
      <c r="O209" s="46" t="str">
        <f>IF('Section 9a Bilan_Diffusion'!H205="","",'Section 9a Bilan_Diffusion'!H205)</f>
        <v/>
      </c>
      <c r="P209" s="46" t="str">
        <f>IF('Section 9a Bilan_Diffusion'!I205="","",'Section 9a Bilan_Diffusion'!I205)</f>
        <v/>
      </c>
      <c r="Q209" s="46" t="str">
        <f>IF('Section 9a Bilan_Diffusion'!J205="","",'Section 9a Bilan_Diffusion'!J205)</f>
        <v/>
      </c>
      <c r="R209" s="46" t="str">
        <f>IF('Section 9a Bilan_Diffusion'!K205="","",'Section 9a Bilan_Diffusion'!K205)</f>
        <v/>
      </c>
      <c r="S209" s="46" t="str">
        <f>IF('Section 9a Bilan_Diffusion'!L205="","",'Section 9a Bilan_Diffusion'!L205)</f>
        <v/>
      </c>
      <c r="T209" s="46" t="str">
        <f>IF('Section 9a Bilan_Diffusion'!M205="","",'Section 9a Bilan_Diffusion'!M205)</f>
        <v/>
      </c>
      <c r="U209" s="8">
        <f>'Section 9a Bilan_Diffusion'!N205</f>
        <v>0</v>
      </c>
      <c r="V209" s="8">
        <f>'Section 9a Bilan_Diffusion'!O205</f>
        <v>0</v>
      </c>
      <c r="W209" s="8">
        <f>'Section 9a Bilan_Diffusion'!P205</f>
        <v>0</v>
      </c>
      <c r="X209" s="8">
        <f>'Section 9a Bilan_Diffusion'!Q205</f>
        <v>0</v>
      </c>
      <c r="Y209" s="8">
        <f>'Section 9a Bilan_Diffusion'!R205</f>
        <v>0</v>
      </c>
      <c r="Z209" s="8">
        <f>'Section 9a Bilan_Diffusion'!S205</f>
        <v>0</v>
      </c>
      <c r="AA209" s="8">
        <f>'Section 9a Bilan_Diffusion'!T205</f>
        <v>0</v>
      </c>
      <c r="AB209" s="8">
        <f>'Section 9a Bilan_Diffusion'!U205</f>
        <v>0</v>
      </c>
      <c r="AC209" s="8">
        <f>'Section 9a Bilan_Diffusion'!V205</f>
        <v>0</v>
      </c>
    </row>
    <row r="210" spans="1:29">
      <c r="A210" s="8">
        <f>'Identification '!$F$11</f>
        <v>0</v>
      </c>
      <c r="B210" s="46" t="str">
        <f>IF(AND('Identification '!$F$11="",'Identification '!$F$15&lt;&gt;""),'Identification '!$F$15,IF('Identification '!$F$11="","",IF('Identification '!$F$13="Inscrire le nom de votre organisme dans la cellule F15",'Identification '!$F$15,'Identification '!$F$13)))</f>
        <v/>
      </c>
      <c r="C210" s="8" t="str">
        <f>REF!$BM$7</f>
        <v>2025-2026</v>
      </c>
      <c r="D210" s="8" t="s">
        <v>2995</v>
      </c>
      <c r="E210" s="46" t="str">
        <f>'Identification '!$F$17</f>
        <v/>
      </c>
      <c r="F210" s="8" t="str">
        <f>'Identification '!$G$18</f>
        <v/>
      </c>
      <c r="G210" s="10" t="str">
        <f>IF('Section 9a Bilan_Diffusion'!$D$7="","",'Section 9a Bilan_Diffusion'!$D$7)</f>
        <v/>
      </c>
      <c r="H210" s="8" t="str">
        <f>IF('Section 9a Bilan_Diffusion'!A206="","",IF('Section 9a Bilan_Diffusion'!A206="«Choisir»","",'Section 9a Bilan_Diffusion'!A206))</f>
        <v/>
      </c>
      <c r="I210" s="1312" t="str">
        <f>IF('Section 9a Bilan_Diffusion'!B206="","",'Section 9a Bilan_Diffusion'!B206)</f>
        <v/>
      </c>
      <c r="J210" s="46" t="str">
        <f>IF('Section 9a Bilan_Diffusion'!C206="","",'Section 9a Bilan_Diffusion'!C206)</f>
        <v/>
      </c>
      <c r="K210" s="46" t="str">
        <f>IF('Section 9a Bilan_Diffusion'!D206="","",'Section 9a Bilan_Diffusion'!D206)</f>
        <v/>
      </c>
      <c r="L210" s="8" t="str">
        <f>IF('Section 9a Bilan_Diffusion'!E206="","",IF('Section 9a Bilan_Diffusion'!E206="«Choisir»","",'Section 9a Bilan_Diffusion'!E206))</f>
        <v/>
      </c>
      <c r="M210" s="8" t="str">
        <f>IF('Section 9a Bilan_Diffusion'!F206="","",IF('Section 9a Bilan_Diffusion'!F206="«Choisir»","",'Section 9a Bilan_Diffusion'!F206))</f>
        <v/>
      </c>
      <c r="N210" s="46" t="str">
        <f>IF('Section 9a Bilan_Diffusion'!G206="","",'Section 9a Bilan_Diffusion'!G206)</f>
        <v/>
      </c>
      <c r="O210" s="46" t="str">
        <f>IF('Section 9a Bilan_Diffusion'!H206="","",'Section 9a Bilan_Diffusion'!H206)</f>
        <v/>
      </c>
      <c r="P210" s="46" t="str">
        <f>IF('Section 9a Bilan_Diffusion'!I206="","",'Section 9a Bilan_Diffusion'!I206)</f>
        <v/>
      </c>
      <c r="Q210" s="46" t="str">
        <f>IF('Section 9a Bilan_Diffusion'!J206="","",'Section 9a Bilan_Diffusion'!J206)</f>
        <v/>
      </c>
      <c r="R210" s="46" t="str">
        <f>IF('Section 9a Bilan_Diffusion'!K206="","",'Section 9a Bilan_Diffusion'!K206)</f>
        <v/>
      </c>
      <c r="S210" s="46" t="str">
        <f>IF('Section 9a Bilan_Diffusion'!L206="","",'Section 9a Bilan_Diffusion'!L206)</f>
        <v/>
      </c>
      <c r="T210" s="46" t="str">
        <f>IF('Section 9a Bilan_Diffusion'!M206="","",'Section 9a Bilan_Diffusion'!M206)</f>
        <v/>
      </c>
      <c r="U210" s="8">
        <f>'Section 9a Bilan_Diffusion'!N206</f>
        <v>0</v>
      </c>
      <c r="V210" s="8">
        <f>'Section 9a Bilan_Diffusion'!O206</f>
        <v>0</v>
      </c>
      <c r="W210" s="8">
        <f>'Section 9a Bilan_Diffusion'!P206</f>
        <v>0</v>
      </c>
      <c r="X210" s="8">
        <f>'Section 9a Bilan_Diffusion'!Q206</f>
        <v>0</v>
      </c>
      <c r="Y210" s="8">
        <f>'Section 9a Bilan_Diffusion'!R206</f>
        <v>0</v>
      </c>
      <c r="Z210" s="8">
        <f>'Section 9a Bilan_Diffusion'!S206</f>
        <v>0</v>
      </c>
      <c r="AA210" s="8">
        <f>'Section 9a Bilan_Diffusion'!T206</f>
        <v>0</v>
      </c>
      <c r="AB210" s="8">
        <f>'Section 9a Bilan_Diffusion'!U206</f>
        <v>0</v>
      </c>
      <c r="AC210" s="8">
        <f>'Section 9a Bilan_Diffusion'!V206</f>
        <v>0</v>
      </c>
    </row>
    <row r="211" spans="1:29">
      <c r="A211" s="8">
        <f>'Identification '!$F$11</f>
        <v>0</v>
      </c>
      <c r="B211" s="46" t="str">
        <f>IF(AND('Identification '!$F$11="",'Identification '!$F$15&lt;&gt;""),'Identification '!$F$15,IF('Identification '!$F$11="","",IF('Identification '!$F$13="Inscrire le nom de votre organisme dans la cellule F15",'Identification '!$F$15,'Identification '!$F$13)))</f>
        <v/>
      </c>
      <c r="C211" s="8" t="str">
        <f>REF!$BM$7</f>
        <v>2025-2026</v>
      </c>
      <c r="D211" s="8" t="s">
        <v>2995</v>
      </c>
      <c r="E211" s="46" t="str">
        <f>'Identification '!$F$17</f>
        <v/>
      </c>
      <c r="F211" s="8" t="str">
        <f>'Identification '!$G$18</f>
        <v/>
      </c>
      <c r="G211" s="10" t="str">
        <f>IF('Section 9a Bilan_Diffusion'!$D$7="","",'Section 9a Bilan_Diffusion'!$D$7)</f>
        <v/>
      </c>
      <c r="H211" s="8" t="str">
        <f>IF('Section 9a Bilan_Diffusion'!A207="","",IF('Section 9a Bilan_Diffusion'!A207="«Choisir»","",'Section 9a Bilan_Diffusion'!A207))</f>
        <v/>
      </c>
      <c r="I211" s="1312" t="str">
        <f>IF('Section 9a Bilan_Diffusion'!B207="","",'Section 9a Bilan_Diffusion'!B207)</f>
        <v/>
      </c>
      <c r="J211" s="46" t="str">
        <f>IF('Section 9a Bilan_Diffusion'!C207="","",'Section 9a Bilan_Diffusion'!C207)</f>
        <v/>
      </c>
      <c r="K211" s="46" t="str">
        <f>IF('Section 9a Bilan_Diffusion'!D207="","",'Section 9a Bilan_Diffusion'!D207)</f>
        <v/>
      </c>
      <c r="L211" s="8" t="str">
        <f>IF('Section 9a Bilan_Diffusion'!E207="","",IF('Section 9a Bilan_Diffusion'!E207="«Choisir»","",'Section 9a Bilan_Diffusion'!E207))</f>
        <v/>
      </c>
      <c r="M211" s="8" t="str">
        <f>IF('Section 9a Bilan_Diffusion'!F207="","",IF('Section 9a Bilan_Diffusion'!F207="«Choisir»","",'Section 9a Bilan_Diffusion'!F207))</f>
        <v/>
      </c>
      <c r="N211" s="46" t="str">
        <f>IF('Section 9a Bilan_Diffusion'!G207="","",'Section 9a Bilan_Diffusion'!G207)</f>
        <v/>
      </c>
      <c r="O211" s="46" t="str">
        <f>IF('Section 9a Bilan_Diffusion'!H207="","",'Section 9a Bilan_Diffusion'!H207)</f>
        <v/>
      </c>
      <c r="P211" s="46" t="str">
        <f>IF('Section 9a Bilan_Diffusion'!I207="","",'Section 9a Bilan_Diffusion'!I207)</f>
        <v/>
      </c>
      <c r="Q211" s="46" t="str">
        <f>IF('Section 9a Bilan_Diffusion'!J207="","",'Section 9a Bilan_Diffusion'!J207)</f>
        <v/>
      </c>
      <c r="R211" s="46" t="str">
        <f>IF('Section 9a Bilan_Diffusion'!K207="","",'Section 9a Bilan_Diffusion'!K207)</f>
        <v/>
      </c>
      <c r="S211" s="46" t="str">
        <f>IF('Section 9a Bilan_Diffusion'!L207="","",'Section 9a Bilan_Diffusion'!L207)</f>
        <v/>
      </c>
      <c r="T211" s="46" t="str">
        <f>IF('Section 9a Bilan_Diffusion'!M207="","",'Section 9a Bilan_Diffusion'!M207)</f>
        <v/>
      </c>
      <c r="U211" s="8">
        <f>'Section 9a Bilan_Diffusion'!N207</f>
        <v>0</v>
      </c>
      <c r="V211" s="8">
        <f>'Section 9a Bilan_Diffusion'!O207</f>
        <v>0</v>
      </c>
      <c r="W211" s="8">
        <f>'Section 9a Bilan_Diffusion'!P207</f>
        <v>0</v>
      </c>
      <c r="X211" s="8">
        <f>'Section 9a Bilan_Diffusion'!Q207</f>
        <v>0</v>
      </c>
      <c r="Y211" s="8">
        <f>'Section 9a Bilan_Diffusion'!R207</f>
        <v>0</v>
      </c>
      <c r="Z211" s="8">
        <f>'Section 9a Bilan_Diffusion'!S207</f>
        <v>0</v>
      </c>
      <c r="AA211" s="8">
        <f>'Section 9a Bilan_Diffusion'!T207</f>
        <v>0</v>
      </c>
      <c r="AB211" s="8">
        <f>'Section 9a Bilan_Diffusion'!U207</f>
        <v>0</v>
      </c>
      <c r="AC211" s="8">
        <f>'Section 9a Bilan_Diffusion'!V207</f>
        <v>0</v>
      </c>
    </row>
    <row r="212" spans="1:29">
      <c r="A212" s="8">
        <f>'Identification '!$F$11</f>
        <v>0</v>
      </c>
      <c r="B212" s="46" t="str">
        <f>IF(AND('Identification '!$F$11="",'Identification '!$F$15&lt;&gt;""),'Identification '!$F$15,IF('Identification '!$F$11="","",IF('Identification '!$F$13="Inscrire le nom de votre organisme dans la cellule F15",'Identification '!$F$15,'Identification '!$F$13)))</f>
        <v/>
      </c>
      <c r="C212" s="8" t="str">
        <f>REF!$BM$7</f>
        <v>2025-2026</v>
      </c>
      <c r="D212" s="8" t="s">
        <v>2995</v>
      </c>
      <c r="E212" s="46" t="str">
        <f>'Identification '!$F$17</f>
        <v/>
      </c>
      <c r="F212" s="8" t="str">
        <f>'Identification '!$G$18</f>
        <v/>
      </c>
      <c r="G212" s="10" t="str">
        <f>IF('Section 9a Bilan_Diffusion'!$D$7="","",'Section 9a Bilan_Diffusion'!$D$7)</f>
        <v/>
      </c>
      <c r="H212" s="8" t="str">
        <f>IF('Section 9a Bilan_Diffusion'!A208="","",IF('Section 9a Bilan_Diffusion'!A208="«Choisir»","",'Section 9a Bilan_Diffusion'!A208))</f>
        <v/>
      </c>
      <c r="I212" s="1312" t="str">
        <f>IF('Section 9a Bilan_Diffusion'!B208="","",'Section 9a Bilan_Diffusion'!B208)</f>
        <v/>
      </c>
      <c r="J212" s="46" t="str">
        <f>IF('Section 9a Bilan_Diffusion'!C208="","",'Section 9a Bilan_Diffusion'!C208)</f>
        <v/>
      </c>
      <c r="K212" s="46" t="str">
        <f>IF('Section 9a Bilan_Diffusion'!D208="","",'Section 9a Bilan_Diffusion'!D208)</f>
        <v/>
      </c>
      <c r="L212" s="8" t="str">
        <f>IF('Section 9a Bilan_Diffusion'!E208="","",IF('Section 9a Bilan_Diffusion'!E208="«Choisir»","",'Section 9a Bilan_Diffusion'!E208))</f>
        <v/>
      </c>
      <c r="M212" s="8" t="str">
        <f>IF('Section 9a Bilan_Diffusion'!F208="","",IF('Section 9a Bilan_Diffusion'!F208="«Choisir»","",'Section 9a Bilan_Diffusion'!F208))</f>
        <v/>
      </c>
      <c r="N212" s="46" t="str">
        <f>IF('Section 9a Bilan_Diffusion'!G208="","",'Section 9a Bilan_Diffusion'!G208)</f>
        <v/>
      </c>
      <c r="O212" s="46" t="str">
        <f>IF('Section 9a Bilan_Diffusion'!H208="","",'Section 9a Bilan_Diffusion'!H208)</f>
        <v/>
      </c>
      <c r="P212" s="46" t="str">
        <f>IF('Section 9a Bilan_Diffusion'!I208="","",'Section 9a Bilan_Diffusion'!I208)</f>
        <v/>
      </c>
      <c r="Q212" s="46" t="str">
        <f>IF('Section 9a Bilan_Diffusion'!J208="","",'Section 9a Bilan_Diffusion'!J208)</f>
        <v/>
      </c>
      <c r="R212" s="46" t="str">
        <f>IF('Section 9a Bilan_Diffusion'!K208="","",'Section 9a Bilan_Diffusion'!K208)</f>
        <v/>
      </c>
      <c r="S212" s="46" t="str">
        <f>IF('Section 9a Bilan_Diffusion'!L208="","",'Section 9a Bilan_Diffusion'!L208)</f>
        <v/>
      </c>
      <c r="T212" s="46" t="str">
        <f>IF('Section 9a Bilan_Diffusion'!M208="","",'Section 9a Bilan_Diffusion'!M208)</f>
        <v/>
      </c>
      <c r="U212" s="8">
        <f>'Section 9a Bilan_Diffusion'!N208</f>
        <v>0</v>
      </c>
      <c r="V212" s="8">
        <f>'Section 9a Bilan_Diffusion'!O208</f>
        <v>0</v>
      </c>
      <c r="W212" s="8">
        <f>'Section 9a Bilan_Diffusion'!P208</f>
        <v>0</v>
      </c>
      <c r="X212" s="8">
        <f>'Section 9a Bilan_Diffusion'!Q208</f>
        <v>0</v>
      </c>
      <c r="Y212" s="8">
        <f>'Section 9a Bilan_Diffusion'!R208</f>
        <v>0</v>
      </c>
      <c r="Z212" s="8">
        <f>'Section 9a Bilan_Diffusion'!S208</f>
        <v>0</v>
      </c>
      <c r="AA212" s="8">
        <f>'Section 9a Bilan_Diffusion'!T208</f>
        <v>0</v>
      </c>
      <c r="AB212" s="8">
        <f>'Section 9a Bilan_Diffusion'!U208</f>
        <v>0</v>
      </c>
      <c r="AC212" s="8">
        <f>'Section 9a Bilan_Diffusion'!V208</f>
        <v>0</v>
      </c>
    </row>
    <row r="213" spans="1:29">
      <c r="A213" s="8">
        <f>'Identification '!$F$11</f>
        <v>0</v>
      </c>
      <c r="B213" s="46" t="str">
        <f>IF(AND('Identification '!$F$11="",'Identification '!$F$15&lt;&gt;""),'Identification '!$F$15,IF('Identification '!$F$11="","",IF('Identification '!$F$13="Inscrire le nom de votre organisme dans la cellule F15",'Identification '!$F$15,'Identification '!$F$13)))</f>
        <v/>
      </c>
      <c r="C213" s="8" t="str">
        <f>REF!$BM$7</f>
        <v>2025-2026</v>
      </c>
      <c r="D213" s="8" t="s">
        <v>2995</v>
      </c>
      <c r="E213" s="46" t="str">
        <f>'Identification '!$F$17</f>
        <v/>
      </c>
      <c r="F213" s="8" t="str">
        <f>'Identification '!$G$18</f>
        <v/>
      </c>
      <c r="G213" s="10" t="str">
        <f>IF('Section 9a Bilan_Diffusion'!$D$7="","",'Section 9a Bilan_Diffusion'!$D$7)</f>
        <v/>
      </c>
      <c r="H213" s="8" t="str">
        <f>IF('Section 9a Bilan_Diffusion'!A209="","",IF('Section 9a Bilan_Diffusion'!A209="«Choisir»","",'Section 9a Bilan_Diffusion'!A209))</f>
        <v/>
      </c>
      <c r="I213" s="1312" t="str">
        <f>IF('Section 9a Bilan_Diffusion'!B209="","",'Section 9a Bilan_Diffusion'!B209)</f>
        <v/>
      </c>
      <c r="J213" s="46" t="str">
        <f>IF('Section 9a Bilan_Diffusion'!C209="","",'Section 9a Bilan_Diffusion'!C209)</f>
        <v/>
      </c>
      <c r="K213" s="46" t="str">
        <f>IF('Section 9a Bilan_Diffusion'!D209="","",'Section 9a Bilan_Diffusion'!D209)</f>
        <v/>
      </c>
      <c r="L213" s="8" t="str">
        <f>IF('Section 9a Bilan_Diffusion'!E209="","",IF('Section 9a Bilan_Diffusion'!E209="«Choisir»","",'Section 9a Bilan_Diffusion'!E209))</f>
        <v/>
      </c>
      <c r="M213" s="8" t="str">
        <f>IF('Section 9a Bilan_Diffusion'!F209="","",IF('Section 9a Bilan_Diffusion'!F209="«Choisir»","",'Section 9a Bilan_Diffusion'!F209))</f>
        <v/>
      </c>
      <c r="N213" s="46" t="str">
        <f>IF('Section 9a Bilan_Diffusion'!G209="","",'Section 9a Bilan_Diffusion'!G209)</f>
        <v/>
      </c>
      <c r="O213" s="46" t="str">
        <f>IF('Section 9a Bilan_Diffusion'!H209="","",'Section 9a Bilan_Diffusion'!H209)</f>
        <v/>
      </c>
      <c r="P213" s="46" t="str">
        <f>IF('Section 9a Bilan_Diffusion'!I209="","",'Section 9a Bilan_Diffusion'!I209)</f>
        <v/>
      </c>
      <c r="Q213" s="46" t="str">
        <f>IF('Section 9a Bilan_Diffusion'!J209="","",'Section 9a Bilan_Diffusion'!J209)</f>
        <v/>
      </c>
      <c r="R213" s="46" t="str">
        <f>IF('Section 9a Bilan_Diffusion'!K209="","",'Section 9a Bilan_Diffusion'!K209)</f>
        <v/>
      </c>
      <c r="S213" s="46" t="str">
        <f>IF('Section 9a Bilan_Diffusion'!L209="","",'Section 9a Bilan_Diffusion'!L209)</f>
        <v/>
      </c>
      <c r="T213" s="46" t="str">
        <f>IF('Section 9a Bilan_Diffusion'!M209="","",'Section 9a Bilan_Diffusion'!M209)</f>
        <v/>
      </c>
      <c r="U213" s="8">
        <f>'Section 9a Bilan_Diffusion'!N209</f>
        <v>0</v>
      </c>
      <c r="V213" s="8">
        <f>'Section 9a Bilan_Diffusion'!O209</f>
        <v>0</v>
      </c>
      <c r="W213" s="8">
        <f>'Section 9a Bilan_Diffusion'!P209</f>
        <v>0</v>
      </c>
      <c r="X213" s="8">
        <f>'Section 9a Bilan_Diffusion'!Q209</f>
        <v>0</v>
      </c>
      <c r="Y213" s="8">
        <f>'Section 9a Bilan_Diffusion'!R209</f>
        <v>0</v>
      </c>
      <c r="Z213" s="8">
        <f>'Section 9a Bilan_Diffusion'!S209</f>
        <v>0</v>
      </c>
      <c r="AA213" s="8">
        <f>'Section 9a Bilan_Diffusion'!T209</f>
        <v>0</v>
      </c>
      <c r="AB213" s="8">
        <f>'Section 9a Bilan_Diffusion'!U209</f>
        <v>0</v>
      </c>
      <c r="AC213" s="8">
        <f>'Section 9a Bilan_Diffusion'!V209</f>
        <v>0</v>
      </c>
    </row>
    <row r="214" spans="1:29">
      <c r="A214" s="8">
        <f>'Identification '!$F$11</f>
        <v>0</v>
      </c>
      <c r="B214" s="46" t="str">
        <f>IF(AND('Identification '!$F$11="",'Identification '!$F$15&lt;&gt;""),'Identification '!$F$15,IF('Identification '!$F$11="","",IF('Identification '!$F$13="Inscrire le nom de votre organisme dans la cellule F15",'Identification '!$F$15,'Identification '!$F$13)))</f>
        <v/>
      </c>
      <c r="C214" s="8" t="str">
        <f>REF!$BM$7</f>
        <v>2025-2026</v>
      </c>
      <c r="D214" s="8" t="s">
        <v>2995</v>
      </c>
      <c r="E214" s="46" t="str">
        <f>'Identification '!$F$17</f>
        <v/>
      </c>
      <c r="F214" s="8" t="str">
        <f>'Identification '!$G$18</f>
        <v/>
      </c>
      <c r="G214" s="10" t="str">
        <f>IF('Section 9a Bilan_Diffusion'!$D$7="","",'Section 9a Bilan_Diffusion'!$D$7)</f>
        <v/>
      </c>
      <c r="H214" s="8" t="str">
        <f>IF('Section 9a Bilan_Diffusion'!A210="","",IF('Section 9a Bilan_Diffusion'!A210="«Choisir»","",'Section 9a Bilan_Diffusion'!A210))</f>
        <v/>
      </c>
      <c r="I214" s="1312" t="str">
        <f>IF('Section 9a Bilan_Diffusion'!B210="","",'Section 9a Bilan_Diffusion'!B210)</f>
        <v/>
      </c>
      <c r="J214" s="46" t="str">
        <f>IF('Section 9a Bilan_Diffusion'!C210="","",'Section 9a Bilan_Diffusion'!C210)</f>
        <v/>
      </c>
      <c r="K214" s="46" t="str">
        <f>IF('Section 9a Bilan_Diffusion'!D210="","",'Section 9a Bilan_Diffusion'!D210)</f>
        <v/>
      </c>
      <c r="L214" s="8" t="str">
        <f>IF('Section 9a Bilan_Diffusion'!E210="","",IF('Section 9a Bilan_Diffusion'!E210="«Choisir»","",'Section 9a Bilan_Diffusion'!E210))</f>
        <v/>
      </c>
      <c r="M214" s="8" t="str">
        <f>IF('Section 9a Bilan_Diffusion'!F210="","",IF('Section 9a Bilan_Diffusion'!F210="«Choisir»","",'Section 9a Bilan_Diffusion'!F210))</f>
        <v/>
      </c>
      <c r="N214" s="46" t="str">
        <f>IF('Section 9a Bilan_Diffusion'!G210="","",'Section 9a Bilan_Diffusion'!G210)</f>
        <v/>
      </c>
      <c r="O214" s="46" t="str">
        <f>IF('Section 9a Bilan_Diffusion'!H210="","",'Section 9a Bilan_Diffusion'!H210)</f>
        <v/>
      </c>
      <c r="P214" s="46" t="str">
        <f>IF('Section 9a Bilan_Diffusion'!I210="","",'Section 9a Bilan_Diffusion'!I210)</f>
        <v/>
      </c>
      <c r="Q214" s="46" t="str">
        <f>IF('Section 9a Bilan_Diffusion'!J210="","",'Section 9a Bilan_Diffusion'!J210)</f>
        <v/>
      </c>
      <c r="R214" s="46" t="str">
        <f>IF('Section 9a Bilan_Diffusion'!K210="","",'Section 9a Bilan_Diffusion'!K210)</f>
        <v/>
      </c>
      <c r="S214" s="46" t="str">
        <f>IF('Section 9a Bilan_Diffusion'!L210="","",'Section 9a Bilan_Diffusion'!L210)</f>
        <v/>
      </c>
      <c r="T214" s="46" t="str">
        <f>IF('Section 9a Bilan_Diffusion'!M210="","",'Section 9a Bilan_Diffusion'!M210)</f>
        <v/>
      </c>
      <c r="U214" s="8">
        <f>'Section 9a Bilan_Diffusion'!N210</f>
        <v>0</v>
      </c>
      <c r="V214" s="8">
        <f>'Section 9a Bilan_Diffusion'!O210</f>
        <v>0</v>
      </c>
      <c r="W214" s="8">
        <f>'Section 9a Bilan_Diffusion'!P210</f>
        <v>0</v>
      </c>
      <c r="X214" s="8">
        <f>'Section 9a Bilan_Diffusion'!Q210</f>
        <v>0</v>
      </c>
      <c r="Y214" s="8">
        <f>'Section 9a Bilan_Diffusion'!R210</f>
        <v>0</v>
      </c>
      <c r="Z214" s="8">
        <f>'Section 9a Bilan_Diffusion'!S210</f>
        <v>0</v>
      </c>
      <c r="AA214" s="8">
        <f>'Section 9a Bilan_Diffusion'!T210</f>
        <v>0</v>
      </c>
      <c r="AB214" s="8">
        <f>'Section 9a Bilan_Diffusion'!U210</f>
        <v>0</v>
      </c>
      <c r="AC214" s="8">
        <f>'Section 9a Bilan_Diffusion'!V210</f>
        <v>0</v>
      </c>
    </row>
    <row r="215" spans="1:29">
      <c r="A215" s="8">
        <f>'Identification '!$F$11</f>
        <v>0</v>
      </c>
      <c r="B215" s="46" t="str">
        <f>IF(AND('Identification '!$F$11="",'Identification '!$F$15&lt;&gt;""),'Identification '!$F$15,IF('Identification '!$F$11="","",IF('Identification '!$F$13="Inscrire le nom de votre organisme dans la cellule F15",'Identification '!$F$15,'Identification '!$F$13)))</f>
        <v/>
      </c>
      <c r="C215" s="8" t="str">
        <f>REF!$BM$7</f>
        <v>2025-2026</v>
      </c>
      <c r="D215" s="8" t="s">
        <v>2995</v>
      </c>
      <c r="E215" s="46" t="str">
        <f>'Identification '!$F$17</f>
        <v/>
      </c>
      <c r="F215" s="8" t="str">
        <f>'Identification '!$G$18</f>
        <v/>
      </c>
      <c r="G215" s="10" t="str">
        <f>IF('Section 9a Bilan_Diffusion'!$D$7="","",'Section 9a Bilan_Diffusion'!$D$7)</f>
        <v/>
      </c>
      <c r="H215" s="8" t="str">
        <f>IF('Section 9a Bilan_Diffusion'!A211="","",IF('Section 9a Bilan_Diffusion'!A211="«Choisir»","",'Section 9a Bilan_Diffusion'!A211))</f>
        <v/>
      </c>
      <c r="I215" s="1312" t="str">
        <f>IF('Section 9a Bilan_Diffusion'!B211="","",'Section 9a Bilan_Diffusion'!B211)</f>
        <v/>
      </c>
      <c r="J215" s="46" t="str">
        <f>IF('Section 9a Bilan_Diffusion'!C211="","",'Section 9a Bilan_Diffusion'!C211)</f>
        <v/>
      </c>
      <c r="K215" s="46" t="str">
        <f>IF('Section 9a Bilan_Diffusion'!D211="","",'Section 9a Bilan_Diffusion'!D211)</f>
        <v/>
      </c>
      <c r="L215" s="8" t="str">
        <f>IF('Section 9a Bilan_Diffusion'!E211="","",IF('Section 9a Bilan_Diffusion'!E211="«Choisir»","",'Section 9a Bilan_Diffusion'!E211))</f>
        <v/>
      </c>
      <c r="M215" s="8" t="str">
        <f>IF('Section 9a Bilan_Diffusion'!F211="","",IF('Section 9a Bilan_Diffusion'!F211="«Choisir»","",'Section 9a Bilan_Diffusion'!F211))</f>
        <v/>
      </c>
      <c r="N215" s="46" t="str">
        <f>IF('Section 9a Bilan_Diffusion'!G211="","",'Section 9a Bilan_Diffusion'!G211)</f>
        <v/>
      </c>
      <c r="O215" s="46" t="str">
        <f>IF('Section 9a Bilan_Diffusion'!H211="","",'Section 9a Bilan_Diffusion'!H211)</f>
        <v/>
      </c>
      <c r="P215" s="46" t="str">
        <f>IF('Section 9a Bilan_Diffusion'!I211="","",'Section 9a Bilan_Diffusion'!I211)</f>
        <v/>
      </c>
      <c r="Q215" s="46" t="str">
        <f>IF('Section 9a Bilan_Diffusion'!J211="","",'Section 9a Bilan_Diffusion'!J211)</f>
        <v/>
      </c>
      <c r="R215" s="46" t="str">
        <f>IF('Section 9a Bilan_Diffusion'!K211="","",'Section 9a Bilan_Diffusion'!K211)</f>
        <v/>
      </c>
      <c r="S215" s="46" t="str">
        <f>IF('Section 9a Bilan_Diffusion'!L211="","",'Section 9a Bilan_Diffusion'!L211)</f>
        <v/>
      </c>
      <c r="T215" s="46" t="str">
        <f>IF('Section 9a Bilan_Diffusion'!M211="","",'Section 9a Bilan_Diffusion'!M211)</f>
        <v/>
      </c>
      <c r="U215" s="8">
        <f>'Section 9a Bilan_Diffusion'!N211</f>
        <v>0</v>
      </c>
      <c r="V215" s="8">
        <f>'Section 9a Bilan_Diffusion'!O211</f>
        <v>0</v>
      </c>
      <c r="W215" s="8">
        <f>'Section 9a Bilan_Diffusion'!P211</f>
        <v>0</v>
      </c>
      <c r="X215" s="8">
        <f>'Section 9a Bilan_Diffusion'!Q211</f>
        <v>0</v>
      </c>
      <c r="Y215" s="8">
        <f>'Section 9a Bilan_Diffusion'!R211</f>
        <v>0</v>
      </c>
      <c r="Z215" s="8">
        <f>'Section 9a Bilan_Diffusion'!S211</f>
        <v>0</v>
      </c>
      <c r="AA215" s="8">
        <f>'Section 9a Bilan_Diffusion'!T211</f>
        <v>0</v>
      </c>
      <c r="AB215" s="8">
        <f>'Section 9a Bilan_Diffusion'!U211</f>
        <v>0</v>
      </c>
      <c r="AC215" s="8">
        <f>'Section 9a Bilan_Diffusion'!V211</f>
        <v>0</v>
      </c>
    </row>
    <row r="216" spans="1:29">
      <c r="A216" s="8">
        <f>'Identification '!$F$11</f>
        <v>0</v>
      </c>
      <c r="B216" s="46" t="str">
        <f>IF(AND('Identification '!$F$11="",'Identification '!$F$15&lt;&gt;""),'Identification '!$F$15,IF('Identification '!$F$11="","",IF('Identification '!$F$13="Inscrire le nom de votre organisme dans la cellule F15",'Identification '!$F$15,'Identification '!$F$13)))</f>
        <v/>
      </c>
      <c r="C216" s="8" t="str">
        <f>REF!$BM$7</f>
        <v>2025-2026</v>
      </c>
      <c r="D216" s="8" t="s">
        <v>2995</v>
      </c>
      <c r="E216" s="46" t="str">
        <f>'Identification '!$F$17</f>
        <v/>
      </c>
      <c r="F216" s="8" t="str">
        <f>'Identification '!$G$18</f>
        <v/>
      </c>
      <c r="G216" s="10" t="str">
        <f>IF('Section 9a Bilan_Diffusion'!$D$7="","",'Section 9a Bilan_Diffusion'!$D$7)</f>
        <v/>
      </c>
      <c r="H216" s="8" t="str">
        <f>IF('Section 9a Bilan_Diffusion'!A212="","",IF('Section 9a Bilan_Diffusion'!A212="«Choisir»","",'Section 9a Bilan_Diffusion'!A212))</f>
        <v/>
      </c>
      <c r="I216" s="1312" t="str">
        <f>IF('Section 9a Bilan_Diffusion'!B212="","",'Section 9a Bilan_Diffusion'!B212)</f>
        <v/>
      </c>
      <c r="J216" s="46" t="str">
        <f>IF('Section 9a Bilan_Diffusion'!C212="","",'Section 9a Bilan_Diffusion'!C212)</f>
        <v/>
      </c>
      <c r="K216" s="46" t="str">
        <f>IF('Section 9a Bilan_Diffusion'!D212="","",'Section 9a Bilan_Diffusion'!D212)</f>
        <v/>
      </c>
      <c r="L216" s="8" t="str">
        <f>IF('Section 9a Bilan_Diffusion'!E212="","",IF('Section 9a Bilan_Diffusion'!E212="«Choisir»","",'Section 9a Bilan_Diffusion'!E212))</f>
        <v/>
      </c>
      <c r="M216" s="8" t="str">
        <f>IF('Section 9a Bilan_Diffusion'!F212="","",IF('Section 9a Bilan_Diffusion'!F212="«Choisir»","",'Section 9a Bilan_Diffusion'!F212))</f>
        <v/>
      </c>
      <c r="N216" s="46" t="str">
        <f>IF('Section 9a Bilan_Diffusion'!G212="","",'Section 9a Bilan_Diffusion'!G212)</f>
        <v/>
      </c>
      <c r="O216" s="46" t="str">
        <f>IF('Section 9a Bilan_Diffusion'!H212="","",'Section 9a Bilan_Diffusion'!H212)</f>
        <v/>
      </c>
      <c r="P216" s="46" t="str">
        <f>IF('Section 9a Bilan_Diffusion'!I212="","",'Section 9a Bilan_Diffusion'!I212)</f>
        <v/>
      </c>
      <c r="Q216" s="46" t="str">
        <f>IF('Section 9a Bilan_Diffusion'!J212="","",'Section 9a Bilan_Diffusion'!J212)</f>
        <v/>
      </c>
      <c r="R216" s="46" t="str">
        <f>IF('Section 9a Bilan_Diffusion'!K212="","",'Section 9a Bilan_Diffusion'!K212)</f>
        <v/>
      </c>
      <c r="S216" s="46" t="str">
        <f>IF('Section 9a Bilan_Diffusion'!L212="","",'Section 9a Bilan_Diffusion'!L212)</f>
        <v/>
      </c>
      <c r="T216" s="46" t="str">
        <f>IF('Section 9a Bilan_Diffusion'!M212="","",'Section 9a Bilan_Diffusion'!M212)</f>
        <v/>
      </c>
      <c r="U216" s="8">
        <f>'Section 9a Bilan_Diffusion'!N212</f>
        <v>0</v>
      </c>
      <c r="V216" s="8">
        <f>'Section 9a Bilan_Diffusion'!O212</f>
        <v>0</v>
      </c>
      <c r="W216" s="8">
        <f>'Section 9a Bilan_Diffusion'!P212</f>
        <v>0</v>
      </c>
      <c r="X216" s="8">
        <f>'Section 9a Bilan_Diffusion'!Q212</f>
        <v>0</v>
      </c>
      <c r="Y216" s="8">
        <f>'Section 9a Bilan_Diffusion'!R212</f>
        <v>0</v>
      </c>
      <c r="Z216" s="8">
        <f>'Section 9a Bilan_Diffusion'!S212</f>
        <v>0</v>
      </c>
      <c r="AA216" s="8">
        <f>'Section 9a Bilan_Diffusion'!T212</f>
        <v>0</v>
      </c>
      <c r="AB216" s="8">
        <f>'Section 9a Bilan_Diffusion'!U212</f>
        <v>0</v>
      </c>
      <c r="AC216" s="8">
        <f>'Section 9a Bilan_Diffusion'!V212</f>
        <v>0</v>
      </c>
    </row>
    <row r="217" spans="1:29">
      <c r="A217" s="8">
        <f>'Identification '!$F$11</f>
        <v>0</v>
      </c>
      <c r="B217" s="46" t="str">
        <f>IF(AND('Identification '!$F$11="",'Identification '!$F$15&lt;&gt;""),'Identification '!$F$15,IF('Identification '!$F$11="","",IF('Identification '!$F$13="Inscrire le nom de votre organisme dans la cellule F15",'Identification '!$F$15,'Identification '!$F$13)))</f>
        <v/>
      </c>
      <c r="C217" s="8" t="str">
        <f>REF!$BM$7</f>
        <v>2025-2026</v>
      </c>
      <c r="D217" s="8" t="s">
        <v>2995</v>
      </c>
      <c r="E217" s="46" t="str">
        <f>'Identification '!$F$17</f>
        <v/>
      </c>
      <c r="F217" s="8" t="str">
        <f>'Identification '!$G$18</f>
        <v/>
      </c>
      <c r="G217" s="10" t="str">
        <f>IF('Section 9a Bilan_Diffusion'!$D$7="","",'Section 9a Bilan_Diffusion'!$D$7)</f>
        <v/>
      </c>
      <c r="H217" s="8" t="str">
        <f>IF('Section 9a Bilan_Diffusion'!A213="","",IF('Section 9a Bilan_Diffusion'!A213="«Choisir»","",'Section 9a Bilan_Diffusion'!A213))</f>
        <v/>
      </c>
      <c r="I217" s="1312" t="str">
        <f>IF('Section 9a Bilan_Diffusion'!B213="","",'Section 9a Bilan_Diffusion'!B213)</f>
        <v/>
      </c>
      <c r="J217" s="46" t="str">
        <f>IF('Section 9a Bilan_Diffusion'!C213="","",'Section 9a Bilan_Diffusion'!C213)</f>
        <v/>
      </c>
      <c r="K217" s="46" t="str">
        <f>IF('Section 9a Bilan_Diffusion'!D213="","",'Section 9a Bilan_Diffusion'!D213)</f>
        <v/>
      </c>
      <c r="L217" s="8" t="str">
        <f>IF('Section 9a Bilan_Diffusion'!E213="","",IF('Section 9a Bilan_Diffusion'!E213="«Choisir»","",'Section 9a Bilan_Diffusion'!E213))</f>
        <v/>
      </c>
      <c r="M217" s="8" t="str">
        <f>IF('Section 9a Bilan_Diffusion'!F213="","",IF('Section 9a Bilan_Diffusion'!F213="«Choisir»","",'Section 9a Bilan_Diffusion'!F213))</f>
        <v/>
      </c>
      <c r="N217" s="46" t="str">
        <f>IF('Section 9a Bilan_Diffusion'!G213="","",'Section 9a Bilan_Diffusion'!G213)</f>
        <v/>
      </c>
      <c r="O217" s="46" t="str">
        <f>IF('Section 9a Bilan_Diffusion'!H213="","",'Section 9a Bilan_Diffusion'!H213)</f>
        <v/>
      </c>
      <c r="P217" s="46" t="str">
        <f>IF('Section 9a Bilan_Diffusion'!I213="","",'Section 9a Bilan_Diffusion'!I213)</f>
        <v/>
      </c>
      <c r="Q217" s="46" t="str">
        <f>IF('Section 9a Bilan_Diffusion'!J213="","",'Section 9a Bilan_Diffusion'!J213)</f>
        <v/>
      </c>
      <c r="R217" s="46" t="str">
        <f>IF('Section 9a Bilan_Diffusion'!K213="","",'Section 9a Bilan_Diffusion'!K213)</f>
        <v/>
      </c>
      <c r="S217" s="46" t="str">
        <f>IF('Section 9a Bilan_Diffusion'!L213="","",'Section 9a Bilan_Diffusion'!L213)</f>
        <v/>
      </c>
      <c r="T217" s="46" t="str">
        <f>IF('Section 9a Bilan_Diffusion'!M213="","",'Section 9a Bilan_Diffusion'!M213)</f>
        <v/>
      </c>
      <c r="U217" s="8">
        <f>'Section 9a Bilan_Diffusion'!N213</f>
        <v>0</v>
      </c>
      <c r="V217" s="8">
        <f>'Section 9a Bilan_Diffusion'!O213</f>
        <v>0</v>
      </c>
      <c r="W217" s="8">
        <f>'Section 9a Bilan_Diffusion'!P213</f>
        <v>0</v>
      </c>
      <c r="X217" s="8">
        <f>'Section 9a Bilan_Diffusion'!Q213</f>
        <v>0</v>
      </c>
      <c r="Y217" s="8">
        <f>'Section 9a Bilan_Diffusion'!R213</f>
        <v>0</v>
      </c>
      <c r="Z217" s="8">
        <f>'Section 9a Bilan_Diffusion'!S213</f>
        <v>0</v>
      </c>
      <c r="AA217" s="8">
        <f>'Section 9a Bilan_Diffusion'!T213</f>
        <v>0</v>
      </c>
      <c r="AB217" s="8">
        <f>'Section 9a Bilan_Diffusion'!U213</f>
        <v>0</v>
      </c>
      <c r="AC217" s="8">
        <f>'Section 9a Bilan_Diffusion'!V213</f>
        <v>0</v>
      </c>
    </row>
    <row r="218" spans="1:29">
      <c r="A218" s="8">
        <f>'Identification '!$F$11</f>
        <v>0</v>
      </c>
      <c r="B218" s="46" t="str">
        <f>IF(AND('Identification '!$F$11="",'Identification '!$F$15&lt;&gt;""),'Identification '!$F$15,IF('Identification '!$F$11="","",IF('Identification '!$F$13="Inscrire le nom de votre organisme dans la cellule F15",'Identification '!$F$15,'Identification '!$F$13)))</f>
        <v/>
      </c>
      <c r="C218" s="8" t="str">
        <f>REF!$BM$7</f>
        <v>2025-2026</v>
      </c>
      <c r="D218" s="8" t="s">
        <v>2995</v>
      </c>
      <c r="E218" s="46" t="str">
        <f>'Identification '!$F$17</f>
        <v/>
      </c>
      <c r="F218" s="8" t="str">
        <f>'Identification '!$G$18</f>
        <v/>
      </c>
      <c r="G218" s="10" t="str">
        <f>IF('Section 9a Bilan_Diffusion'!$D$7="","",'Section 9a Bilan_Diffusion'!$D$7)</f>
        <v/>
      </c>
      <c r="H218" s="8" t="str">
        <f>IF('Section 9a Bilan_Diffusion'!A214="","",IF('Section 9a Bilan_Diffusion'!A214="«Choisir»","",'Section 9a Bilan_Diffusion'!A214))</f>
        <v/>
      </c>
      <c r="I218" s="1312" t="str">
        <f>IF('Section 9a Bilan_Diffusion'!B214="","",'Section 9a Bilan_Diffusion'!B214)</f>
        <v/>
      </c>
      <c r="J218" s="46" t="str">
        <f>IF('Section 9a Bilan_Diffusion'!C214="","",'Section 9a Bilan_Diffusion'!C214)</f>
        <v/>
      </c>
      <c r="K218" s="46" t="str">
        <f>IF('Section 9a Bilan_Diffusion'!D214="","",'Section 9a Bilan_Diffusion'!D214)</f>
        <v/>
      </c>
      <c r="L218" s="8" t="str">
        <f>IF('Section 9a Bilan_Diffusion'!E214="","",IF('Section 9a Bilan_Diffusion'!E214="«Choisir»","",'Section 9a Bilan_Diffusion'!E214))</f>
        <v/>
      </c>
      <c r="M218" s="8" t="str">
        <f>IF('Section 9a Bilan_Diffusion'!F214="","",IF('Section 9a Bilan_Diffusion'!F214="«Choisir»","",'Section 9a Bilan_Diffusion'!F214))</f>
        <v/>
      </c>
      <c r="N218" s="46" t="str">
        <f>IF('Section 9a Bilan_Diffusion'!G214="","",'Section 9a Bilan_Diffusion'!G214)</f>
        <v/>
      </c>
      <c r="O218" s="46" t="str">
        <f>IF('Section 9a Bilan_Diffusion'!H214="","",'Section 9a Bilan_Diffusion'!H214)</f>
        <v/>
      </c>
      <c r="P218" s="46" t="str">
        <f>IF('Section 9a Bilan_Diffusion'!I214="","",'Section 9a Bilan_Diffusion'!I214)</f>
        <v/>
      </c>
      <c r="Q218" s="46" t="str">
        <f>IF('Section 9a Bilan_Diffusion'!J214="","",'Section 9a Bilan_Diffusion'!J214)</f>
        <v/>
      </c>
      <c r="R218" s="46" t="str">
        <f>IF('Section 9a Bilan_Diffusion'!K214="","",'Section 9a Bilan_Diffusion'!K214)</f>
        <v/>
      </c>
      <c r="S218" s="46" t="str">
        <f>IF('Section 9a Bilan_Diffusion'!L214="","",'Section 9a Bilan_Diffusion'!L214)</f>
        <v/>
      </c>
      <c r="T218" s="46" t="str">
        <f>IF('Section 9a Bilan_Diffusion'!M214="","",'Section 9a Bilan_Diffusion'!M214)</f>
        <v/>
      </c>
      <c r="U218" s="8">
        <f>'Section 9a Bilan_Diffusion'!N214</f>
        <v>0</v>
      </c>
      <c r="V218" s="8">
        <f>'Section 9a Bilan_Diffusion'!O214</f>
        <v>0</v>
      </c>
      <c r="W218" s="8">
        <f>'Section 9a Bilan_Diffusion'!P214</f>
        <v>0</v>
      </c>
      <c r="X218" s="8">
        <f>'Section 9a Bilan_Diffusion'!Q214</f>
        <v>0</v>
      </c>
      <c r="Y218" s="8">
        <f>'Section 9a Bilan_Diffusion'!R214</f>
        <v>0</v>
      </c>
      <c r="Z218" s="8">
        <f>'Section 9a Bilan_Diffusion'!S214</f>
        <v>0</v>
      </c>
      <c r="AA218" s="8">
        <f>'Section 9a Bilan_Diffusion'!T214</f>
        <v>0</v>
      </c>
      <c r="AB218" s="8">
        <f>'Section 9a Bilan_Diffusion'!U214</f>
        <v>0</v>
      </c>
      <c r="AC218" s="8">
        <f>'Section 9a Bilan_Diffusion'!V214</f>
        <v>0</v>
      </c>
    </row>
    <row r="219" spans="1:29">
      <c r="A219" s="8">
        <f>'Identification '!$F$11</f>
        <v>0</v>
      </c>
      <c r="B219" s="46" t="str">
        <f>IF(AND('Identification '!$F$11="",'Identification '!$F$15&lt;&gt;""),'Identification '!$F$15,IF('Identification '!$F$11="","",IF('Identification '!$F$13="Inscrire le nom de votre organisme dans la cellule F15",'Identification '!$F$15,'Identification '!$F$13)))</f>
        <v/>
      </c>
      <c r="C219" s="8" t="str">
        <f>REF!$BM$7</f>
        <v>2025-2026</v>
      </c>
      <c r="D219" s="8" t="s">
        <v>2995</v>
      </c>
      <c r="E219" s="46" t="str">
        <f>'Identification '!$F$17</f>
        <v/>
      </c>
      <c r="F219" s="8" t="str">
        <f>'Identification '!$G$18</f>
        <v/>
      </c>
      <c r="G219" s="10" t="str">
        <f>IF('Section 9a Bilan_Diffusion'!$D$7="","",'Section 9a Bilan_Diffusion'!$D$7)</f>
        <v/>
      </c>
      <c r="H219" s="8" t="str">
        <f>IF('Section 9a Bilan_Diffusion'!A215="","",IF('Section 9a Bilan_Diffusion'!A215="«Choisir»","",'Section 9a Bilan_Diffusion'!A215))</f>
        <v/>
      </c>
      <c r="I219" s="1312" t="str">
        <f>IF('Section 9a Bilan_Diffusion'!B215="","",'Section 9a Bilan_Diffusion'!B215)</f>
        <v/>
      </c>
      <c r="J219" s="46" t="str">
        <f>IF('Section 9a Bilan_Diffusion'!C215="","",'Section 9a Bilan_Diffusion'!C215)</f>
        <v/>
      </c>
      <c r="K219" s="46" t="str">
        <f>IF('Section 9a Bilan_Diffusion'!D215="","",'Section 9a Bilan_Diffusion'!D215)</f>
        <v/>
      </c>
      <c r="L219" s="8" t="str">
        <f>IF('Section 9a Bilan_Diffusion'!E215="","",IF('Section 9a Bilan_Diffusion'!E215="«Choisir»","",'Section 9a Bilan_Diffusion'!E215))</f>
        <v/>
      </c>
      <c r="M219" s="8" t="str">
        <f>IF('Section 9a Bilan_Diffusion'!F215="","",IF('Section 9a Bilan_Diffusion'!F215="«Choisir»","",'Section 9a Bilan_Diffusion'!F215))</f>
        <v/>
      </c>
      <c r="N219" s="46" t="str">
        <f>IF('Section 9a Bilan_Diffusion'!G215="","",'Section 9a Bilan_Diffusion'!G215)</f>
        <v/>
      </c>
      <c r="O219" s="46" t="str">
        <f>IF('Section 9a Bilan_Diffusion'!H215="","",'Section 9a Bilan_Diffusion'!H215)</f>
        <v/>
      </c>
      <c r="P219" s="46" t="str">
        <f>IF('Section 9a Bilan_Diffusion'!I215="","",'Section 9a Bilan_Diffusion'!I215)</f>
        <v/>
      </c>
      <c r="Q219" s="46" t="str">
        <f>IF('Section 9a Bilan_Diffusion'!J215="","",'Section 9a Bilan_Diffusion'!J215)</f>
        <v/>
      </c>
      <c r="R219" s="46" t="str">
        <f>IF('Section 9a Bilan_Diffusion'!K215="","",'Section 9a Bilan_Diffusion'!K215)</f>
        <v/>
      </c>
      <c r="S219" s="46" t="str">
        <f>IF('Section 9a Bilan_Diffusion'!L215="","",'Section 9a Bilan_Diffusion'!L215)</f>
        <v/>
      </c>
      <c r="T219" s="46" t="str">
        <f>IF('Section 9a Bilan_Diffusion'!M215="","",'Section 9a Bilan_Diffusion'!M215)</f>
        <v/>
      </c>
      <c r="U219" s="8">
        <f>'Section 9a Bilan_Diffusion'!N215</f>
        <v>0</v>
      </c>
      <c r="V219" s="8">
        <f>'Section 9a Bilan_Diffusion'!O215</f>
        <v>0</v>
      </c>
      <c r="W219" s="8">
        <f>'Section 9a Bilan_Diffusion'!P215</f>
        <v>0</v>
      </c>
      <c r="X219" s="8">
        <f>'Section 9a Bilan_Diffusion'!Q215</f>
        <v>0</v>
      </c>
      <c r="Y219" s="8">
        <f>'Section 9a Bilan_Diffusion'!R215</f>
        <v>0</v>
      </c>
      <c r="Z219" s="8">
        <f>'Section 9a Bilan_Diffusion'!S215</f>
        <v>0</v>
      </c>
      <c r="AA219" s="8">
        <f>'Section 9a Bilan_Diffusion'!T215</f>
        <v>0</v>
      </c>
      <c r="AB219" s="8">
        <f>'Section 9a Bilan_Diffusion'!U215</f>
        <v>0</v>
      </c>
      <c r="AC219" s="8">
        <f>'Section 9a Bilan_Diffusion'!V215</f>
        <v>0</v>
      </c>
    </row>
    <row r="220" spans="1:29">
      <c r="A220" s="8">
        <f>'Identification '!$F$11</f>
        <v>0</v>
      </c>
      <c r="B220" s="46" t="str">
        <f>IF(AND('Identification '!$F$11="",'Identification '!$F$15&lt;&gt;""),'Identification '!$F$15,IF('Identification '!$F$11="","",IF('Identification '!$F$13="Inscrire le nom de votre organisme dans la cellule F15",'Identification '!$F$15,'Identification '!$F$13)))</f>
        <v/>
      </c>
      <c r="C220" s="8" t="str">
        <f>REF!$BM$7</f>
        <v>2025-2026</v>
      </c>
      <c r="D220" s="8" t="s">
        <v>2995</v>
      </c>
      <c r="E220" s="46" t="str">
        <f>'Identification '!$F$17</f>
        <v/>
      </c>
      <c r="F220" s="8" t="str">
        <f>'Identification '!$G$18</f>
        <v/>
      </c>
      <c r="G220" s="10" t="str">
        <f>IF('Section 9a Bilan_Diffusion'!$D$7="","",'Section 9a Bilan_Diffusion'!$D$7)</f>
        <v/>
      </c>
      <c r="H220" s="8" t="str">
        <f>IF('Section 9a Bilan_Diffusion'!A216="","",IF('Section 9a Bilan_Diffusion'!A216="«Choisir»","",'Section 9a Bilan_Diffusion'!A216))</f>
        <v/>
      </c>
      <c r="I220" s="1312" t="str">
        <f>IF('Section 9a Bilan_Diffusion'!B216="","",'Section 9a Bilan_Diffusion'!B216)</f>
        <v/>
      </c>
      <c r="J220" s="46" t="str">
        <f>IF('Section 9a Bilan_Diffusion'!C216="","",'Section 9a Bilan_Diffusion'!C216)</f>
        <v/>
      </c>
      <c r="K220" s="46" t="str">
        <f>IF('Section 9a Bilan_Diffusion'!D216="","",'Section 9a Bilan_Diffusion'!D216)</f>
        <v/>
      </c>
      <c r="L220" s="8" t="str">
        <f>IF('Section 9a Bilan_Diffusion'!E216="","",IF('Section 9a Bilan_Diffusion'!E216="«Choisir»","",'Section 9a Bilan_Diffusion'!E216))</f>
        <v/>
      </c>
      <c r="M220" s="8" t="str">
        <f>IF('Section 9a Bilan_Diffusion'!F216="","",IF('Section 9a Bilan_Diffusion'!F216="«Choisir»","",'Section 9a Bilan_Diffusion'!F216))</f>
        <v/>
      </c>
      <c r="N220" s="46" t="str">
        <f>IF('Section 9a Bilan_Diffusion'!G216="","",'Section 9a Bilan_Diffusion'!G216)</f>
        <v/>
      </c>
      <c r="O220" s="46" t="str">
        <f>IF('Section 9a Bilan_Diffusion'!H216="","",'Section 9a Bilan_Diffusion'!H216)</f>
        <v/>
      </c>
      <c r="P220" s="46" t="str">
        <f>IF('Section 9a Bilan_Diffusion'!I216="","",'Section 9a Bilan_Diffusion'!I216)</f>
        <v/>
      </c>
      <c r="Q220" s="46" t="str">
        <f>IF('Section 9a Bilan_Diffusion'!J216="","",'Section 9a Bilan_Diffusion'!J216)</f>
        <v/>
      </c>
      <c r="R220" s="46" t="str">
        <f>IF('Section 9a Bilan_Diffusion'!K216="","",'Section 9a Bilan_Diffusion'!K216)</f>
        <v/>
      </c>
      <c r="S220" s="46" t="str">
        <f>IF('Section 9a Bilan_Diffusion'!L216="","",'Section 9a Bilan_Diffusion'!L216)</f>
        <v/>
      </c>
      <c r="T220" s="46" t="str">
        <f>IF('Section 9a Bilan_Diffusion'!M216="","",'Section 9a Bilan_Diffusion'!M216)</f>
        <v/>
      </c>
      <c r="U220" s="8">
        <f>'Section 9a Bilan_Diffusion'!N216</f>
        <v>0</v>
      </c>
      <c r="V220" s="8">
        <f>'Section 9a Bilan_Diffusion'!O216</f>
        <v>0</v>
      </c>
      <c r="W220" s="8">
        <f>'Section 9a Bilan_Diffusion'!P216</f>
        <v>0</v>
      </c>
      <c r="X220" s="8">
        <f>'Section 9a Bilan_Diffusion'!Q216</f>
        <v>0</v>
      </c>
      <c r="Y220" s="8">
        <f>'Section 9a Bilan_Diffusion'!R216</f>
        <v>0</v>
      </c>
      <c r="Z220" s="8">
        <f>'Section 9a Bilan_Diffusion'!S216</f>
        <v>0</v>
      </c>
      <c r="AA220" s="8">
        <f>'Section 9a Bilan_Diffusion'!T216</f>
        <v>0</v>
      </c>
      <c r="AB220" s="8">
        <f>'Section 9a Bilan_Diffusion'!U216</f>
        <v>0</v>
      </c>
      <c r="AC220" s="8">
        <f>'Section 9a Bilan_Diffusion'!V216</f>
        <v>0</v>
      </c>
    </row>
    <row r="221" spans="1:29">
      <c r="A221" s="8">
        <f>'Identification '!$F$11</f>
        <v>0</v>
      </c>
      <c r="B221" s="46" t="str">
        <f>IF(AND('Identification '!$F$11="",'Identification '!$F$15&lt;&gt;""),'Identification '!$F$15,IF('Identification '!$F$11="","",IF('Identification '!$F$13="Inscrire le nom de votre organisme dans la cellule F15",'Identification '!$F$15,'Identification '!$F$13)))</f>
        <v/>
      </c>
      <c r="C221" s="8" t="str">
        <f>REF!$BM$7</f>
        <v>2025-2026</v>
      </c>
      <c r="D221" s="8" t="s">
        <v>2995</v>
      </c>
      <c r="E221" s="46" t="str">
        <f>'Identification '!$F$17</f>
        <v/>
      </c>
      <c r="F221" s="8" t="str">
        <f>'Identification '!$G$18</f>
        <v/>
      </c>
      <c r="G221" s="10" t="str">
        <f>IF('Section 9a Bilan_Diffusion'!$D$7="","",'Section 9a Bilan_Diffusion'!$D$7)</f>
        <v/>
      </c>
      <c r="H221" s="8" t="str">
        <f>IF('Section 9a Bilan_Diffusion'!A217="","",IF('Section 9a Bilan_Diffusion'!A217="«Choisir»","",'Section 9a Bilan_Diffusion'!A217))</f>
        <v/>
      </c>
      <c r="I221" s="1312" t="str">
        <f>IF('Section 9a Bilan_Diffusion'!B217="","",'Section 9a Bilan_Diffusion'!B217)</f>
        <v/>
      </c>
      <c r="J221" s="46" t="str">
        <f>IF('Section 9a Bilan_Diffusion'!C217="","",'Section 9a Bilan_Diffusion'!C217)</f>
        <v/>
      </c>
      <c r="K221" s="46" t="str">
        <f>IF('Section 9a Bilan_Diffusion'!D217="","",'Section 9a Bilan_Diffusion'!D217)</f>
        <v/>
      </c>
      <c r="L221" s="8" t="str">
        <f>IF('Section 9a Bilan_Diffusion'!E217="","",IF('Section 9a Bilan_Diffusion'!E217="«Choisir»","",'Section 9a Bilan_Diffusion'!E217))</f>
        <v/>
      </c>
      <c r="M221" s="8" t="str">
        <f>IF('Section 9a Bilan_Diffusion'!F217="","",IF('Section 9a Bilan_Diffusion'!F217="«Choisir»","",'Section 9a Bilan_Diffusion'!F217))</f>
        <v/>
      </c>
      <c r="N221" s="46" t="str">
        <f>IF('Section 9a Bilan_Diffusion'!G217="","",'Section 9a Bilan_Diffusion'!G217)</f>
        <v/>
      </c>
      <c r="O221" s="46" t="str">
        <f>IF('Section 9a Bilan_Diffusion'!H217="","",'Section 9a Bilan_Diffusion'!H217)</f>
        <v/>
      </c>
      <c r="P221" s="46" t="str">
        <f>IF('Section 9a Bilan_Diffusion'!I217="","",'Section 9a Bilan_Diffusion'!I217)</f>
        <v/>
      </c>
      <c r="Q221" s="46" t="str">
        <f>IF('Section 9a Bilan_Diffusion'!J217="","",'Section 9a Bilan_Diffusion'!J217)</f>
        <v/>
      </c>
      <c r="R221" s="46" t="str">
        <f>IF('Section 9a Bilan_Diffusion'!K217="","",'Section 9a Bilan_Diffusion'!K217)</f>
        <v/>
      </c>
      <c r="S221" s="46" t="str">
        <f>IF('Section 9a Bilan_Diffusion'!L217="","",'Section 9a Bilan_Diffusion'!L217)</f>
        <v/>
      </c>
      <c r="T221" s="46" t="str">
        <f>IF('Section 9a Bilan_Diffusion'!M217="","",'Section 9a Bilan_Diffusion'!M217)</f>
        <v/>
      </c>
      <c r="U221" s="8">
        <f>'Section 9a Bilan_Diffusion'!N217</f>
        <v>0</v>
      </c>
      <c r="V221" s="8">
        <f>'Section 9a Bilan_Diffusion'!O217</f>
        <v>0</v>
      </c>
      <c r="W221" s="8">
        <f>'Section 9a Bilan_Diffusion'!P217</f>
        <v>0</v>
      </c>
      <c r="X221" s="8">
        <f>'Section 9a Bilan_Diffusion'!Q217</f>
        <v>0</v>
      </c>
      <c r="Y221" s="8">
        <f>'Section 9a Bilan_Diffusion'!R217</f>
        <v>0</v>
      </c>
      <c r="Z221" s="8">
        <f>'Section 9a Bilan_Diffusion'!S217</f>
        <v>0</v>
      </c>
      <c r="AA221" s="8">
        <f>'Section 9a Bilan_Diffusion'!T217</f>
        <v>0</v>
      </c>
      <c r="AB221" s="8">
        <f>'Section 9a Bilan_Diffusion'!U217</f>
        <v>0</v>
      </c>
      <c r="AC221" s="8">
        <f>'Section 9a Bilan_Diffusion'!V217</f>
        <v>0</v>
      </c>
    </row>
    <row r="222" spans="1:29">
      <c r="A222" s="8">
        <f>'Identification '!$F$11</f>
        <v>0</v>
      </c>
      <c r="B222" s="46" t="str">
        <f>IF(AND('Identification '!$F$11="",'Identification '!$F$15&lt;&gt;""),'Identification '!$F$15,IF('Identification '!$F$11="","",IF('Identification '!$F$13="Inscrire le nom de votre organisme dans la cellule F15",'Identification '!$F$15,'Identification '!$F$13)))</f>
        <v/>
      </c>
      <c r="C222" s="8" t="str">
        <f>REF!$BM$7</f>
        <v>2025-2026</v>
      </c>
      <c r="D222" s="8" t="s">
        <v>2995</v>
      </c>
      <c r="E222" s="46" t="str">
        <f>'Identification '!$F$17</f>
        <v/>
      </c>
      <c r="F222" s="8" t="str">
        <f>'Identification '!$G$18</f>
        <v/>
      </c>
      <c r="G222" s="10" t="str">
        <f>IF('Section 9a Bilan_Diffusion'!$D$7="","",'Section 9a Bilan_Diffusion'!$D$7)</f>
        <v/>
      </c>
      <c r="H222" s="8" t="str">
        <f>IF('Section 9a Bilan_Diffusion'!A218="","",IF('Section 9a Bilan_Diffusion'!A218="«Choisir»","",'Section 9a Bilan_Diffusion'!A218))</f>
        <v/>
      </c>
      <c r="I222" s="1312" t="str">
        <f>IF('Section 9a Bilan_Diffusion'!B218="","",'Section 9a Bilan_Diffusion'!B218)</f>
        <v/>
      </c>
      <c r="J222" s="46" t="str">
        <f>IF('Section 9a Bilan_Diffusion'!C218="","",'Section 9a Bilan_Diffusion'!C218)</f>
        <v/>
      </c>
      <c r="K222" s="46" t="str">
        <f>IF('Section 9a Bilan_Diffusion'!D218="","",'Section 9a Bilan_Diffusion'!D218)</f>
        <v/>
      </c>
      <c r="L222" s="8" t="str">
        <f>IF('Section 9a Bilan_Diffusion'!E218="","",IF('Section 9a Bilan_Diffusion'!E218="«Choisir»","",'Section 9a Bilan_Diffusion'!E218))</f>
        <v/>
      </c>
      <c r="M222" s="8" t="str">
        <f>IF('Section 9a Bilan_Diffusion'!F218="","",IF('Section 9a Bilan_Diffusion'!F218="«Choisir»","",'Section 9a Bilan_Diffusion'!F218))</f>
        <v/>
      </c>
      <c r="N222" s="46" t="str">
        <f>IF('Section 9a Bilan_Diffusion'!G218="","",'Section 9a Bilan_Diffusion'!G218)</f>
        <v/>
      </c>
      <c r="O222" s="46" t="str">
        <f>IF('Section 9a Bilan_Diffusion'!H218="","",'Section 9a Bilan_Diffusion'!H218)</f>
        <v/>
      </c>
      <c r="P222" s="46" t="str">
        <f>IF('Section 9a Bilan_Diffusion'!I218="","",'Section 9a Bilan_Diffusion'!I218)</f>
        <v/>
      </c>
      <c r="Q222" s="46" t="str">
        <f>IF('Section 9a Bilan_Diffusion'!J218="","",'Section 9a Bilan_Diffusion'!J218)</f>
        <v/>
      </c>
      <c r="R222" s="46" t="str">
        <f>IF('Section 9a Bilan_Diffusion'!K218="","",'Section 9a Bilan_Diffusion'!K218)</f>
        <v/>
      </c>
      <c r="S222" s="46" t="str">
        <f>IF('Section 9a Bilan_Diffusion'!L218="","",'Section 9a Bilan_Diffusion'!L218)</f>
        <v/>
      </c>
      <c r="T222" s="46" t="str">
        <f>IF('Section 9a Bilan_Diffusion'!M218="","",'Section 9a Bilan_Diffusion'!M218)</f>
        <v/>
      </c>
      <c r="U222" s="8">
        <f>'Section 9a Bilan_Diffusion'!N218</f>
        <v>0</v>
      </c>
      <c r="V222" s="8">
        <f>'Section 9a Bilan_Diffusion'!O218</f>
        <v>0</v>
      </c>
      <c r="W222" s="8">
        <f>'Section 9a Bilan_Diffusion'!P218</f>
        <v>0</v>
      </c>
      <c r="X222" s="8">
        <f>'Section 9a Bilan_Diffusion'!Q218</f>
        <v>0</v>
      </c>
      <c r="Y222" s="8">
        <f>'Section 9a Bilan_Diffusion'!R218</f>
        <v>0</v>
      </c>
      <c r="Z222" s="8">
        <f>'Section 9a Bilan_Diffusion'!S218</f>
        <v>0</v>
      </c>
      <c r="AA222" s="8">
        <f>'Section 9a Bilan_Diffusion'!T218</f>
        <v>0</v>
      </c>
      <c r="AB222" s="8">
        <f>'Section 9a Bilan_Diffusion'!U218</f>
        <v>0</v>
      </c>
      <c r="AC222" s="8">
        <f>'Section 9a Bilan_Diffusion'!V218</f>
        <v>0</v>
      </c>
    </row>
    <row r="223" spans="1:29">
      <c r="A223" s="8">
        <f>'Identification '!$F$11</f>
        <v>0</v>
      </c>
      <c r="B223" s="46" t="str">
        <f>IF(AND('Identification '!$F$11="",'Identification '!$F$15&lt;&gt;""),'Identification '!$F$15,IF('Identification '!$F$11="","",IF('Identification '!$F$13="Inscrire le nom de votre organisme dans la cellule F15",'Identification '!$F$15,'Identification '!$F$13)))</f>
        <v/>
      </c>
      <c r="C223" s="8" t="str">
        <f>REF!$BM$7</f>
        <v>2025-2026</v>
      </c>
      <c r="D223" s="8" t="s">
        <v>2995</v>
      </c>
      <c r="E223" s="46" t="str">
        <f>'Identification '!$F$17</f>
        <v/>
      </c>
      <c r="F223" s="8" t="str">
        <f>'Identification '!$G$18</f>
        <v/>
      </c>
      <c r="G223" s="10" t="str">
        <f>IF('Section 9a Bilan_Diffusion'!$D$7="","",'Section 9a Bilan_Diffusion'!$D$7)</f>
        <v/>
      </c>
      <c r="H223" s="8" t="str">
        <f>IF('Section 9a Bilan_Diffusion'!A219="","",IF('Section 9a Bilan_Diffusion'!A219="«Choisir»","",'Section 9a Bilan_Diffusion'!A219))</f>
        <v/>
      </c>
      <c r="I223" s="1312" t="str">
        <f>IF('Section 9a Bilan_Diffusion'!B219="","",'Section 9a Bilan_Diffusion'!B219)</f>
        <v/>
      </c>
      <c r="J223" s="46" t="str">
        <f>IF('Section 9a Bilan_Diffusion'!C219="","",'Section 9a Bilan_Diffusion'!C219)</f>
        <v/>
      </c>
      <c r="K223" s="46" t="str">
        <f>IF('Section 9a Bilan_Diffusion'!D219="","",'Section 9a Bilan_Diffusion'!D219)</f>
        <v/>
      </c>
      <c r="L223" s="8" t="str">
        <f>IF('Section 9a Bilan_Diffusion'!E219="","",IF('Section 9a Bilan_Diffusion'!E219="«Choisir»","",'Section 9a Bilan_Diffusion'!E219))</f>
        <v/>
      </c>
      <c r="M223" s="8" t="str">
        <f>IF('Section 9a Bilan_Diffusion'!F219="","",IF('Section 9a Bilan_Diffusion'!F219="«Choisir»","",'Section 9a Bilan_Diffusion'!F219))</f>
        <v/>
      </c>
      <c r="N223" s="46" t="str">
        <f>IF('Section 9a Bilan_Diffusion'!G219="","",'Section 9a Bilan_Diffusion'!G219)</f>
        <v/>
      </c>
      <c r="O223" s="46" t="str">
        <f>IF('Section 9a Bilan_Diffusion'!H219="","",'Section 9a Bilan_Diffusion'!H219)</f>
        <v/>
      </c>
      <c r="P223" s="46" t="str">
        <f>IF('Section 9a Bilan_Diffusion'!I219="","",'Section 9a Bilan_Diffusion'!I219)</f>
        <v/>
      </c>
      <c r="Q223" s="46" t="str">
        <f>IF('Section 9a Bilan_Diffusion'!J219="","",'Section 9a Bilan_Diffusion'!J219)</f>
        <v/>
      </c>
      <c r="R223" s="46" t="str">
        <f>IF('Section 9a Bilan_Diffusion'!K219="","",'Section 9a Bilan_Diffusion'!K219)</f>
        <v/>
      </c>
      <c r="S223" s="46" t="str">
        <f>IF('Section 9a Bilan_Diffusion'!L219="","",'Section 9a Bilan_Diffusion'!L219)</f>
        <v/>
      </c>
      <c r="T223" s="46" t="str">
        <f>IF('Section 9a Bilan_Diffusion'!M219="","",'Section 9a Bilan_Diffusion'!M219)</f>
        <v/>
      </c>
      <c r="U223" s="8">
        <f>'Section 9a Bilan_Diffusion'!N219</f>
        <v>0</v>
      </c>
      <c r="V223" s="8">
        <f>'Section 9a Bilan_Diffusion'!O219</f>
        <v>0</v>
      </c>
      <c r="W223" s="8">
        <f>'Section 9a Bilan_Diffusion'!P219</f>
        <v>0</v>
      </c>
      <c r="X223" s="8">
        <f>'Section 9a Bilan_Diffusion'!Q219</f>
        <v>0</v>
      </c>
      <c r="Y223" s="8">
        <f>'Section 9a Bilan_Diffusion'!R219</f>
        <v>0</v>
      </c>
      <c r="Z223" s="8">
        <f>'Section 9a Bilan_Diffusion'!S219</f>
        <v>0</v>
      </c>
      <c r="AA223" s="8">
        <f>'Section 9a Bilan_Diffusion'!T219</f>
        <v>0</v>
      </c>
      <c r="AB223" s="8">
        <f>'Section 9a Bilan_Diffusion'!U219</f>
        <v>0</v>
      </c>
      <c r="AC223" s="8">
        <f>'Section 9a Bilan_Diffusion'!V219</f>
        <v>0</v>
      </c>
    </row>
    <row r="224" spans="1:29">
      <c r="A224" s="8">
        <f>'Identification '!$F$11</f>
        <v>0</v>
      </c>
      <c r="B224" s="46" t="str">
        <f>IF(AND('Identification '!$F$11="",'Identification '!$F$15&lt;&gt;""),'Identification '!$F$15,IF('Identification '!$F$11="","",IF('Identification '!$F$13="Inscrire le nom de votre organisme dans la cellule F15",'Identification '!$F$15,'Identification '!$F$13)))</f>
        <v/>
      </c>
      <c r="C224" s="8" t="str">
        <f>REF!$BM$7</f>
        <v>2025-2026</v>
      </c>
      <c r="D224" s="8" t="s">
        <v>2995</v>
      </c>
      <c r="E224" s="46" t="str">
        <f>'Identification '!$F$17</f>
        <v/>
      </c>
      <c r="F224" s="8" t="str">
        <f>'Identification '!$G$18</f>
        <v/>
      </c>
      <c r="G224" s="10" t="str">
        <f>IF('Section 9a Bilan_Diffusion'!$D$7="","",'Section 9a Bilan_Diffusion'!$D$7)</f>
        <v/>
      </c>
      <c r="H224" s="8" t="str">
        <f>IF('Section 9a Bilan_Diffusion'!A220="","",IF('Section 9a Bilan_Diffusion'!A220="«Choisir»","",'Section 9a Bilan_Diffusion'!A220))</f>
        <v/>
      </c>
      <c r="I224" s="1312" t="str">
        <f>IF('Section 9a Bilan_Diffusion'!B220="","",'Section 9a Bilan_Diffusion'!B220)</f>
        <v/>
      </c>
      <c r="J224" s="46" t="str">
        <f>IF('Section 9a Bilan_Diffusion'!C220="","",'Section 9a Bilan_Diffusion'!C220)</f>
        <v/>
      </c>
      <c r="K224" s="46" t="str">
        <f>IF('Section 9a Bilan_Diffusion'!D220="","",'Section 9a Bilan_Diffusion'!D220)</f>
        <v/>
      </c>
      <c r="L224" s="8" t="str">
        <f>IF('Section 9a Bilan_Diffusion'!E220="","",IF('Section 9a Bilan_Diffusion'!E220="«Choisir»","",'Section 9a Bilan_Diffusion'!E220))</f>
        <v/>
      </c>
      <c r="M224" s="8" t="str">
        <f>IF('Section 9a Bilan_Diffusion'!F220="","",IF('Section 9a Bilan_Diffusion'!F220="«Choisir»","",'Section 9a Bilan_Diffusion'!F220))</f>
        <v/>
      </c>
      <c r="N224" s="46" t="str">
        <f>IF('Section 9a Bilan_Diffusion'!G220="","",'Section 9a Bilan_Diffusion'!G220)</f>
        <v/>
      </c>
      <c r="O224" s="46" t="str">
        <f>IF('Section 9a Bilan_Diffusion'!H220="","",'Section 9a Bilan_Diffusion'!H220)</f>
        <v/>
      </c>
      <c r="P224" s="46" t="str">
        <f>IF('Section 9a Bilan_Diffusion'!I220="","",'Section 9a Bilan_Diffusion'!I220)</f>
        <v/>
      </c>
      <c r="Q224" s="46" t="str">
        <f>IF('Section 9a Bilan_Diffusion'!J220="","",'Section 9a Bilan_Diffusion'!J220)</f>
        <v/>
      </c>
      <c r="R224" s="46" t="str">
        <f>IF('Section 9a Bilan_Diffusion'!K220="","",'Section 9a Bilan_Diffusion'!K220)</f>
        <v/>
      </c>
      <c r="S224" s="46" t="str">
        <f>IF('Section 9a Bilan_Diffusion'!L220="","",'Section 9a Bilan_Diffusion'!L220)</f>
        <v/>
      </c>
      <c r="T224" s="46" t="str">
        <f>IF('Section 9a Bilan_Diffusion'!M220="","",'Section 9a Bilan_Diffusion'!M220)</f>
        <v/>
      </c>
      <c r="U224" s="8">
        <f>'Section 9a Bilan_Diffusion'!N220</f>
        <v>0</v>
      </c>
      <c r="V224" s="8">
        <f>'Section 9a Bilan_Diffusion'!O220</f>
        <v>0</v>
      </c>
      <c r="W224" s="8">
        <f>'Section 9a Bilan_Diffusion'!P220</f>
        <v>0</v>
      </c>
      <c r="X224" s="8">
        <f>'Section 9a Bilan_Diffusion'!Q220</f>
        <v>0</v>
      </c>
      <c r="Y224" s="8">
        <f>'Section 9a Bilan_Diffusion'!R220</f>
        <v>0</v>
      </c>
      <c r="Z224" s="8">
        <f>'Section 9a Bilan_Diffusion'!S220</f>
        <v>0</v>
      </c>
      <c r="AA224" s="8">
        <f>'Section 9a Bilan_Diffusion'!T220</f>
        <v>0</v>
      </c>
      <c r="AB224" s="8">
        <f>'Section 9a Bilan_Diffusion'!U220</f>
        <v>0</v>
      </c>
      <c r="AC224" s="8">
        <f>'Section 9a Bilan_Diffusion'!V220</f>
        <v>0</v>
      </c>
    </row>
    <row r="225" spans="1:29">
      <c r="A225" s="8">
        <f>'Identification '!$F$11</f>
        <v>0</v>
      </c>
      <c r="B225" s="46" t="str">
        <f>IF(AND('Identification '!$F$11="",'Identification '!$F$15&lt;&gt;""),'Identification '!$F$15,IF('Identification '!$F$11="","",IF('Identification '!$F$13="Inscrire le nom de votre organisme dans la cellule F15",'Identification '!$F$15,'Identification '!$F$13)))</f>
        <v/>
      </c>
      <c r="C225" s="8" t="str">
        <f>REF!$BM$7</f>
        <v>2025-2026</v>
      </c>
      <c r="D225" s="8" t="s">
        <v>2995</v>
      </c>
      <c r="E225" s="46" t="str">
        <f>'Identification '!$F$17</f>
        <v/>
      </c>
      <c r="F225" s="8" t="str">
        <f>'Identification '!$G$18</f>
        <v/>
      </c>
      <c r="G225" s="10" t="str">
        <f>IF('Section 9a Bilan_Diffusion'!$D$7="","",'Section 9a Bilan_Diffusion'!$D$7)</f>
        <v/>
      </c>
      <c r="H225" s="8" t="str">
        <f>IF('Section 9a Bilan_Diffusion'!A221="","",IF('Section 9a Bilan_Diffusion'!A221="«Choisir»","",'Section 9a Bilan_Diffusion'!A221))</f>
        <v/>
      </c>
      <c r="I225" s="1312" t="str">
        <f>IF('Section 9a Bilan_Diffusion'!B221="","",'Section 9a Bilan_Diffusion'!B221)</f>
        <v/>
      </c>
      <c r="J225" s="46" t="str">
        <f>IF('Section 9a Bilan_Diffusion'!C221="","",'Section 9a Bilan_Diffusion'!C221)</f>
        <v/>
      </c>
      <c r="K225" s="46" t="str">
        <f>IF('Section 9a Bilan_Diffusion'!D221="","",'Section 9a Bilan_Diffusion'!D221)</f>
        <v/>
      </c>
      <c r="L225" s="8" t="str">
        <f>IF('Section 9a Bilan_Diffusion'!E221="","",IF('Section 9a Bilan_Diffusion'!E221="«Choisir»","",'Section 9a Bilan_Diffusion'!E221))</f>
        <v/>
      </c>
      <c r="M225" s="8" t="str">
        <f>IF('Section 9a Bilan_Diffusion'!F221="","",IF('Section 9a Bilan_Diffusion'!F221="«Choisir»","",'Section 9a Bilan_Diffusion'!F221))</f>
        <v/>
      </c>
      <c r="N225" s="46" t="str">
        <f>IF('Section 9a Bilan_Diffusion'!G221="","",'Section 9a Bilan_Diffusion'!G221)</f>
        <v/>
      </c>
      <c r="O225" s="46" t="str">
        <f>IF('Section 9a Bilan_Diffusion'!H221="","",'Section 9a Bilan_Diffusion'!H221)</f>
        <v/>
      </c>
      <c r="P225" s="46" t="str">
        <f>IF('Section 9a Bilan_Diffusion'!I221="","",'Section 9a Bilan_Diffusion'!I221)</f>
        <v/>
      </c>
      <c r="Q225" s="46" t="str">
        <f>IF('Section 9a Bilan_Diffusion'!J221="","",'Section 9a Bilan_Diffusion'!J221)</f>
        <v/>
      </c>
      <c r="R225" s="46" t="str">
        <f>IF('Section 9a Bilan_Diffusion'!K221="","",'Section 9a Bilan_Diffusion'!K221)</f>
        <v/>
      </c>
      <c r="S225" s="46" t="str">
        <f>IF('Section 9a Bilan_Diffusion'!L221="","",'Section 9a Bilan_Diffusion'!L221)</f>
        <v/>
      </c>
      <c r="T225" s="46" t="str">
        <f>IF('Section 9a Bilan_Diffusion'!M221="","",'Section 9a Bilan_Diffusion'!M221)</f>
        <v/>
      </c>
      <c r="U225" s="8">
        <f>'Section 9a Bilan_Diffusion'!N221</f>
        <v>0</v>
      </c>
      <c r="V225" s="8">
        <f>'Section 9a Bilan_Diffusion'!O221</f>
        <v>0</v>
      </c>
      <c r="W225" s="8">
        <f>'Section 9a Bilan_Diffusion'!P221</f>
        <v>0</v>
      </c>
      <c r="X225" s="8">
        <f>'Section 9a Bilan_Diffusion'!Q221</f>
        <v>0</v>
      </c>
      <c r="Y225" s="8">
        <f>'Section 9a Bilan_Diffusion'!R221</f>
        <v>0</v>
      </c>
      <c r="Z225" s="8">
        <f>'Section 9a Bilan_Diffusion'!S221</f>
        <v>0</v>
      </c>
      <c r="AA225" s="8">
        <f>'Section 9a Bilan_Diffusion'!T221</f>
        <v>0</v>
      </c>
      <c r="AB225" s="8">
        <f>'Section 9a Bilan_Diffusion'!U221</f>
        <v>0</v>
      </c>
      <c r="AC225" s="8">
        <f>'Section 9a Bilan_Diffusion'!V221</f>
        <v>0</v>
      </c>
    </row>
    <row r="226" spans="1:29">
      <c r="A226" s="8">
        <f>'Identification '!$F$11</f>
        <v>0</v>
      </c>
      <c r="B226" s="46" t="str">
        <f>IF(AND('Identification '!$F$11="",'Identification '!$F$15&lt;&gt;""),'Identification '!$F$15,IF('Identification '!$F$11="","",IF('Identification '!$F$13="Inscrire le nom de votre organisme dans la cellule F15",'Identification '!$F$15,'Identification '!$F$13)))</f>
        <v/>
      </c>
      <c r="C226" s="8" t="str">
        <f>REF!$BM$7</f>
        <v>2025-2026</v>
      </c>
      <c r="D226" s="8" t="s">
        <v>2995</v>
      </c>
      <c r="E226" s="46" t="str">
        <f>'Identification '!$F$17</f>
        <v/>
      </c>
      <c r="F226" s="8" t="str">
        <f>'Identification '!$G$18</f>
        <v/>
      </c>
      <c r="G226" s="10" t="str">
        <f>IF('Section 9a Bilan_Diffusion'!$D$7="","",'Section 9a Bilan_Diffusion'!$D$7)</f>
        <v/>
      </c>
      <c r="H226" s="8" t="str">
        <f>IF('Section 9a Bilan_Diffusion'!A222="","",IF('Section 9a Bilan_Diffusion'!A222="«Choisir»","",'Section 9a Bilan_Diffusion'!A222))</f>
        <v/>
      </c>
      <c r="I226" s="1312" t="str">
        <f>IF('Section 9a Bilan_Diffusion'!B222="","",'Section 9a Bilan_Diffusion'!B222)</f>
        <v/>
      </c>
      <c r="J226" s="46" t="str">
        <f>IF('Section 9a Bilan_Diffusion'!C222="","",'Section 9a Bilan_Diffusion'!C222)</f>
        <v/>
      </c>
      <c r="K226" s="46" t="str">
        <f>IF('Section 9a Bilan_Diffusion'!D222="","",'Section 9a Bilan_Diffusion'!D222)</f>
        <v/>
      </c>
      <c r="L226" s="8" t="str">
        <f>IF('Section 9a Bilan_Diffusion'!E222="","",IF('Section 9a Bilan_Diffusion'!E222="«Choisir»","",'Section 9a Bilan_Diffusion'!E222))</f>
        <v/>
      </c>
      <c r="M226" s="8" t="str">
        <f>IF('Section 9a Bilan_Diffusion'!F222="","",IF('Section 9a Bilan_Diffusion'!F222="«Choisir»","",'Section 9a Bilan_Diffusion'!F222))</f>
        <v/>
      </c>
      <c r="N226" s="46" t="str">
        <f>IF('Section 9a Bilan_Diffusion'!G222="","",'Section 9a Bilan_Diffusion'!G222)</f>
        <v/>
      </c>
      <c r="O226" s="46" t="str">
        <f>IF('Section 9a Bilan_Diffusion'!H222="","",'Section 9a Bilan_Diffusion'!H222)</f>
        <v/>
      </c>
      <c r="P226" s="46" t="str">
        <f>IF('Section 9a Bilan_Diffusion'!I222="","",'Section 9a Bilan_Diffusion'!I222)</f>
        <v/>
      </c>
      <c r="Q226" s="46" t="str">
        <f>IF('Section 9a Bilan_Diffusion'!J222="","",'Section 9a Bilan_Diffusion'!J222)</f>
        <v/>
      </c>
      <c r="R226" s="46" t="str">
        <f>IF('Section 9a Bilan_Diffusion'!K222="","",'Section 9a Bilan_Diffusion'!K222)</f>
        <v/>
      </c>
      <c r="S226" s="46" t="str">
        <f>IF('Section 9a Bilan_Diffusion'!L222="","",'Section 9a Bilan_Diffusion'!L222)</f>
        <v/>
      </c>
      <c r="T226" s="46" t="str">
        <f>IF('Section 9a Bilan_Diffusion'!M222="","",'Section 9a Bilan_Diffusion'!M222)</f>
        <v/>
      </c>
      <c r="U226" s="8">
        <f>'Section 9a Bilan_Diffusion'!N222</f>
        <v>0</v>
      </c>
      <c r="V226" s="8">
        <f>'Section 9a Bilan_Diffusion'!O222</f>
        <v>0</v>
      </c>
      <c r="W226" s="8">
        <f>'Section 9a Bilan_Diffusion'!P222</f>
        <v>0</v>
      </c>
      <c r="X226" s="8">
        <f>'Section 9a Bilan_Diffusion'!Q222</f>
        <v>0</v>
      </c>
      <c r="Y226" s="8">
        <f>'Section 9a Bilan_Diffusion'!R222</f>
        <v>0</v>
      </c>
      <c r="Z226" s="8">
        <f>'Section 9a Bilan_Diffusion'!S222</f>
        <v>0</v>
      </c>
      <c r="AA226" s="8">
        <f>'Section 9a Bilan_Diffusion'!T222</f>
        <v>0</v>
      </c>
      <c r="AB226" s="8">
        <f>'Section 9a Bilan_Diffusion'!U222</f>
        <v>0</v>
      </c>
      <c r="AC226" s="8">
        <f>'Section 9a Bilan_Diffusion'!V222</f>
        <v>0</v>
      </c>
    </row>
    <row r="227" spans="1:29">
      <c r="A227" s="8">
        <f>'Identification '!$F$11</f>
        <v>0</v>
      </c>
      <c r="B227" s="46" t="str">
        <f>IF(AND('Identification '!$F$11="",'Identification '!$F$15&lt;&gt;""),'Identification '!$F$15,IF('Identification '!$F$11="","",IF('Identification '!$F$13="Inscrire le nom de votre organisme dans la cellule F15",'Identification '!$F$15,'Identification '!$F$13)))</f>
        <v/>
      </c>
      <c r="C227" s="8" t="str">
        <f>REF!$BM$7</f>
        <v>2025-2026</v>
      </c>
      <c r="D227" s="8" t="s">
        <v>2995</v>
      </c>
      <c r="E227" s="46" t="str">
        <f>'Identification '!$F$17</f>
        <v/>
      </c>
      <c r="F227" s="8" t="str">
        <f>'Identification '!$G$18</f>
        <v/>
      </c>
      <c r="G227" s="10" t="str">
        <f>IF('Section 9a Bilan_Diffusion'!$D$7="","",'Section 9a Bilan_Diffusion'!$D$7)</f>
        <v/>
      </c>
      <c r="H227" s="8" t="str">
        <f>IF('Section 9a Bilan_Diffusion'!A223="","",IF('Section 9a Bilan_Diffusion'!A223="«Choisir»","",'Section 9a Bilan_Diffusion'!A223))</f>
        <v/>
      </c>
      <c r="I227" s="1312" t="str">
        <f>IF('Section 9a Bilan_Diffusion'!B223="","",'Section 9a Bilan_Diffusion'!B223)</f>
        <v/>
      </c>
      <c r="J227" s="46" t="str">
        <f>IF('Section 9a Bilan_Diffusion'!C223="","",'Section 9a Bilan_Diffusion'!C223)</f>
        <v/>
      </c>
      <c r="K227" s="46" t="str">
        <f>IF('Section 9a Bilan_Diffusion'!D223="","",'Section 9a Bilan_Diffusion'!D223)</f>
        <v/>
      </c>
      <c r="L227" s="8" t="str">
        <f>IF('Section 9a Bilan_Diffusion'!E223="","",IF('Section 9a Bilan_Diffusion'!E223="«Choisir»","",'Section 9a Bilan_Diffusion'!E223))</f>
        <v/>
      </c>
      <c r="M227" s="8" t="str">
        <f>IF('Section 9a Bilan_Diffusion'!F223="","",IF('Section 9a Bilan_Diffusion'!F223="«Choisir»","",'Section 9a Bilan_Diffusion'!F223))</f>
        <v/>
      </c>
      <c r="N227" s="46" t="str">
        <f>IF('Section 9a Bilan_Diffusion'!G223="","",'Section 9a Bilan_Diffusion'!G223)</f>
        <v/>
      </c>
      <c r="O227" s="46" t="str">
        <f>IF('Section 9a Bilan_Diffusion'!H223="","",'Section 9a Bilan_Diffusion'!H223)</f>
        <v/>
      </c>
      <c r="P227" s="46" t="str">
        <f>IF('Section 9a Bilan_Diffusion'!I223="","",'Section 9a Bilan_Diffusion'!I223)</f>
        <v/>
      </c>
      <c r="Q227" s="46" t="str">
        <f>IF('Section 9a Bilan_Diffusion'!J223="","",'Section 9a Bilan_Diffusion'!J223)</f>
        <v/>
      </c>
      <c r="R227" s="46" t="str">
        <f>IF('Section 9a Bilan_Diffusion'!K223="","",'Section 9a Bilan_Diffusion'!K223)</f>
        <v/>
      </c>
      <c r="S227" s="46" t="str">
        <f>IF('Section 9a Bilan_Diffusion'!L223="","",'Section 9a Bilan_Diffusion'!L223)</f>
        <v/>
      </c>
      <c r="T227" s="46" t="str">
        <f>IF('Section 9a Bilan_Diffusion'!M223="","",'Section 9a Bilan_Diffusion'!M223)</f>
        <v/>
      </c>
      <c r="U227" s="8">
        <f>'Section 9a Bilan_Diffusion'!N223</f>
        <v>0</v>
      </c>
      <c r="V227" s="8">
        <f>'Section 9a Bilan_Diffusion'!O223</f>
        <v>0</v>
      </c>
      <c r="W227" s="8">
        <f>'Section 9a Bilan_Diffusion'!P223</f>
        <v>0</v>
      </c>
      <c r="X227" s="8">
        <f>'Section 9a Bilan_Diffusion'!Q223</f>
        <v>0</v>
      </c>
      <c r="Y227" s="8">
        <f>'Section 9a Bilan_Diffusion'!R223</f>
        <v>0</v>
      </c>
      <c r="Z227" s="8">
        <f>'Section 9a Bilan_Diffusion'!S223</f>
        <v>0</v>
      </c>
      <c r="AA227" s="8">
        <f>'Section 9a Bilan_Diffusion'!T223</f>
        <v>0</v>
      </c>
      <c r="AB227" s="8">
        <f>'Section 9a Bilan_Diffusion'!U223</f>
        <v>0</v>
      </c>
      <c r="AC227" s="8">
        <f>'Section 9a Bilan_Diffusion'!V223</f>
        <v>0</v>
      </c>
    </row>
    <row r="228" spans="1:29">
      <c r="A228" s="8">
        <f>'Identification '!$F$11</f>
        <v>0</v>
      </c>
      <c r="B228" s="46" t="str">
        <f>IF(AND('Identification '!$F$11="",'Identification '!$F$15&lt;&gt;""),'Identification '!$F$15,IF('Identification '!$F$11="","",IF('Identification '!$F$13="Inscrire le nom de votre organisme dans la cellule F15",'Identification '!$F$15,'Identification '!$F$13)))</f>
        <v/>
      </c>
      <c r="C228" s="8" t="str">
        <f>REF!$BM$7</f>
        <v>2025-2026</v>
      </c>
      <c r="D228" s="8" t="s">
        <v>2995</v>
      </c>
      <c r="E228" s="46" t="str">
        <f>'Identification '!$F$17</f>
        <v/>
      </c>
      <c r="F228" s="8" t="str">
        <f>'Identification '!$G$18</f>
        <v/>
      </c>
      <c r="G228" s="10" t="str">
        <f>IF('Section 9a Bilan_Diffusion'!$D$7="","",'Section 9a Bilan_Diffusion'!$D$7)</f>
        <v/>
      </c>
      <c r="H228" s="8" t="str">
        <f>IF('Section 9a Bilan_Diffusion'!A224="","",IF('Section 9a Bilan_Diffusion'!A224="«Choisir»","",'Section 9a Bilan_Diffusion'!A224))</f>
        <v/>
      </c>
      <c r="I228" s="1312" t="str">
        <f>IF('Section 9a Bilan_Diffusion'!B224="","",'Section 9a Bilan_Diffusion'!B224)</f>
        <v/>
      </c>
      <c r="J228" s="46" t="str">
        <f>IF('Section 9a Bilan_Diffusion'!C224="","",'Section 9a Bilan_Diffusion'!C224)</f>
        <v/>
      </c>
      <c r="K228" s="46" t="str">
        <f>IF('Section 9a Bilan_Diffusion'!D224="","",'Section 9a Bilan_Diffusion'!D224)</f>
        <v/>
      </c>
      <c r="L228" s="8" t="str">
        <f>IF('Section 9a Bilan_Diffusion'!E224="","",IF('Section 9a Bilan_Diffusion'!E224="«Choisir»","",'Section 9a Bilan_Diffusion'!E224))</f>
        <v/>
      </c>
      <c r="M228" s="8" t="str">
        <f>IF('Section 9a Bilan_Diffusion'!F224="","",IF('Section 9a Bilan_Diffusion'!F224="«Choisir»","",'Section 9a Bilan_Diffusion'!F224))</f>
        <v/>
      </c>
      <c r="N228" s="46" t="str">
        <f>IF('Section 9a Bilan_Diffusion'!G224="","",'Section 9a Bilan_Diffusion'!G224)</f>
        <v/>
      </c>
      <c r="O228" s="46" t="str">
        <f>IF('Section 9a Bilan_Diffusion'!H224="","",'Section 9a Bilan_Diffusion'!H224)</f>
        <v/>
      </c>
      <c r="P228" s="46" t="str">
        <f>IF('Section 9a Bilan_Diffusion'!I224="","",'Section 9a Bilan_Diffusion'!I224)</f>
        <v/>
      </c>
      <c r="Q228" s="46" t="str">
        <f>IF('Section 9a Bilan_Diffusion'!J224="","",'Section 9a Bilan_Diffusion'!J224)</f>
        <v/>
      </c>
      <c r="R228" s="46" t="str">
        <f>IF('Section 9a Bilan_Diffusion'!K224="","",'Section 9a Bilan_Diffusion'!K224)</f>
        <v/>
      </c>
      <c r="S228" s="46" t="str">
        <f>IF('Section 9a Bilan_Diffusion'!L224="","",'Section 9a Bilan_Diffusion'!L224)</f>
        <v/>
      </c>
      <c r="T228" s="46" t="str">
        <f>IF('Section 9a Bilan_Diffusion'!M224="","",'Section 9a Bilan_Diffusion'!M224)</f>
        <v/>
      </c>
      <c r="U228" s="8">
        <f>'Section 9a Bilan_Diffusion'!N224</f>
        <v>0</v>
      </c>
      <c r="V228" s="8">
        <f>'Section 9a Bilan_Diffusion'!O224</f>
        <v>0</v>
      </c>
      <c r="W228" s="8">
        <f>'Section 9a Bilan_Diffusion'!P224</f>
        <v>0</v>
      </c>
      <c r="X228" s="8">
        <f>'Section 9a Bilan_Diffusion'!Q224</f>
        <v>0</v>
      </c>
      <c r="Y228" s="8">
        <f>'Section 9a Bilan_Diffusion'!R224</f>
        <v>0</v>
      </c>
      <c r="Z228" s="8">
        <f>'Section 9a Bilan_Diffusion'!S224</f>
        <v>0</v>
      </c>
      <c r="AA228" s="8">
        <f>'Section 9a Bilan_Diffusion'!T224</f>
        <v>0</v>
      </c>
      <c r="AB228" s="8">
        <f>'Section 9a Bilan_Diffusion'!U224</f>
        <v>0</v>
      </c>
      <c r="AC228" s="8">
        <f>'Section 9a Bilan_Diffusion'!V224</f>
        <v>0</v>
      </c>
    </row>
    <row r="229" spans="1:29">
      <c r="A229" s="8">
        <f>'Identification '!$F$11</f>
        <v>0</v>
      </c>
      <c r="B229" s="46" t="str">
        <f>IF(AND('Identification '!$F$11="",'Identification '!$F$15&lt;&gt;""),'Identification '!$F$15,IF('Identification '!$F$11="","",IF('Identification '!$F$13="Inscrire le nom de votre organisme dans la cellule F15",'Identification '!$F$15,'Identification '!$F$13)))</f>
        <v/>
      </c>
      <c r="C229" s="8" t="str">
        <f>REF!$BM$7</f>
        <v>2025-2026</v>
      </c>
      <c r="D229" s="8" t="s">
        <v>2995</v>
      </c>
      <c r="E229" s="46" t="str">
        <f>'Identification '!$F$17</f>
        <v/>
      </c>
      <c r="F229" s="8" t="str">
        <f>'Identification '!$G$18</f>
        <v/>
      </c>
      <c r="G229" s="10" t="str">
        <f>IF('Section 9a Bilan_Diffusion'!$D$7="","",'Section 9a Bilan_Diffusion'!$D$7)</f>
        <v/>
      </c>
      <c r="H229" s="8" t="str">
        <f>IF('Section 9a Bilan_Diffusion'!A225="","",IF('Section 9a Bilan_Diffusion'!A225="«Choisir»","",'Section 9a Bilan_Diffusion'!A225))</f>
        <v/>
      </c>
      <c r="I229" s="1312" t="str">
        <f>IF('Section 9a Bilan_Diffusion'!B225="","",'Section 9a Bilan_Diffusion'!B225)</f>
        <v/>
      </c>
      <c r="J229" s="46" t="str">
        <f>IF('Section 9a Bilan_Diffusion'!C225="","",'Section 9a Bilan_Diffusion'!C225)</f>
        <v/>
      </c>
      <c r="K229" s="46" t="str">
        <f>IF('Section 9a Bilan_Diffusion'!D225="","",'Section 9a Bilan_Diffusion'!D225)</f>
        <v/>
      </c>
      <c r="L229" s="8" t="str">
        <f>IF('Section 9a Bilan_Diffusion'!E225="","",IF('Section 9a Bilan_Diffusion'!E225="«Choisir»","",'Section 9a Bilan_Diffusion'!E225))</f>
        <v/>
      </c>
      <c r="M229" s="8" t="str">
        <f>IF('Section 9a Bilan_Diffusion'!F225="","",IF('Section 9a Bilan_Diffusion'!F225="«Choisir»","",'Section 9a Bilan_Diffusion'!F225))</f>
        <v/>
      </c>
      <c r="N229" s="46" t="str">
        <f>IF('Section 9a Bilan_Diffusion'!G225="","",'Section 9a Bilan_Diffusion'!G225)</f>
        <v/>
      </c>
      <c r="O229" s="46" t="str">
        <f>IF('Section 9a Bilan_Diffusion'!H225="","",'Section 9a Bilan_Diffusion'!H225)</f>
        <v/>
      </c>
      <c r="P229" s="46" t="str">
        <f>IF('Section 9a Bilan_Diffusion'!I225="","",'Section 9a Bilan_Diffusion'!I225)</f>
        <v/>
      </c>
      <c r="Q229" s="46" t="str">
        <f>IF('Section 9a Bilan_Diffusion'!J225="","",'Section 9a Bilan_Diffusion'!J225)</f>
        <v/>
      </c>
      <c r="R229" s="46" t="str">
        <f>IF('Section 9a Bilan_Diffusion'!K225="","",'Section 9a Bilan_Diffusion'!K225)</f>
        <v/>
      </c>
      <c r="S229" s="46" t="str">
        <f>IF('Section 9a Bilan_Diffusion'!L225="","",'Section 9a Bilan_Diffusion'!L225)</f>
        <v/>
      </c>
      <c r="T229" s="46" t="str">
        <f>IF('Section 9a Bilan_Diffusion'!M225="","",'Section 9a Bilan_Diffusion'!M225)</f>
        <v/>
      </c>
      <c r="U229" s="8">
        <f>'Section 9a Bilan_Diffusion'!N225</f>
        <v>0</v>
      </c>
      <c r="V229" s="8">
        <f>'Section 9a Bilan_Diffusion'!O225</f>
        <v>0</v>
      </c>
      <c r="W229" s="8">
        <f>'Section 9a Bilan_Diffusion'!P225</f>
        <v>0</v>
      </c>
      <c r="X229" s="8">
        <f>'Section 9a Bilan_Diffusion'!Q225</f>
        <v>0</v>
      </c>
      <c r="Y229" s="8">
        <f>'Section 9a Bilan_Diffusion'!R225</f>
        <v>0</v>
      </c>
      <c r="Z229" s="8">
        <f>'Section 9a Bilan_Diffusion'!S225</f>
        <v>0</v>
      </c>
      <c r="AA229" s="8">
        <f>'Section 9a Bilan_Diffusion'!T225</f>
        <v>0</v>
      </c>
      <c r="AB229" s="8">
        <f>'Section 9a Bilan_Diffusion'!U225</f>
        <v>0</v>
      </c>
      <c r="AC229" s="8">
        <f>'Section 9a Bilan_Diffusion'!V225</f>
        <v>0</v>
      </c>
    </row>
    <row r="230" spans="1:29">
      <c r="A230" s="8">
        <f>'Identification '!$F$11</f>
        <v>0</v>
      </c>
      <c r="B230" s="46" t="str">
        <f>IF(AND('Identification '!$F$11="",'Identification '!$F$15&lt;&gt;""),'Identification '!$F$15,IF('Identification '!$F$11="","",IF('Identification '!$F$13="Inscrire le nom de votre organisme dans la cellule F15",'Identification '!$F$15,'Identification '!$F$13)))</f>
        <v/>
      </c>
      <c r="C230" s="8" t="str">
        <f>REF!$BM$7</f>
        <v>2025-2026</v>
      </c>
      <c r="D230" s="8" t="s">
        <v>2995</v>
      </c>
      <c r="E230" s="46" t="str">
        <f>'Identification '!$F$17</f>
        <v/>
      </c>
      <c r="F230" s="8" t="str">
        <f>'Identification '!$G$18</f>
        <v/>
      </c>
      <c r="G230" s="10" t="str">
        <f>IF('Section 9a Bilan_Diffusion'!$D$7="","",'Section 9a Bilan_Diffusion'!$D$7)</f>
        <v/>
      </c>
      <c r="H230" s="8" t="str">
        <f>IF('Section 9a Bilan_Diffusion'!A226="","",IF('Section 9a Bilan_Diffusion'!A226="«Choisir»","",'Section 9a Bilan_Diffusion'!A226))</f>
        <v/>
      </c>
      <c r="I230" s="1312" t="str">
        <f>IF('Section 9a Bilan_Diffusion'!B226="","",'Section 9a Bilan_Diffusion'!B226)</f>
        <v/>
      </c>
      <c r="J230" s="46" t="str">
        <f>IF('Section 9a Bilan_Diffusion'!C226="","",'Section 9a Bilan_Diffusion'!C226)</f>
        <v/>
      </c>
      <c r="K230" s="46" t="str">
        <f>IF('Section 9a Bilan_Diffusion'!D226="","",'Section 9a Bilan_Diffusion'!D226)</f>
        <v/>
      </c>
      <c r="L230" s="8" t="str">
        <f>IF('Section 9a Bilan_Diffusion'!E226="","",IF('Section 9a Bilan_Diffusion'!E226="«Choisir»","",'Section 9a Bilan_Diffusion'!E226))</f>
        <v/>
      </c>
      <c r="M230" s="8" t="str">
        <f>IF('Section 9a Bilan_Diffusion'!F226="","",IF('Section 9a Bilan_Diffusion'!F226="«Choisir»","",'Section 9a Bilan_Diffusion'!F226))</f>
        <v/>
      </c>
      <c r="N230" s="46" t="str">
        <f>IF('Section 9a Bilan_Diffusion'!G226="","",'Section 9a Bilan_Diffusion'!G226)</f>
        <v/>
      </c>
      <c r="O230" s="46" t="str">
        <f>IF('Section 9a Bilan_Diffusion'!H226="","",'Section 9a Bilan_Diffusion'!H226)</f>
        <v/>
      </c>
      <c r="P230" s="46" t="str">
        <f>IF('Section 9a Bilan_Diffusion'!I226="","",'Section 9a Bilan_Diffusion'!I226)</f>
        <v/>
      </c>
      <c r="Q230" s="46" t="str">
        <f>IF('Section 9a Bilan_Diffusion'!J226="","",'Section 9a Bilan_Diffusion'!J226)</f>
        <v/>
      </c>
      <c r="R230" s="46" t="str">
        <f>IF('Section 9a Bilan_Diffusion'!K226="","",'Section 9a Bilan_Diffusion'!K226)</f>
        <v/>
      </c>
      <c r="S230" s="46" t="str">
        <f>IF('Section 9a Bilan_Diffusion'!L226="","",'Section 9a Bilan_Diffusion'!L226)</f>
        <v/>
      </c>
      <c r="T230" s="46" t="str">
        <f>IF('Section 9a Bilan_Diffusion'!M226="","",'Section 9a Bilan_Diffusion'!M226)</f>
        <v/>
      </c>
      <c r="U230" s="8">
        <f>'Section 9a Bilan_Diffusion'!N226</f>
        <v>0</v>
      </c>
      <c r="V230" s="8">
        <f>'Section 9a Bilan_Diffusion'!O226</f>
        <v>0</v>
      </c>
      <c r="W230" s="8">
        <f>'Section 9a Bilan_Diffusion'!P226</f>
        <v>0</v>
      </c>
      <c r="X230" s="8">
        <f>'Section 9a Bilan_Diffusion'!Q226</f>
        <v>0</v>
      </c>
      <c r="Y230" s="8">
        <f>'Section 9a Bilan_Diffusion'!R226</f>
        <v>0</v>
      </c>
      <c r="Z230" s="8">
        <f>'Section 9a Bilan_Diffusion'!S226</f>
        <v>0</v>
      </c>
      <c r="AA230" s="8">
        <f>'Section 9a Bilan_Diffusion'!T226</f>
        <v>0</v>
      </c>
      <c r="AB230" s="8">
        <f>'Section 9a Bilan_Diffusion'!U226</f>
        <v>0</v>
      </c>
      <c r="AC230" s="8">
        <f>'Section 9a Bilan_Diffusion'!V226</f>
        <v>0</v>
      </c>
    </row>
    <row r="231" spans="1:29">
      <c r="A231" s="8">
        <f>'Identification '!$F$11</f>
        <v>0</v>
      </c>
      <c r="B231" s="46" t="str">
        <f>IF(AND('Identification '!$F$11="",'Identification '!$F$15&lt;&gt;""),'Identification '!$F$15,IF('Identification '!$F$11="","",IF('Identification '!$F$13="Inscrire le nom de votre organisme dans la cellule F15",'Identification '!$F$15,'Identification '!$F$13)))</f>
        <v/>
      </c>
      <c r="C231" s="8" t="str">
        <f>REF!$BM$7</f>
        <v>2025-2026</v>
      </c>
      <c r="D231" s="8" t="s">
        <v>2995</v>
      </c>
      <c r="E231" s="46" t="str">
        <f>'Identification '!$F$17</f>
        <v/>
      </c>
      <c r="F231" s="8" t="str">
        <f>'Identification '!$G$18</f>
        <v/>
      </c>
      <c r="G231" s="10" t="str">
        <f>IF('Section 9a Bilan_Diffusion'!$D$7="","",'Section 9a Bilan_Diffusion'!$D$7)</f>
        <v/>
      </c>
      <c r="H231" s="8" t="str">
        <f>IF('Section 9a Bilan_Diffusion'!A227="","",IF('Section 9a Bilan_Diffusion'!A227="«Choisir»","",'Section 9a Bilan_Diffusion'!A227))</f>
        <v/>
      </c>
      <c r="I231" s="1312" t="str">
        <f>IF('Section 9a Bilan_Diffusion'!B227="","",'Section 9a Bilan_Diffusion'!B227)</f>
        <v/>
      </c>
      <c r="J231" s="46" t="str">
        <f>IF('Section 9a Bilan_Diffusion'!C227="","",'Section 9a Bilan_Diffusion'!C227)</f>
        <v/>
      </c>
      <c r="K231" s="46" t="str">
        <f>IF('Section 9a Bilan_Diffusion'!D227="","",'Section 9a Bilan_Diffusion'!D227)</f>
        <v/>
      </c>
      <c r="L231" s="8" t="str">
        <f>IF('Section 9a Bilan_Diffusion'!E227="","",IF('Section 9a Bilan_Diffusion'!E227="«Choisir»","",'Section 9a Bilan_Diffusion'!E227))</f>
        <v/>
      </c>
      <c r="M231" s="8" t="str">
        <f>IF('Section 9a Bilan_Diffusion'!F227="","",IF('Section 9a Bilan_Diffusion'!F227="«Choisir»","",'Section 9a Bilan_Diffusion'!F227))</f>
        <v/>
      </c>
      <c r="N231" s="46" t="str">
        <f>IF('Section 9a Bilan_Diffusion'!G227="","",'Section 9a Bilan_Diffusion'!G227)</f>
        <v/>
      </c>
      <c r="O231" s="46" t="str">
        <f>IF('Section 9a Bilan_Diffusion'!H227="","",'Section 9a Bilan_Diffusion'!H227)</f>
        <v/>
      </c>
      <c r="P231" s="46" t="str">
        <f>IF('Section 9a Bilan_Diffusion'!I227="","",'Section 9a Bilan_Diffusion'!I227)</f>
        <v/>
      </c>
      <c r="Q231" s="46" t="str">
        <f>IF('Section 9a Bilan_Diffusion'!J227="","",'Section 9a Bilan_Diffusion'!J227)</f>
        <v/>
      </c>
      <c r="R231" s="46" t="str">
        <f>IF('Section 9a Bilan_Diffusion'!K227="","",'Section 9a Bilan_Diffusion'!K227)</f>
        <v/>
      </c>
      <c r="S231" s="46" t="str">
        <f>IF('Section 9a Bilan_Diffusion'!L227="","",'Section 9a Bilan_Diffusion'!L227)</f>
        <v/>
      </c>
      <c r="T231" s="46" t="str">
        <f>IF('Section 9a Bilan_Diffusion'!M227="","",'Section 9a Bilan_Diffusion'!M227)</f>
        <v/>
      </c>
      <c r="U231" s="8">
        <f>'Section 9a Bilan_Diffusion'!N227</f>
        <v>0</v>
      </c>
      <c r="V231" s="8">
        <f>'Section 9a Bilan_Diffusion'!O227</f>
        <v>0</v>
      </c>
      <c r="W231" s="8">
        <f>'Section 9a Bilan_Diffusion'!P227</f>
        <v>0</v>
      </c>
      <c r="X231" s="8">
        <f>'Section 9a Bilan_Diffusion'!Q227</f>
        <v>0</v>
      </c>
      <c r="Y231" s="8">
        <f>'Section 9a Bilan_Diffusion'!R227</f>
        <v>0</v>
      </c>
      <c r="Z231" s="8">
        <f>'Section 9a Bilan_Diffusion'!S227</f>
        <v>0</v>
      </c>
      <c r="AA231" s="8">
        <f>'Section 9a Bilan_Diffusion'!T227</f>
        <v>0</v>
      </c>
      <c r="AB231" s="8">
        <f>'Section 9a Bilan_Diffusion'!U227</f>
        <v>0</v>
      </c>
      <c r="AC231" s="8">
        <f>'Section 9a Bilan_Diffusion'!V227</f>
        <v>0</v>
      </c>
    </row>
    <row r="232" spans="1:29">
      <c r="A232" s="8">
        <f>'Identification '!$F$11</f>
        <v>0</v>
      </c>
      <c r="B232" s="46" t="str">
        <f>IF(AND('Identification '!$F$11="",'Identification '!$F$15&lt;&gt;""),'Identification '!$F$15,IF('Identification '!$F$11="","",IF('Identification '!$F$13="Inscrire le nom de votre organisme dans la cellule F15",'Identification '!$F$15,'Identification '!$F$13)))</f>
        <v/>
      </c>
      <c r="C232" s="8" t="str">
        <f>REF!$BM$7</f>
        <v>2025-2026</v>
      </c>
      <c r="D232" s="8" t="s">
        <v>2995</v>
      </c>
      <c r="E232" s="46" t="str">
        <f>'Identification '!$F$17</f>
        <v/>
      </c>
      <c r="F232" s="8" t="str">
        <f>'Identification '!$G$18</f>
        <v/>
      </c>
      <c r="G232" s="10" t="str">
        <f>IF('Section 9a Bilan_Diffusion'!$D$7="","",'Section 9a Bilan_Diffusion'!$D$7)</f>
        <v/>
      </c>
      <c r="H232" s="8" t="str">
        <f>IF('Section 9a Bilan_Diffusion'!A228="","",IF('Section 9a Bilan_Diffusion'!A228="«Choisir»","",'Section 9a Bilan_Diffusion'!A228))</f>
        <v/>
      </c>
      <c r="I232" s="1312" t="str">
        <f>IF('Section 9a Bilan_Diffusion'!B228="","",'Section 9a Bilan_Diffusion'!B228)</f>
        <v/>
      </c>
      <c r="J232" s="46" t="str">
        <f>IF('Section 9a Bilan_Diffusion'!C228="","",'Section 9a Bilan_Diffusion'!C228)</f>
        <v/>
      </c>
      <c r="K232" s="46" t="str">
        <f>IF('Section 9a Bilan_Diffusion'!D228="","",'Section 9a Bilan_Diffusion'!D228)</f>
        <v/>
      </c>
      <c r="L232" s="8" t="str">
        <f>IF('Section 9a Bilan_Diffusion'!E228="","",IF('Section 9a Bilan_Diffusion'!E228="«Choisir»","",'Section 9a Bilan_Diffusion'!E228))</f>
        <v/>
      </c>
      <c r="M232" s="8" t="str">
        <f>IF('Section 9a Bilan_Diffusion'!F228="","",IF('Section 9a Bilan_Diffusion'!F228="«Choisir»","",'Section 9a Bilan_Diffusion'!F228))</f>
        <v/>
      </c>
      <c r="N232" s="46" t="str">
        <f>IF('Section 9a Bilan_Diffusion'!G228="","",'Section 9a Bilan_Diffusion'!G228)</f>
        <v/>
      </c>
      <c r="O232" s="46" t="str">
        <f>IF('Section 9a Bilan_Diffusion'!H228="","",'Section 9a Bilan_Diffusion'!H228)</f>
        <v/>
      </c>
      <c r="P232" s="46" t="str">
        <f>IF('Section 9a Bilan_Diffusion'!I228="","",'Section 9a Bilan_Diffusion'!I228)</f>
        <v/>
      </c>
      <c r="Q232" s="46" t="str">
        <f>IF('Section 9a Bilan_Diffusion'!J228="","",'Section 9a Bilan_Diffusion'!J228)</f>
        <v/>
      </c>
      <c r="R232" s="46" t="str">
        <f>IF('Section 9a Bilan_Diffusion'!K228="","",'Section 9a Bilan_Diffusion'!K228)</f>
        <v/>
      </c>
      <c r="S232" s="46" t="str">
        <f>IF('Section 9a Bilan_Diffusion'!L228="","",'Section 9a Bilan_Diffusion'!L228)</f>
        <v/>
      </c>
      <c r="T232" s="46" t="str">
        <f>IF('Section 9a Bilan_Diffusion'!M228="","",'Section 9a Bilan_Diffusion'!M228)</f>
        <v/>
      </c>
      <c r="U232" s="8">
        <f>'Section 9a Bilan_Diffusion'!N228</f>
        <v>0</v>
      </c>
      <c r="V232" s="8">
        <f>'Section 9a Bilan_Diffusion'!O228</f>
        <v>0</v>
      </c>
      <c r="W232" s="8">
        <f>'Section 9a Bilan_Diffusion'!P228</f>
        <v>0</v>
      </c>
      <c r="X232" s="8">
        <f>'Section 9a Bilan_Diffusion'!Q228</f>
        <v>0</v>
      </c>
      <c r="Y232" s="8">
        <f>'Section 9a Bilan_Diffusion'!R228</f>
        <v>0</v>
      </c>
      <c r="Z232" s="8">
        <f>'Section 9a Bilan_Diffusion'!S228</f>
        <v>0</v>
      </c>
      <c r="AA232" s="8">
        <f>'Section 9a Bilan_Diffusion'!T228</f>
        <v>0</v>
      </c>
      <c r="AB232" s="8">
        <f>'Section 9a Bilan_Diffusion'!U228</f>
        <v>0</v>
      </c>
      <c r="AC232" s="8">
        <f>'Section 9a Bilan_Diffusion'!V228</f>
        <v>0</v>
      </c>
    </row>
    <row r="233" spans="1:29">
      <c r="A233" s="8">
        <f>'Identification '!$F$11</f>
        <v>0</v>
      </c>
      <c r="B233" s="46" t="str">
        <f>IF(AND('Identification '!$F$11="",'Identification '!$F$15&lt;&gt;""),'Identification '!$F$15,IF('Identification '!$F$11="","",IF('Identification '!$F$13="Inscrire le nom de votre organisme dans la cellule F15",'Identification '!$F$15,'Identification '!$F$13)))</f>
        <v/>
      </c>
      <c r="C233" s="8" t="str">
        <f>REF!$BM$7</f>
        <v>2025-2026</v>
      </c>
      <c r="D233" s="8" t="s">
        <v>2995</v>
      </c>
      <c r="E233" s="46" t="str">
        <f>'Identification '!$F$17</f>
        <v/>
      </c>
      <c r="F233" s="8" t="str">
        <f>'Identification '!$G$18</f>
        <v/>
      </c>
      <c r="G233" s="10" t="str">
        <f>IF('Section 9a Bilan_Diffusion'!$D$7="","",'Section 9a Bilan_Diffusion'!$D$7)</f>
        <v/>
      </c>
      <c r="H233" s="8" t="str">
        <f>IF('Section 9a Bilan_Diffusion'!A229="","",IF('Section 9a Bilan_Diffusion'!A229="«Choisir»","",'Section 9a Bilan_Diffusion'!A229))</f>
        <v/>
      </c>
      <c r="I233" s="1312" t="str">
        <f>IF('Section 9a Bilan_Diffusion'!B229="","",'Section 9a Bilan_Diffusion'!B229)</f>
        <v/>
      </c>
      <c r="J233" s="46" t="str">
        <f>IF('Section 9a Bilan_Diffusion'!C229="","",'Section 9a Bilan_Diffusion'!C229)</f>
        <v/>
      </c>
      <c r="K233" s="46" t="str">
        <f>IF('Section 9a Bilan_Diffusion'!D229="","",'Section 9a Bilan_Diffusion'!D229)</f>
        <v/>
      </c>
      <c r="L233" s="8" t="str">
        <f>IF('Section 9a Bilan_Diffusion'!E229="","",IF('Section 9a Bilan_Diffusion'!E229="«Choisir»","",'Section 9a Bilan_Diffusion'!E229))</f>
        <v/>
      </c>
      <c r="M233" s="8" t="str">
        <f>IF('Section 9a Bilan_Diffusion'!F229="","",IF('Section 9a Bilan_Diffusion'!F229="«Choisir»","",'Section 9a Bilan_Diffusion'!F229))</f>
        <v/>
      </c>
      <c r="N233" s="46" t="str">
        <f>IF('Section 9a Bilan_Diffusion'!G229="","",'Section 9a Bilan_Diffusion'!G229)</f>
        <v/>
      </c>
      <c r="O233" s="46" t="str">
        <f>IF('Section 9a Bilan_Diffusion'!H229="","",'Section 9a Bilan_Diffusion'!H229)</f>
        <v/>
      </c>
      <c r="P233" s="46" t="str">
        <f>IF('Section 9a Bilan_Diffusion'!I229="","",'Section 9a Bilan_Diffusion'!I229)</f>
        <v/>
      </c>
      <c r="Q233" s="46" t="str">
        <f>IF('Section 9a Bilan_Diffusion'!J229="","",'Section 9a Bilan_Diffusion'!J229)</f>
        <v/>
      </c>
      <c r="R233" s="46" t="str">
        <f>IF('Section 9a Bilan_Diffusion'!K229="","",'Section 9a Bilan_Diffusion'!K229)</f>
        <v/>
      </c>
      <c r="S233" s="46" t="str">
        <f>IF('Section 9a Bilan_Diffusion'!L229="","",'Section 9a Bilan_Diffusion'!L229)</f>
        <v/>
      </c>
      <c r="T233" s="46" t="str">
        <f>IF('Section 9a Bilan_Diffusion'!M229="","",'Section 9a Bilan_Diffusion'!M229)</f>
        <v/>
      </c>
      <c r="U233" s="8">
        <f>'Section 9a Bilan_Diffusion'!N229</f>
        <v>0</v>
      </c>
      <c r="V233" s="8">
        <f>'Section 9a Bilan_Diffusion'!O229</f>
        <v>0</v>
      </c>
      <c r="W233" s="8">
        <f>'Section 9a Bilan_Diffusion'!P229</f>
        <v>0</v>
      </c>
      <c r="X233" s="8">
        <f>'Section 9a Bilan_Diffusion'!Q229</f>
        <v>0</v>
      </c>
      <c r="Y233" s="8">
        <f>'Section 9a Bilan_Diffusion'!R229</f>
        <v>0</v>
      </c>
      <c r="Z233" s="8">
        <f>'Section 9a Bilan_Diffusion'!S229</f>
        <v>0</v>
      </c>
      <c r="AA233" s="8">
        <f>'Section 9a Bilan_Diffusion'!T229</f>
        <v>0</v>
      </c>
      <c r="AB233" s="8">
        <f>'Section 9a Bilan_Diffusion'!U229</f>
        <v>0</v>
      </c>
      <c r="AC233" s="8">
        <f>'Section 9a Bilan_Diffusion'!V229</f>
        <v>0</v>
      </c>
    </row>
    <row r="234" spans="1:29">
      <c r="A234" s="8">
        <f>'Identification '!$F$11</f>
        <v>0</v>
      </c>
      <c r="B234" s="46" t="str">
        <f>IF(AND('Identification '!$F$11="",'Identification '!$F$15&lt;&gt;""),'Identification '!$F$15,IF('Identification '!$F$11="","",IF('Identification '!$F$13="Inscrire le nom de votre organisme dans la cellule F15",'Identification '!$F$15,'Identification '!$F$13)))</f>
        <v/>
      </c>
      <c r="C234" s="8" t="str">
        <f>REF!$BM$7</f>
        <v>2025-2026</v>
      </c>
      <c r="D234" s="8" t="s">
        <v>2995</v>
      </c>
      <c r="E234" s="46" t="str">
        <f>'Identification '!$F$17</f>
        <v/>
      </c>
      <c r="F234" s="8" t="str">
        <f>'Identification '!$G$18</f>
        <v/>
      </c>
      <c r="G234" s="10" t="str">
        <f>IF('Section 9a Bilan_Diffusion'!$D$7="","",'Section 9a Bilan_Diffusion'!$D$7)</f>
        <v/>
      </c>
      <c r="H234" s="8" t="str">
        <f>IF('Section 9a Bilan_Diffusion'!A230="","",IF('Section 9a Bilan_Diffusion'!A230="«Choisir»","",'Section 9a Bilan_Diffusion'!A230))</f>
        <v/>
      </c>
      <c r="I234" s="1312" t="str">
        <f>IF('Section 9a Bilan_Diffusion'!B230="","",'Section 9a Bilan_Diffusion'!B230)</f>
        <v/>
      </c>
      <c r="J234" s="46" t="str">
        <f>IF('Section 9a Bilan_Diffusion'!C230="","",'Section 9a Bilan_Diffusion'!C230)</f>
        <v/>
      </c>
      <c r="K234" s="46" t="str">
        <f>IF('Section 9a Bilan_Diffusion'!D230="","",'Section 9a Bilan_Diffusion'!D230)</f>
        <v/>
      </c>
      <c r="L234" s="8" t="str">
        <f>IF('Section 9a Bilan_Diffusion'!E230="","",IF('Section 9a Bilan_Diffusion'!E230="«Choisir»","",'Section 9a Bilan_Diffusion'!E230))</f>
        <v/>
      </c>
      <c r="M234" s="8" t="str">
        <f>IF('Section 9a Bilan_Diffusion'!F230="","",IF('Section 9a Bilan_Diffusion'!F230="«Choisir»","",'Section 9a Bilan_Diffusion'!F230))</f>
        <v/>
      </c>
      <c r="N234" s="46" t="str">
        <f>IF('Section 9a Bilan_Diffusion'!G230="","",'Section 9a Bilan_Diffusion'!G230)</f>
        <v/>
      </c>
      <c r="O234" s="46" t="str">
        <f>IF('Section 9a Bilan_Diffusion'!H230="","",'Section 9a Bilan_Diffusion'!H230)</f>
        <v/>
      </c>
      <c r="P234" s="46" t="str">
        <f>IF('Section 9a Bilan_Diffusion'!I230="","",'Section 9a Bilan_Diffusion'!I230)</f>
        <v/>
      </c>
      <c r="Q234" s="46" t="str">
        <f>IF('Section 9a Bilan_Diffusion'!J230="","",'Section 9a Bilan_Diffusion'!J230)</f>
        <v/>
      </c>
      <c r="R234" s="46" t="str">
        <f>IF('Section 9a Bilan_Diffusion'!K230="","",'Section 9a Bilan_Diffusion'!K230)</f>
        <v/>
      </c>
      <c r="S234" s="46" t="str">
        <f>IF('Section 9a Bilan_Diffusion'!L230="","",'Section 9a Bilan_Diffusion'!L230)</f>
        <v/>
      </c>
      <c r="T234" s="46" t="str">
        <f>IF('Section 9a Bilan_Diffusion'!M230="","",'Section 9a Bilan_Diffusion'!M230)</f>
        <v/>
      </c>
      <c r="U234" s="8">
        <f>'Section 9a Bilan_Diffusion'!N230</f>
        <v>0</v>
      </c>
      <c r="V234" s="8">
        <f>'Section 9a Bilan_Diffusion'!O230</f>
        <v>0</v>
      </c>
      <c r="W234" s="8">
        <f>'Section 9a Bilan_Diffusion'!P230</f>
        <v>0</v>
      </c>
      <c r="X234" s="8">
        <f>'Section 9a Bilan_Diffusion'!Q230</f>
        <v>0</v>
      </c>
      <c r="Y234" s="8">
        <f>'Section 9a Bilan_Diffusion'!R230</f>
        <v>0</v>
      </c>
      <c r="Z234" s="8">
        <f>'Section 9a Bilan_Diffusion'!S230</f>
        <v>0</v>
      </c>
      <c r="AA234" s="8">
        <f>'Section 9a Bilan_Diffusion'!T230</f>
        <v>0</v>
      </c>
      <c r="AB234" s="8">
        <f>'Section 9a Bilan_Diffusion'!U230</f>
        <v>0</v>
      </c>
      <c r="AC234" s="8">
        <f>'Section 9a Bilan_Diffusion'!V230</f>
        <v>0</v>
      </c>
    </row>
    <row r="235" spans="1:29">
      <c r="A235" s="8">
        <f>'Identification '!$F$11</f>
        <v>0</v>
      </c>
      <c r="B235" s="46" t="str">
        <f>IF(AND('Identification '!$F$11="",'Identification '!$F$15&lt;&gt;""),'Identification '!$F$15,IF('Identification '!$F$11="","",IF('Identification '!$F$13="Inscrire le nom de votre organisme dans la cellule F15",'Identification '!$F$15,'Identification '!$F$13)))</f>
        <v/>
      </c>
      <c r="C235" s="8" t="str">
        <f>REF!$BM$7</f>
        <v>2025-2026</v>
      </c>
      <c r="D235" s="8" t="s">
        <v>2995</v>
      </c>
      <c r="E235" s="46" t="str">
        <f>'Identification '!$F$17</f>
        <v/>
      </c>
      <c r="F235" s="8" t="str">
        <f>'Identification '!$G$18</f>
        <v/>
      </c>
      <c r="G235" s="10" t="str">
        <f>IF('Section 9a Bilan_Diffusion'!$D$7="","",'Section 9a Bilan_Diffusion'!$D$7)</f>
        <v/>
      </c>
      <c r="H235" s="8" t="str">
        <f>IF('Section 9a Bilan_Diffusion'!A231="","",IF('Section 9a Bilan_Diffusion'!A231="«Choisir»","",'Section 9a Bilan_Diffusion'!A231))</f>
        <v/>
      </c>
      <c r="I235" s="1312" t="str">
        <f>IF('Section 9a Bilan_Diffusion'!B231="","",'Section 9a Bilan_Diffusion'!B231)</f>
        <v/>
      </c>
      <c r="J235" s="46" t="str">
        <f>IF('Section 9a Bilan_Diffusion'!C231="","",'Section 9a Bilan_Diffusion'!C231)</f>
        <v/>
      </c>
      <c r="K235" s="46" t="str">
        <f>IF('Section 9a Bilan_Diffusion'!D231="","",'Section 9a Bilan_Diffusion'!D231)</f>
        <v/>
      </c>
      <c r="L235" s="8" t="str">
        <f>IF('Section 9a Bilan_Diffusion'!E231="","",IF('Section 9a Bilan_Diffusion'!E231="«Choisir»","",'Section 9a Bilan_Diffusion'!E231))</f>
        <v/>
      </c>
      <c r="M235" s="8" t="str">
        <f>IF('Section 9a Bilan_Diffusion'!F231="","",IF('Section 9a Bilan_Diffusion'!F231="«Choisir»","",'Section 9a Bilan_Diffusion'!F231))</f>
        <v/>
      </c>
      <c r="N235" s="46" t="str">
        <f>IF('Section 9a Bilan_Diffusion'!G231="","",'Section 9a Bilan_Diffusion'!G231)</f>
        <v/>
      </c>
      <c r="O235" s="46" t="str">
        <f>IF('Section 9a Bilan_Diffusion'!H231="","",'Section 9a Bilan_Diffusion'!H231)</f>
        <v/>
      </c>
      <c r="P235" s="46" t="str">
        <f>IF('Section 9a Bilan_Diffusion'!I231="","",'Section 9a Bilan_Diffusion'!I231)</f>
        <v/>
      </c>
      <c r="Q235" s="46" t="str">
        <f>IF('Section 9a Bilan_Diffusion'!J231="","",'Section 9a Bilan_Diffusion'!J231)</f>
        <v/>
      </c>
      <c r="R235" s="46" t="str">
        <f>IF('Section 9a Bilan_Diffusion'!K231="","",'Section 9a Bilan_Diffusion'!K231)</f>
        <v/>
      </c>
      <c r="S235" s="46" t="str">
        <f>IF('Section 9a Bilan_Diffusion'!L231="","",'Section 9a Bilan_Diffusion'!L231)</f>
        <v/>
      </c>
      <c r="T235" s="46" t="str">
        <f>IF('Section 9a Bilan_Diffusion'!M231="","",'Section 9a Bilan_Diffusion'!M231)</f>
        <v/>
      </c>
      <c r="U235" s="8">
        <f>'Section 9a Bilan_Diffusion'!N231</f>
        <v>0</v>
      </c>
      <c r="V235" s="8">
        <f>'Section 9a Bilan_Diffusion'!O231</f>
        <v>0</v>
      </c>
      <c r="W235" s="8">
        <f>'Section 9a Bilan_Diffusion'!P231</f>
        <v>0</v>
      </c>
      <c r="X235" s="8">
        <f>'Section 9a Bilan_Diffusion'!Q231</f>
        <v>0</v>
      </c>
      <c r="Y235" s="8">
        <f>'Section 9a Bilan_Diffusion'!R231</f>
        <v>0</v>
      </c>
      <c r="Z235" s="8">
        <f>'Section 9a Bilan_Diffusion'!S231</f>
        <v>0</v>
      </c>
      <c r="AA235" s="8">
        <f>'Section 9a Bilan_Diffusion'!T231</f>
        <v>0</v>
      </c>
      <c r="AB235" s="8">
        <f>'Section 9a Bilan_Diffusion'!U231</f>
        <v>0</v>
      </c>
      <c r="AC235" s="8">
        <f>'Section 9a Bilan_Diffusion'!V231</f>
        <v>0</v>
      </c>
    </row>
    <row r="236" spans="1:29">
      <c r="A236" s="8">
        <f>'Identification '!$F$11</f>
        <v>0</v>
      </c>
      <c r="B236" s="46" t="str">
        <f>IF(AND('Identification '!$F$11="",'Identification '!$F$15&lt;&gt;""),'Identification '!$F$15,IF('Identification '!$F$11="","",IF('Identification '!$F$13="Inscrire le nom de votre organisme dans la cellule F15",'Identification '!$F$15,'Identification '!$F$13)))</f>
        <v/>
      </c>
      <c r="C236" s="8" t="str">
        <f>REF!$BM$7</f>
        <v>2025-2026</v>
      </c>
      <c r="D236" s="8" t="s">
        <v>2995</v>
      </c>
      <c r="E236" s="46" t="str">
        <f>'Identification '!$F$17</f>
        <v/>
      </c>
      <c r="F236" s="8" t="str">
        <f>'Identification '!$G$18</f>
        <v/>
      </c>
      <c r="G236" s="10" t="str">
        <f>IF('Section 9a Bilan_Diffusion'!$D$7="","",'Section 9a Bilan_Diffusion'!$D$7)</f>
        <v/>
      </c>
      <c r="H236" s="8" t="str">
        <f>IF('Section 9a Bilan_Diffusion'!A232="","",IF('Section 9a Bilan_Diffusion'!A232="«Choisir»","",'Section 9a Bilan_Diffusion'!A232))</f>
        <v/>
      </c>
      <c r="I236" s="1312" t="str">
        <f>IF('Section 9a Bilan_Diffusion'!B232="","",'Section 9a Bilan_Diffusion'!B232)</f>
        <v/>
      </c>
      <c r="J236" s="46" t="str">
        <f>IF('Section 9a Bilan_Diffusion'!C232="","",'Section 9a Bilan_Diffusion'!C232)</f>
        <v/>
      </c>
      <c r="K236" s="46" t="str">
        <f>IF('Section 9a Bilan_Diffusion'!D232="","",'Section 9a Bilan_Diffusion'!D232)</f>
        <v/>
      </c>
      <c r="L236" s="8" t="str">
        <f>IF('Section 9a Bilan_Diffusion'!E232="","",IF('Section 9a Bilan_Diffusion'!E232="«Choisir»","",'Section 9a Bilan_Diffusion'!E232))</f>
        <v/>
      </c>
      <c r="M236" s="8" t="str">
        <f>IF('Section 9a Bilan_Diffusion'!F232="","",IF('Section 9a Bilan_Diffusion'!F232="«Choisir»","",'Section 9a Bilan_Diffusion'!F232))</f>
        <v/>
      </c>
      <c r="N236" s="46" t="str">
        <f>IF('Section 9a Bilan_Diffusion'!G232="","",'Section 9a Bilan_Diffusion'!G232)</f>
        <v/>
      </c>
      <c r="O236" s="46" t="str">
        <f>IF('Section 9a Bilan_Diffusion'!H232="","",'Section 9a Bilan_Diffusion'!H232)</f>
        <v/>
      </c>
      <c r="P236" s="46" t="str">
        <f>IF('Section 9a Bilan_Diffusion'!I232="","",'Section 9a Bilan_Diffusion'!I232)</f>
        <v/>
      </c>
      <c r="Q236" s="46" t="str">
        <f>IF('Section 9a Bilan_Diffusion'!J232="","",'Section 9a Bilan_Diffusion'!J232)</f>
        <v/>
      </c>
      <c r="R236" s="46" t="str">
        <f>IF('Section 9a Bilan_Diffusion'!K232="","",'Section 9a Bilan_Diffusion'!K232)</f>
        <v/>
      </c>
      <c r="S236" s="46" t="str">
        <f>IF('Section 9a Bilan_Diffusion'!L232="","",'Section 9a Bilan_Diffusion'!L232)</f>
        <v/>
      </c>
      <c r="T236" s="46" t="str">
        <f>IF('Section 9a Bilan_Diffusion'!M232="","",'Section 9a Bilan_Diffusion'!M232)</f>
        <v/>
      </c>
      <c r="U236" s="8">
        <f>'Section 9a Bilan_Diffusion'!N232</f>
        <v>0</v>
      </c>
      <c r="V236" s="8">
        <f>'Section 9a Bilan_Diffusion'!O232</f>
        <v>0</v>
      </c>
      <c r="W236" s="8">
        <f>'Section 9a Bilan_Diffusion'!P232</f>
        <v>0</v>
      </c>
      <c r="X236" s="8">
        <f>'Section 9a Bilan_Diffusion'!Q232</f>
        <v>0</v>
      </c>
      <c r="Y236" s="8">
        <f>'Section 9a Bilan_Diffusion'!R232</f>
        <v>0</v>
      </c>
      <c r="Z236" s="8">
        <f>'Section 9a Bilan_Diffusion'!S232</f>
        <v>0</v>
      </c>
      <c r="AA236" s="8">
        <f>'Section 9a Bilan_Diffusion'!T232</f>
        <v>0</v>
      </c>
      <c r="AB236" s="8">
        <f>'Section 9a Bilan_Diffusion'!U232</f>
        <v>0</v>
      </c>
      <c r="AC236" s="8">
        <f>'Section 9a Bilan_Diffusion'!V232</f>
        <v>0</v>
      </c>
    </row>
    <row r="237" spans="1:29">
      <c r="A237" s="8">
        <f>'Identification '!$F$11</f>
        <v>0</v>
      </c>
      <c r="B237" s="46" t="str">
        <f>IF(AND('Identification '!$F$11="",'Identification '!$F$15&lt;&gt;""),'Identification '!$F$15,IF('Identification '!$F$11="","",IF('Identification '!$F$13="Inscrire le nom de votre organisme dans la cellule F15",'Identification '!$F$15,'Identification '!$F$13)))</f>
        <v/>
      </c>
      <c r="C237" s="8" t="str">
        <f>REF!$BM$7</f>
        <v>2025-2026</v>
      </c>
      <c r="D237" s="8" t="s">
        <v>2995</v>
      </c>
      <c r="E237" s="46" t="str">
        <f>'Identification '!$F$17</f>
        <v/>
      </c>
      <c r="F237" s="8" t="str">
        <f>'Identification '!$G$18</f>
        <v/>
      </c>
      <c r="G237" s="10" t="str">
        <f>IF('Section 9a Bilan_Diffusion'!$D$7="","",'Section 9a Bilan_Diffusion'!$D$7)</f>
        <v/>
      </c>
      <c r="H237" s="8" t="str">
        <f>IF('Section 9a Bilan_Diffusion'!A233="","",IF('Section 9a Bilan_Diffusion'!A233="«Choisir»","",'Section 9a Bilan_Diffusion'!A233))</f>
        <v/>
      </c>
      <c r="I237" s="1312" t="str">
        <f>IF('Section 9a Bilan_Diffusion'!B233="","",'Section 9a Bilan_Diffusion'!B233)</f>
        <v/>
      </c>
      <c r="J237" s="46" t="str">
        <f>IF('Section 9a Bilan_Diffusion'!C233="","",'Section 9a Bilan_Diffusion'!C233)</f>
        <v/>
      </c>
      <c r="K237" s="46" t="str">
        <f>IF('Section 9a Bilan_Diffusion'!D233="","",'Section 9a Bilan_Diffusion'!D233)</f>
        <v/>
      </c>
      <c r="L237" s="8" t="str">
        <f>IF('Section 9a Bilan_Diffusion'!E233="","",IF('Section 9a Bilan_Diffusion'!E233="«Choisir»","",'Section 9a Bilan_Diffusion'!E233))</f>
        <v/>
      </c>
      <c r="M237" s="8" t="str">
        <f>IF('Section 9a Bilan_Diffusion'!F233="","",IF('Section 9a Bilan_Diffusion'!F233="«Choisir»","",'Section 9a Bilan_Diffusion'!F233))</f>
        <v/>
      </c>
      <c r="N237" s="46" t="str">
        <f>IF('Section 9a Bilan_Diffusion'!G233="","",'Section 9a Bilan_Diffusion'!G233)</f>
        <v/>
      </c>
      <c r="O237" s="46" t="str">
        <f>IF('Section 9a Bilan_Diffusion'!H233="","",'Section 9a Bilan_Diffusion'!H233)</f>
        <v/>
      </c>
      <c r="P237" s="46" t="str">
        <f>IF('Section 9a Bilan_Diffusion'!I233="","",'Section 9a Bilan_Diffusion'!I233)</f>
        <v/>
      </c>
      <c r="Q237" s="46" t="str">
        <f>IF('Section 9a Bilan_Diffusion'!J233="","",'Section 9a Bilan_Diffusion'!J233)</f>
        <v/>
      </c>
      <c r="R237" s="46" t="str">
        <f>IF('Section 9a Bilan_Diffusion'!K233="","",'Section 9a Bilan_Diffusion'!K233)</f>
        <v/>
      </c>
      <c r="S237" s="46" t="str">
        <f>IF('Section 9a Bilan_Diffusion'!L233="","",'Section 9a Bilan_Diffusion'!L233)</f>
        <v/>
      </c>
      <c r="T237" s="46" t="str">
        <f>IF('Section 9a Bilan_Diffusion'!M233="","",'Section 9a Bilan_Diffusion'!M233)</f>
        <v/>
      </c>
      <c r="U237" s="8">
        <f>'Section 9a Bilan_Diffusion'!N233</f>
        <v>0</v>
      </c>
      <c r="V237" s="8">
        <f>'Section 9a Bilan_Diffusion'!O233</f>
        <v>0</v>
      </c>
      <c r="W237" s="8">
        <f>'Section 9a Bilan_Diffusion'!P233</f>
        <v>0</v>
      </c>
      <c r="X237" s="8">
        <f>'Section 9a Bilan_Diffusion'!Q233</f>
        <v>0</v>
      </c>
      <c r="Y237" s="8">
        <f>'Section 9a Bilan_Diffusion'!R233</f>
        <v>0</v>
      </c>
      <c r="Z237" s="8">
        <f>'Section 9a Bilan_Diffusion'!S233</f>
        <v>0</v>
      </c>
      <c r="AA237" s="8">
        <f>'Section 9a Bilan_Diffusion'!T233</f>
        <v>0</v>
      </c>
      <c r="AB237" s="8">
        <f>'Section 9a Bilan_Diffusion'!U233</f>
        <v>0</v>
      </c>
      <c r="AC237" s="8">
        <f>'Section 9a Bilan_Diffusion'!V233</f>
        <v>0</v>
      </c>
    </row>
    <row r="238" spans="1:29">
      <c r="A238" s="8">
        <f>'Identification '!$F$11</f>
        <v>0</v>
      </c>
      <c r="B238" s="46" t="str">
        <f>IF(AND('Identification '!$F$11="",'Identification '!$F$15&lt;&gt;""),'Identification '!$F$15,IF('Identification '!$F$11="","",IF('Identification '!$F$13="Inscrire le nom de votre organisme dans la cellule F15",'Identification '!$F$15,'Identification '!$F$13)))</f>
        <v/>
      </c>
      <c r="C238" s="8" t="str">
        <f>REF!$BM$7</f>
        <v>2025-2026</v>
      </c>
      <c r="D238" s="8" t="s">
        <v>2995</v>
      </c>
      <c r="E238" s="46" t="str">
        <f>'Identification '!$F$17</f>
        <v/>
      </c>
      <c r="F238" s="8" t="str">
        <f>'Identification '!$G$18</f>
        <v/>
      </c>
      <c r="G238" s="10" t="str">
        <f>IF('Section 9a Bilan_Diffusion'!$D$7="","",'Section 9a Bilan_Diffusion'!$D$7)</f>
        <v/>
      </c>
      <c r="H238" s="8" t="str">
        <f>IF('Section 9a Bilan_Diffusion'!A234="","",IF('Section 9a Bilan_Diffusion'!A234="«Choisir»","",'Section 9a Bilan_Diffusion'!A234))</f>
        <v/>
      </c>
      <c r="I238" s="1312" t="str">
        <f>IF('Section 9a Bilan_Diffusion'!B234="","",'Section 9a Bilan_Diffusion'!B234)</f>
        <v/>
      </c>
      <c r="J238" s="46" t="str">
        <f>IF('Section 9a Bilan_Diffusion'!C234="","",'Section 9a Bilan_Diffusion'!C234)</f>
        <v/>
      </c>
      <c r="K238" s="46" t="str">
        <f>IF('Section 9a Bilan_Diffusion'!D234="","",'Section 9a Bilan_Diffusion'!D234)</f>
        <v/>
      </c>
      <c r="L238" s="8" t="str">
        <f>IF('Section 9a Bilan_Diffusion'!E234="","",IF('Section 9a Bilan_Diffusion'!E234="«Choisir»","",'Section 9a Bilan_Diffusion'!E234))</f>
        <v/>
      </c>
      <c r="M238" s="8" t="str">
        <f>IF('Section 9a Bilan_Diffusion'!F234="","",IF('Section 9a Bilan_Diffusion'!F234="«Choisir»","",'Section 9a Bilan_Diffusion'!F234))</f>
        <v/>
      </c>
      <c r="N238" s="46" t="str">
        <f>IF('Section 9a Bilan_Diffusion'!G234="","",'Section 9a Bilan_Diffusion'!G234)</f>
        <v/>
      </c>
      <c r="O238" s="46" t="str">
        <f>IF('Section 9a Bilan_Diffusion'!H234="","",'Section 9a Bilan_Diffusion'!H234)</f>
        <v/>
      </c>
      <c r="P238" s="46" t="str">
        <f>IF('Section 9a Bilan_Diffusion'!I234="","",'Section 9a Bilan_Diffusion'!I234)</f>
        <v/>
      </c>
      <c r="Q238" s="46" t="str">
        <f>IF('Section 9a Bilan_Diffusion'!J234="","",'Section 9a Bilan_Diffusion'!J234)</f>
        <v/>
      </c>
      <c r="R238" s="46" t="str">
        <f>IF('Section 9a Bilan_Diffusion'!K234="","",'Section 9a Bilan_Diffusion'!K234)</f>
        <v/>
      </c>
      <c r="S238" s="46" t="str">
        <f>IF('Section 9a Bilan_Diffusion'!L234="","",'Section 9a Bilan_Diffusion'!L234)</f>
        <v/>
      </c>
      <c r="T238" s="46" t="str">
        <f>IF('Section 9a Bilan_Diffusion'!M234="","",'Section 9a Bilan_Diffusion'!M234)</f>
        <v/>
      </c>
      <c r="U238" s="8">
        <f>'Section 9a Bilan_Diffusion'!N234</f>
        <v>0</v>
      </c>
      <c r="V238" s="8">
        <f>'Section 9a Bilan_Diffusion'!O234</f>
        <v>0</v>
      </c>
      <c r="W238" s="8">
        <f>'Section 9a Bilan_Diffusion'!P234</f>
        <v>0</v>
      </c>
      <c r="X238" s="8">
        <f>'Section 9a Bilan_Diffusion'!Q234</f>
        <v>0</v>
      </c>
      <c r="Y238" s="8">
        <f>'Section 9a Bilan_Diffusion'!R234</f>
        <v>0</v>
      </c>
      <c r="Z238" s="8">
        <f>'Section 9a Bilan_Diffusion'!S234</f>
        <v>0</v>
      </c>
      <c r="AA238" s="8">
        <f>'Section 9a Bilan_Diffusion'!T234</f>
        <v>0</v>
      </c>
      <c r="AB238" s="8">
        <f>'Section 9a Bilan_Diffusion'!U234</f>
        <v>0</v>
      </c>
      <c r="AC238" s="8">
        <f>'Section 9a Bilan_Diffusion'!V234</f>
        <v>0</v>
      </c>
    </row>
    <row r="239" spans="1:29">
      <c r="A239" s="8">
        <f>'Identification '!$F$11</f>
        <v>0</v>
      </c>
      <c r="B239" s="46" t="str">
        <f>IF(AND('Identification '!$F$11="",'Identification '!$F$15&lt;&gt;""),'Identification '!$F$15,IF('Identification '!$F$11="","",IF('Identification '!$F$13="Inscrire le nom de votre organisme dans la cellule F15",'Identification '!$F$15,'Identification '!$F$13)))</f>
        <v/>
      </c>
      <c r="C239" s="8" t="str">
        <f>REF!$BM$7</f>
        <v>2025-2026</v>
      </c>
      <c r="D239" s="8" t="s">
        <v>2995</v>
      </c>
      <c r="E239" s="46" t="str">
        <f>'Identification '!$F$17</f>
        <v/>
      </c>
      <c r="F239" s="8" t="str">
        <f>'Identification '!$G$18</f>
        <v/>
      </c>
      <c r="G239" s="10" t="str">
        <f>IF('Section 9a Bilan_Diffusion'!$D$7="","",'Section 9a Bilan_Diffusion'!$D$7)</f>
        <v/>
      </c>
      <c r="H239" s="8" t="str">
        <f>IF('Section 9a Bilan_Diffusion'!A235="","",IF('Section 9a Bilan_Diffusion'!A235="«Choisir»","",'Section 9a Bilan_Diffusion'!A235))</f>
        <v/>
      </c>
      <c r="I239" s="1312" t="str">
        <f>IF('Section 9a Bilan_Diffusion'!B235="","",'Section 9a Bilan_Diffusion'!B235)</f>
        <v/>
      </c>
      <c r="J239" s="46" t="str">
        <f>IF('Section 9a Bilan_Diffusion'!C235="","",'Section 9a Bilan_Diffusion'!C235)</f>
        <v/>
      </c>
      <c r="K239" s="46" t="str">
        <f>IF('Section 9a Bilan_Diffusion'!D235="","",'Section 9a Bilan_Diffusion'!D235)</f>
        <v/>
      </c>
      <c r="L239" s="8" t="str">
        <f>IF('Section 9a Bilan_Diffusion'!E235="","",IF('Section 9a Bilan_Diffusion'!E235="«Choisir»","",'Section 9a Bilan_Diffusion'!E235))</f>
        <v/>
      </c>
      <c r="M239" s="8" t="str">
        <f>IF('Section 9a Bilan_Diffusion'!F235="","",IF('Section 9a Bilan_Diffusion'!F235="«Choisir»","",'Section 9a Bilan_Diffusion'!F235))</f>
        <v/>
      </c>
      <c r="N239" s="46" t="str">
        <f>IF('Section 9a Bilan_Diffusion'!G235="","",'Section 9a Bilan_Diffusion'!G235)</f>
        <v/>
      </c>
      <c r="O239" s="46" t="str">
        <f>IF('Section 9a Bilan_Diffusion'!H235="","",'Section 9a Bilan_Diffusion'!H235)</f>
        <v/>
      </c>
      <c r="P239" s="46" t="str">
        <f>IF('Section 9a Bilan_Diffusion'!I235="","",'Section 9a Bilan_Diffusion'!I235)</f>
        <v/>
      </c>
      <c r="Q239" s="46" t="str">
        <f>IF('Section 9a Bilan_Diffusion'!J235="","",'Section 9a Bilan_Diffusion'!J235)</f>
        <v/>
      </c>
      <c r="R239" s="46" t="str">
        <f>IF('Section 9a Bilan_Diffusion'!K235="","",'Section 9a Bilan_Diffusion'!K235)</f>
        <v/>
      </c>
      <c r="S239" s="46" t="str">
        <f>IF('Section 9a Bilan_Diffusion'!L235="","",'Section 9a Bilan_Diffusion'!L235)</f>
        <v/>
      </c>
      <c r="T239" s="46" t="str">
        <f>IF('Section 9a Bilan_Diffusion'!M235="","",'Section 9a Bilan_Diffusion'!M235)</f>
        <v/>
      </c>
      <c r="U239" s="8">
        <f>'Section 9a Bilan_Diffusion'!N235</f>
        <v>0</v>
      </c>
      <c r="V239" s="8">
        <f>'Section 9a Bilan_Diffusion'!O235</f>
        <v>0</v>
      </c>
      <c r="W239" s="8">
        <f>'Section 9a Bilan_Diffusion'!P235</f>
        <v>0</v>
      </c>
      <c r="X239" s="8">
        <f>'Section 9a Bilan_Diffusion'!Q235</f>
        <v>0</v>
      </c>
      <c r="Y239" s="8">
        <f>'Section 9a Bilan_Diffusion'!R235</f>
        <v>0</v>
      </c>
      <c r="Z239" s="8">
        <f>'Section 9a Bilan_Diffusion'!S235</f>
        <v>0</v>
      </c>
      <c r="AA239" s="8">
        <f>'Section 9a Bilan_Diffusion'!T235</f>
        <v>0</v>
      </c>
      <c r="AB239" s="8">
        <f>'Section 9a Bilan_Diffusion'!U235</f>
        <v>0</v>
      </c>
      <c r="AC239" s="8">
        <f>'Section 9a Bilan_Diffusion'!V235</f>
        <v>0</v>
      </c>
    </row>
    <row r="240" spans="1:29">
      <c r="A240" s="8">
        <f>'Identification '!$F$11</f>
        <v>0</v>
      </c>
      <c r="B240" s="46" t="str">
        <f>IF(AND('Identification '!$F$11="",'Identification '!$F$15&lt;&gt;""),'Identification '!$F$15,IF('Identification '!$F$11="","",IF('Identification '!$F$13="Inscrire le nom de votre organisme dans la cellule F15",'Identification '!$F$15,'Identification '!$F$13)))</f>
        <v/>
      </c>
      <c r="C240" s="8" t="str">
        <f>REF!$BM$7</f>
        <v>2025-2026</v>
      </c>
      <c r="D240" s="8" t="s">
        <v>2995</v>
      </c>
      <c r="E240" s="46" t="str">
        <f>'Identification '!$F$17</f>
        <v/>
      </c>
      <c r="F240" s="8" t="str">
        <f>'Identification '!$G$18</f>
        <v/>
      </c>
      <c r="G240" s="10" t="str">
        <f>IF('Section 9a Bilan_Diffusion'!$D$7="","",'Section 9a Bilan_Diffusion'!$D$7)</f>
        <v/>
      </c>
      <c r="H240" s="8" t="str">
        <f>IF('Section 9a Bilan_Diffusion'!A236="","",IF('Section 9a Bilan_Diffusion'!A236="«Choisir»","",'Section 9a Bilan_Diffusion'!A236))</f>
        <v/>
      </c>
      <c r="I240" s="1312" t="str">
        <f>IF('Section 9a Bilan_Diffusion'!B236="","",'Section 9a Bilan_Diffusion'!B236)</f>
        <v/>
      </c>
      <c r="J240" s="46" t="str">
        <f>IF('Section 9a Bilan_Diffusion'!C236="","",'Section 9a Bilan_Diffusion'!C236)</f>
        <v/>
      </c>
      <c r="K240" s="46" t="str">
        <f>IF('Section 9a Bilan_Diffusion'!D236="","",'Section 9a Bilan_Diffusion'!D236)</f>
        <v/>
      </c>
      <c r="L240" s="8" t="str">
        <f>IF('Section 9a Bilan_Diffusion'!E236="","",IF('Section 9a Bilan_Diffusion'!E236="«Choisir»","",'Section 9a Bilan_Diffusion'!E236))</f>
        <v/>
      </c>
      <c r="M240" s="8" t="str">
        <f>IF('Section 9a Bilan_Diffusion'!F236="","",IF('Section 9a Bilan_Diffusion'!F236="«Choisir»","",'Section 9a Bilan_Diffusion'!F236))</f>
        <v/>
      </c>
      <c r="N240" s="46" t="str">
        <f>IF('Section 9a Bilan_Diffusion'!G236="","",'Section 9a Bilan_Diffusion'!G236)</f>
        <v/>
      </c>
      <c r="O240" s="46" t="str">
        <f>IF('Section 9a Bilan_Diffusion'!H236="","",'Section 9a Bilan_Diffusion'!H236)</f>
        <v/>
      </c>
      <c r="P240" s="46" t="str">
        <f>IF('Section 9a Bilan_Diffusion'!I236="","",'Section 9a Bilan_Diffusion'!I236)</f>
        <v/>
      </c>
      <c r="Q240" s="46" t="str">
        <f>IF('Section 9a Bilan_Diffusion'!J236="","",'Section 9a Bilan_Diffusion'!J236)</f>
        <v/>
      </c>
      <c r="R240" s="46" t="str">
        <f>IF('Section 9a Bilan_Diffusion'!K236="","",'Section 9a Bilan_Diffusion'!K236)</f>
        <v/>
      </c>
      <c r="S240" s="46" t="str">
        <f>IF('Section 9a Bilan_Diffusion'!L236="","",'Section 9a Bilan_Diffusion'!L236)</f>
        <v/>
      </c>
      <c r="T240" s="46" t="str">
        <f>IF('Section 9a Bilan_Diffusion'!M236="","",'Section 9a Bilan_Diffusion'!M236)</f>
        <v/>
      </c>
      <c r="U240" s="8">
        <f>'Section 9a Bilan_Diffusion'!N236</f>
        <v>0</v>
      </c>
      <c r="V240" s="8">
        <f>'Section 9a Bilan_Diffusion'!O236</f>
        <v>0</v>
      </c>
      <c r="W240" s="8">
        <f>'Section 9a Bilan_Diffusion'!P236</f>
        <v>0</v>
      </c>
      <c r="X240" s="8">
        <f>'Section 9a Bilan_Diffusion'!Q236</f>
        <v>0</v>
      </c>
      <c r="Y240" s="8">
        <f>'Section 9a Bilan_Diffusion'!R236</f>
        <v>0</v>
      </c>
      <c r="Z240" s="8">
        <f>'Section 9a Bilan_Diffusion'!S236</f>
        <v>0</v>
      </c>
      <c r="AA240" s="8">
        <f>'Section 9a Bilan_Diffusion'!T236</f>
        <v>0</v>
      </c>
      <c r="AB240" s="8">
        <f>'Section 9a Bilan_Diffusion'!U236</f>
        <v>0</v>
      </c>
      <c r="AC240" s="8">
        <f>'Section 9a Bilan_Diffusion'!V236</f>
        <v>0</v>
      </c>
    </row>
    <row r="241" spans="1:29">
      <c r="A241" s="8">
        <f>'Identification '!$F$11</f>
        <v>0</v>
      </c>
      <c r="B241" s="46" t="str">
        <f>IF(AND('Identification '!$F$11="",'Identification '!$F$15&lt;&gt;""),'Identification '!$F$15,IF('Identification '!$F$11="","",IF('Identification '!$F$13="Inscrire le nom de votre organisme dans la cellule F15",'Identification '!$F$15,'Identification '!$F$13)))</f>
        <v/>
      </c>
      <c r="C241" s="8" t="str">
        <f>REF!$BM$7</f>
        <v>2025-2026</v>
      </c>
      <c r="D241" s="8" t="s">
        <v>2995</v>
      </c>
      <c r="E241" s="46" t="str">
        <f>'Identification '!$F$17</f>
        <v/>
      </c>
      <c r="F241" s="8" t="str">
        <f>'Identification '!$G$18</f>
        <v/>
      </c>
      <c r="G241" s="10" t="str">
        <f>IF('Section 9a Bilan_Diffusion'!$D$7="","",'Section 9a Bilan_Diffusion'!$D$7)</f>
        <v/>
      </c>
      <c r="H241" s="8" t="str">
        <f>IF('Section 9a Bilan_Diffusion'!A237="","",IF('Section 9a Bilan_Diffusion'!A237="«Choisir»","",'Section 9a Bilan_Diffusion'!A237))</f>
        <v/>
      </c>
      <c r="I241" s="1312" t="str">
        <f>IF('Section 9a Bilan_Diffusion'!B237="","",'Section 9a Bilan_Diffusion'!B237)</f>
        <v/>
      </c>
      <c r="J241" s="46" t="str">
        <f>IF('Section 9a Bilan_Diffusion'!C237="","",'Section 9a Bilan_Diffusion'!C237)</f>
        <v/>
      </c>
      <c r="K241" s="46" t="str">
        <f>IF('Section 9a Bilan_Diffusion'!D237="","",'Section 9a Bilan_Diffusion'!D237)</f>
        <v/>
      </c>
      <c r="L241" s="8" t="str">
        <f>IF('Section 9a Bilan_Diffusion'!E237="","",IF('Section 9a Bilan_Diffusion'!E237="«Choisir»","",'Section 9a Bilan_Diffusion'!E237))</f>
        <v/>
      </c>
      <c r="M241" s="8" t="str">
        <f>IF('Section 9a Bilan_Diffusion'!F237="","",IF('Section 9a Bilan_Diffusion'!F237="«Choisir»","",'Section 9a Bilan_Diffusion'!F237))</f>
        <v/>
      </c>
      <c r="N241" s="46" t="str">
        <f>IF('Section 9a Bilan_Diffusion'!G237="","",'Section 9a Bilan_Diffusion'!G237)</f>
        <v/>
      </c>
      <c r="O241" s="46" t="str">
        <f>IF('Section 9a Bilan_Diffusion'!H237="","",'Section 9a Bilan_Diffusion'!H237)</f>
        <v/>
      </c>
      <c r="P241" s="46" t="str">
        <f>IF('Section 9a Bilan_Diffusion'!I237="","",'Section 9a Bilan_Diffusion'!I237)</f>
        <v/>
      </c>
      <c r="Q241" s="46" t="str">
        <f>IF('Section 9a Bilan_Diffusion'!J237="","",'Section 9a Bilan_Diffusion'!J237)</f>
        <v/>
      </c>
      <c r="R241" s="46" t="str">
        <f>IF('Section 9a Bilan_Diffusion'!K237="","",'Section 9a Bilan_Diffusion'!K237)</f>
        <v/>
      </c>
      <c r="S241" s="46" t="str">
        <f>IF('Section 9a Bilan_Diffusion'!L237="","",'Section 9a Bilan_Diffusion'!L237)</f>
        <v/>
      </c>
      <c r="T241" s="46" t="str">
        <f>IF('Section 9a Bilan_Diffusion'!M237="","",'Section 9a Bilan_Diffusion'!M237)</f>
        <v/>
      </c>
      <c r="U241" s="8">
        <f>'Section 9a Bilan_Diffusion'!N237</f>
        <v>0</v>
      </c>
      <c r="V241" s="8">
        <f>'Section 9a Bilan_Diffusion'!O237</f>
        <v>0</v>
      </c>
      <c r="W241" s="8">
        <f>'Section 9a Bilan_Diffusion'!P237</f>
        <v>0</v>
      </c>
      <c r="X241" s="8">
        <f>'Section 9a Bilan_Diffusion'!Q237</f>
        <v>0</v>
      </c>
      <c r="Y241" s="8">
        <f>'Section 9a Bilan_Diffusion'!R237</f>
        <v>0</v>
      </c>
      <c r="Z241" s="8">
        <f>'Section 9a Bilan_Diffusion'!S237</f>
        <v>0</v>
      </c>
      <c r="AA241" s="8">
        <f>'Section 9a Bilan_Diffusion'!T237</f>
        <v>0</v>
      </c>
      <c r="AB241" s="8">
        <f>'Section 9a Bilan_Diffusion'!U237</f>
        <v>0</v>
      </c>
      <c r="AC241" s="8">
        <f>'Section 9a Bilan_Diffusion'!V237</f>
        <v>0</v>
      </c>
    </row>
    <row r="242" spans="1:29">
      <c r="A242" s="8">
        <f>'Identification '!$F$11</f>
        <v>0</v>
      </c>
      <c r="B242" s="46" t="str">
        <f>IF(AND('Identification '!$F$11="",'Identification '!$F$15&lt;&gt;""),'Identification '!$F$15,IF('Identification '!$F$11="","",IF('Identification '!$F$13="Inscrire le nom de votre organisme dans la cellule F15",'Identification '!$F$15,'Identification '!$F$13)))</f>
        <v/>
      </c>
      <c r="C242" s="8" t="str">
        <f>REF!$BM$7</f>
        <v>2025-2026</v>
      </c>
      <c r="D242" s="8" t="s">
        <v>2995</v>
      </c>
      <c r="E242" s="46" t="str">
        <f>'Identification '!$F$17</f>
        <v/>
      </c>
      <c r="F242" s="8" t="str">
        <f>'Identification '!$G$18</f>
        <v/>
      </c>
      <c r="G242" s="10" t="str">
        <f>IF('Section 9a Bilan_Diffusion'!$D$7="","",'Section 9a Bilan_Diffusion'!$D$7)</f>
        <v/>
      </c>
      <c r="H242" s="8" t="str">
        <f>IF('Section 9a Bilan_Diffusion'!A238="","",IF('Section 9a Bilan_Diffusion'!A238="«Choisir»","",'Section 9a Bilan_Diffusion'!A238))</f>
        <v/>
      </c>
      <c r="I242" s="1312" t="str">
        <f>IF('Section 9a Bilan_Diffusion'!B238="","",'Section 9a Bilan_Diffusion'!B238)</f>
        <v/>
      </c>
      <c r="J242" s="46" t="str">
        <f>IF('Section 9a Bilan_Diffusion'!C238="","",'Section 9a Bilan_Diffusion'!C238)</f>
        <v/>
      </c>
      <c r="K242" s="46" t="str">
        <f>IF('Section 9a Bilan_Diffusion'!D238="","",'Section 9a Bilan_Diffusion'!D238)</f>
        <v/>
      </c>
      <c r="L242" s="8" t="str">
        <f>IF('Section 9a Bilan_Diffusion'!E238="","",IF('Section 9a Bilan_Diffusion'!E238="«Choisir»","",'Section 9a Bilan_Diffusion'!E238))</f>
        <v/>
      </c>
      <c r="M242" s="8" t="str">
        <f>IF('Section 9a Bilan_Diffusion'!F238="","",IF('Section 9a Bilan_Diffusion'!F238="«Choisir»","",'Section 9a Bilan_Diffusion'!F238))</f>
        <v/>
      </c>
      <c r="N242" s="46" t="str">
        <f>IF('Section 9a Bilan_Diffusion'!G238="","",'Section 9a Bilan_Diffusion'!G238)</f>
        <v/>
      </c>
      <c r="O242" s="46" t="str">
        <f>IF('Section 9a Bilan_Diffusion'!H238="","",'Section 9a Bilan_Diffusion'!H238)</f>
        <v/>
      </c>
      <c r="P242" s="46" t="str">
        <f>IF('Section 9a Bilan_Diffusion'!I238="","",'Section 9a Bilan_Diffusion'!I238)</f>
        <v/>
      </c>
      <c r="Q242" s="46" t="str">
        <f>IF('Section 9a Bilan_Diffusion'!J238="","",'Section 9a Bilan_Diffusion'!J238)</f>
        <v/>
      </c>
      <c r="R242" s="46" t="str">
        <f>IF('Section 9a Bilan_Diffusion'!K238="","",'Section 9a Bilan_Diffusion'!K238)</f>
        <v/>
      </c>
      <c r="S242" s="46" t="str">
        <f>IF('Section 9a Bilan_Diffusion'!L238="","",'Section 9a Bilan_Diffusion'!L238)</f>
        <v/>
      </c>
      <c r="T242" s="46" t="str">
        <f>IF('Section 9a Bilan_Diffusion'!M238="","",'Section 9a Bilan_Diffusion'!M238)</f>
        <v/>
      </c>
      <c r="U242" s="8">
        <f>'Section 9a Bilan_Diffusion'!N238</f>
        <v>0</v>
      </c>
      <c r="V242" s="8">
        <f>'Section 9a Bilan_Diffusion'!O238</f>
        <v>0</v>
      </c>
      <c r="W242" s="8">
        <f>'Section 9a Bilan_Diffusion'!P238</f>
        <v>0</v>
      </c>
      <c r="X242" s="8">
        <f>'Section 9a Bilan_Diffusion'!Q238</f>
        <v>0</v>
      </c>
      <c r="Y242" s="8">
        <f>'Section 9a Bilan_Diffusion'!R238</f>
        <v>0</v>
      </c>
      <c r="Z242" s="8">
        <f>'Section 9a Bilan_Diffusion'!S238</f>
        <v>0</v>
      </c>
      <c r="AA242" s="8">
        <f>'Section 9a Bilan_Diffusion'!T238</f>
        <v>0</v>
      </c>
      <c r="AB242" s="8">
        <f>'Section 9a Bilan_Diffusion'!U238</f>
        <v>0</v>
      </c>
      <c r="AC242" s="8">
        <f>'Section 9a Bilan_Diffusion'!V238</f>
        <v>0</v>
      </c>
    </row>
    <row r="243" spans="1:29">
      <c r="A243" s="8">
        <f>'Identification '!$F$11</f>
        <v>0</v>
      </c>
      <c r="B243" s="46" t="str">
        <f>IF(AND('Identification '!$F$11="",'Identification '!$F$15&lt;&gt;""),'Identification '!$F$15,IF('Identification '!$F$11="","",IF('Identification '!$F$13="Inscrire le nom de votre organisme dans la cellule F15",'Identification '!$F$15,'Identification '!$F$13)))</f>
        <v/>
      </c>
      <c r="C243" s="8" t="str">
        <f>REF!$BM$7</f>
        <v>2025-2026</v>
      </c>
      <c r="D243" s="8" t="s">
        <v>2995</v>
      </c>
      <c r="E243" s="46" t="str">
        <f>'Identification '!$F$17</f>
        <v/>
      </c>
      <c r="F243" s="8" t="str">
        <f>'Identification '!$G$18</f>
        <v/>
      </c>
      <c r="G243" s="10" t="str">
        <f>IF('Section 9a Bilan_Diffusion'!$D$7="","",'Section 9a Bilan_Diffusion'!$D$7)</f>
        <v/>
      </c>
      <c r="H243" s="8" t="str">
        <f>IF('Section 9a Bilan_Diffusion'!A239="","",IF('Section 9a Bilan_Diffusion'!A239="«Choisir»","",'Section 9a Bilan_Diffusion'!A239))</f>
        <v/>
      </c>
      <c r="I243" s="1312" t="str">
        <f>IF('Section 9a Bilan_Diffusion'!B239="","",'Section 9a Bilan_Diffusion'!B239)</f>
        <v/>
      </c>
      <c r="J243" s="46" t="str">
        <f>IF('Section 9a Bilan_Diffusion'!C239="","",'Section 9a Bilan_Diffusion'!C239)</f>
        <v/>
      </c>
      <c r="K243" s="46" t="str">
        <f>IF('Section 9a Bilan_Diffusion'!D239="","",'Section 9a Bilan_Diffusion'!D239)</f>
        <v/>
      </c>
      <c r="L243" s="8" t="str">
        <f>IF('Section 9a Bilan_Diffusion'!E239="","",IF('Section 9a Bilan_Diffusion'!E239="«Choisir»","",'Section 9a Bilan_Diffusion'!E239))</f>
        <v/>
      </c>
      <c r="M243" s="8" t="str">
        <f>IF('Section 9a Bilan_Diffusion'!F239="","",IF('Section 9a Bilan_Diffusion'!F239="«Choisir»","",'Section 9a Bilan_Diffusion'!F239))</f>
        <v/>
      </c>
      <c r="N243" s="46" t="str">
        <f>IF('Section 9a Bilan_Diffusion'!G239="","",'Section 9a Bilan_Diffusion'!G239)</f>
        <v/>
      </c>
      <c r="O243" s="46" t="str">
        <f>IF('Section 9a Bilan_Diffusion'!H239="","",'Section 9a Bilan_Diffusion'!H239)</f>
        <v/>
      </c>
      <c r="P243" s="46" t="str">
        <f>IF('Section 9a Bilan_Diffusion'!I239="","",'Section 9a Bilan_Diffusion'!I239)</f>
        <v/>
      </c>
      <c r="Q243" s="46" t="str">
        <f>IF('Section 9a Bilan_Diffusion'!J239="","",'Section 9a Bilan_Diffusion'!J239)</f>
        <v/>
      </c>
      <c r="R243" s="46" t="str">
        <f>IF('Section 9a Bilan_Diffusion'!K239="","",'Section 9a Bilan_Diffusion'!K239)</f>
        <v/>
      </c>
      <c r="S243" s="46" t="str">
        <f>IF('Section 9a Bilan_Diffusion'!L239="","",'Section 9a Bilan_Diffusion'!L239)</f>
        <v/>
      </c>
      <c r="T243" s="46" t="str">
        <f>IF('Section 9a Bilan_Diffusion'!M239="","",'Section 9a Bilan_Diffusion'!M239)</f>
        <v/>
      </c>
      <c r="U243" s="8">
        <f>'Section 9a Bilan_Diffusion'!N239</f>
        <v>0</v>
      </c>
      <c r="V243" s="8">
        <f>'Section 9a Bilan_Diffusion'!O239</f>
        <v>0</v>
      </c>
      <c r="W243" s="8">
        <f>'Section 9a Bilan_Diffusion'!P239</f>
        <v>0</v>
      </c>
      <c r="X243" s="8">
        <f>'Section 9a Bilan_Diffusion'!Q239</f>
        <v>0</v>
      </c>
      <c r="Y243" s="8">
        <f>'Section 9a Bilan_Diffusion'!R239</f>
        <v>0</v>
      </c>
      <c r="Z243" s="8">
        <f>'Section 9a Bilan_Diffusion'!S239</f>
        <v>0</v>
      </c>
      <c r="AA243" s="8">
        <f>'Section 9a Bilan_Diffusion'!T239</f>
        <v>0</v>
      </c>
      <c r="AB243" s="8">
        <f>'Section 9a Bilan_Diffusion'!U239</f>
        <v>0</v>
      </c>
      <c r="AC243" s="8">
        <f>'Section 9a Bilan_Diffusion'!V239</f>
        <v>0</v>
      </c>
    </row>
    <row r="244" spans="1:29">
      <c r="A244" s="8">
        <f>'Identification '!$F$11</f>
        <v>0</v>
      </c>
      <c r="B244" s="46" t="str">
        <f>IF(AND('Identification '!$F$11="",'Identification '!$F$15&lt;&gt;""),'Identification '!$F$15,IF('Identification '!$F$11="","",IF('Identification '!$F$13="Inscrire le nom de votre organisme dans la cellule F15",'Identification '!$F$15,'Identification '!$F$13)))</f>
        <v/>
      </c>
      <c r="C244" s="8" t="str">
        <f>REF!$BM$7</f>
        <v>2025-2026</v>
      </c>
      <c r="D244" s="8" t="s">
        <v>2995</v>
      </c>
      <c r="E244" s="46" t="str">
        <f>'Identification '!$F$17</f>
        <v/>
      </c>
      <c r="F244" s="8" t="str">
        <f>'Identification '!$G$18</f>
        <v/>
      </c>
      <c r="G244" s="10" t="str">
        <f>IF('Section 9a Bilan_Diffusion'!$D$7="","",'Section 9a Bilan_Diffusion'!$D$7)</f>
        <v/>
      </c>
      <c r="H244" s="8" t="str">
        <f>IF('Section 9a Bilan_Diffusion'!A240="","",IF('Section 9a Bilan_Diffusion'!A240="«Choisir»","",'Section 9a Bilan_Diffusion'!A240))</f>
        <v/>
      </c>
      <c r="I244" s="1312" t="str">
        <f>IF('Section 9a Bilan_Diffusion'!B240="","",'Section 9a Bilan_Diffusion'!B240)</f>
        <v/>
      </c>
      <c r="J244" s="46" t="str">
        <f>IF('Section 9a Bilan_Diffusion'!C240="","",'Section 9a Bilan_Diffusion'!C240)</f>
        <v/>
      </c>
      <c r="K244" s="46" t="str">
        <f>IF('Section 9a Bilan_Diffusion'!D240="","",'Section 9a Bilan_Diffusion'!D240)</f>
        <v/>
      </c>
      <c r="L244" s="8" t="str">
        <f>IF('Section 9a Bilan_Diffusion'!E240="","",IF('Section 9a Bilan_Diffusion'!E240="«Choisir»","",'Section 9a Bilan_Diffusion'!E240))</f>
        <v/>
      </c>
      <c r="M244" s="8" t="str">
        <f>IF('Section 9a Bilan_Diffusion'!F240="","",IF('Section 9a Bilan_Diffusion'!F240="«Choisir»","",'Section 9a Bilan_Diffusion'!F240))</f>
        <v/>
      </c>
      <c r="N244" s="46" t="str">
        <f>IF('Section 9a Bilan_Diffusion'!G240="","",'Section 9a Bilan_Diffusion'!G240)</f>
        <v/>
      </c>
      <c r="O244" s="46" t="str">
        <f>IF('Section 9a Bilan_Diffusion'!H240="","",'Section 9a Bilan_Diffusion'!H240)</f>
        <v/>
      </c>
      <c r="P244" s="46" t="str">
        <f>IF('Section 9a Bilan_Diffusion'!I240="","",'Section 9a Bilan_Diffusion'!I240)</f>
        <v/>
      </c>
      <c r="Q244" s="46" t="str">
        <f>IF('Section 9a Bilan_Diffusion'!J240="","",'Section 9a Bilan_Diffusion'!J240)</f>
        <v/>
      </c>
      <c r="R244" s="46" t="str">
        <f>IF('Section 9a Bilan_Diffusion'!K240="","",'Section 9a Bilan_Diffusion'!K240)</f>
        <v/>
      </c>
      <c r="S244" s="46" t="str">
        <f>IF('Section 9a Bilan_Diffusion'!L240="","",'Section 9a Bilan_Diffusion'!L240)</f>
        <v/>
      </c>
      <c r="T244" s="46" t="str">
        <f>IF('Section 9a Bilan_Diffusion'!M240="","",'Section 9a Bilan_Diffusion'!M240)</f>
        <v/>
      </c>
      <c r="U244" s="8">
        <f>'Section 9a Bilan_Diffusion'!N240</f>
        <v>0</v>
      </c>
      <c r="V244" s="8">
        <f>'Section 9a Bilan_Diffusion'!O240</f>
        <v>0</v>
      </c>
      <c r="W244" s="8">
        <f>'Section 9a Bilan_Diffusion'!P240</f>
        <v>0</v>
      </c>
      <c r="X244" s="8">
        <f>'Section 9a Bilan_Diffusion'!Q240</f>
        <v>0</v>
      </c>
      <c r="Y244" s="8">
        <f>'Section 9a Bilan_Diffusion'!R240</f>
        <v>0</v>
      </c>
      <c r="Z244" s="8">
        <f>'Section 9a Bilan_Diffusion'!S240</f>
        <v>0</v>
      </c>
      <c r="AA244" s="8">
        <f>'Section 9a Bilan_Diffusion'!T240</f>
        <v>0</v>
      </c>
      <c r="AB244" s="8">
        <f>'Section 9a Bilan_Diffusion'!U240</f>
        <v>0</v>
      </c>
      <c r="AC244" s="8">
        <f>'Section 9a Bilan_Diffusion'!V240</f>
        <v>0</v>
      </c>
    </row>
    <row r="245" spans="1:29">
      <c r="A245" s="8">
        <f>'Identification '!$F$11</f>
        <v>0</v>
      </c>
      <c r="B245" s="46" t="str">
        <f>IF(AND('Identification '!$F$11="",'Identification '!$F$15&lt;&gt;""),'Identification '!$F$15,IF('Identification '!$F$11="","",IF('Identification '!$F$13="Inscrire le nom de votre organisme dans la cellule F15",'Identification '!$F$15,'Identification '!$F$13)))</f>
        <v/>
      </c>
      <c r="C245" s="8" t="str">
        <f>REF!$BM$7</f>
        <v>2025-2026</v>
      </c>
      <c r="D245" s="8" t="s">
        <v>2995</v>
      </c>
      <c r="E245" s="46" t="str">
        <f>'Identification '!$F$17</f>
        <v/>
      </c>
      <c r="F245" s="8" t="str">
        <f>'Identification '!$G$18</f>
        <v/>
      </c>
      <c r="G245" s="10" t="str">
        <f>IF('Section 9a Bilan_Diffusion'!$D$7="","",'Section 9a Bilan_Diffusion'!$D$7)</f>
        <v/>
      </c>
      <c r="H245" s="8" t="str">
        <f>IF('Section 9a Bilan_Diffusion'!A241="","",IF('Section 9a Bilan_Diffusion'!A241="«Choisir»","",'Section 9a Bilan_Diffusion'!A241))</f>
        <v/>
      </c>
      <c r="I245" s="1312" t="str">
        <f>IF('Section 9a Bilan_Diffusion'!B241="","",'Section 9a Bilan_Diffusion'!B241)</f>
        <v/>
      </c>
      <c r="J245" s="46" t="str">
        <f>IF('Section 9a Bilan_Diffusion'!C241="","",'Section 9a Bilan_Diffusion'!C241)</f>
        <v/>
      </c>
      <c r="K245" s="46" t="str">
        <f>IF('Section 9a Bilan_Diffusion'!D241="","",'Section 9a Bilan_Diffusion'!D241)</f>
        <v/>
      </c>
      <c r="L245" s="8" t="str">
        <f>IF('Section 9a Bilan_Diffusion'!E241="","",IF('Section 9a Bilan_Diffusion'!E241="«Choisir»","",'Section 9a Bilan_Diffusion'!E241))</f>
        <v/>
      </c>
      <c r="M245" s="8" t="str">
        <f>IF('Section 9a Bilan_Diffusion'!F241="","",IF('Section 9a Bilan_Diffusion'!F241="«Choisir»","",'Section 9a Bilan_Diffusion'!F241))</f>
        <v/>
      </c>
      <c r="N245" s="46" t="str">
        <f>IF('Section 9a Bilan_Diffusion'!G241="","",'Section 9a Bilan_Diffusion'!G241)</f>
        <v/>
      </c>
      <c r="O245" s="46" t="str">
        <f>IF('Section 9a Bilan_Diffusion'!H241="","",'Section 9a Bilan_Diffusion'!H241)</f>
        <v/>
      </c>
      <c r="P245" s="46" t="str">
        <f>IF('Section 9a Bilan_Diffusion'!I241="","",'Section 9a Bilan_Diffusion'!I241)</f>
        <v/>
      </c>
      <c r="Q245" s="46" t="str">
        <f>IF('Section 9a Bilan_Diffusion'!J241="","",'Section 9a Bilan_Diffusion'!J241)</f>
        <v/>
      </c>
      <c r="R245" s="46" t="str">
        <f>IF('Section 9a Bilan_Diffusion'!K241="","",'Section 9a Bilan_Diffusion'!K241)</f>
        <v/>
      </c>
      <c r="S245" s="46" t="str">
        <f>IF('Section 9a Bilan_Diffusion'!L241="","",'Section 9a Bilan_Diffusion'!L241)</f>
        <v/>
      </c>
      <c r="T245" s="46" t="str">
        <f>IF('Section 9a Bilan_Diffusion'!M241="","",'Section 9a Bilan_Diffusion'!M241)</f>
        <v/>
      </c>
      <c r="U245" s="8">
        <f>'Section 9a Bilan_Diffusion'!N241</f>
        <v>0</v>
      </c>
      <c r="V245" s="8">
        <f>'Section 9a Bilan_Diffusion'!O241</f>
        <v>0</v>
      </c>
      <c r="W245" s="8">
        <f>'Section 9a Bilan_Diffusion'!P241</f>
        <v>0</v>
      </c>
      <c r="X245" s="8">
        <f>'Section 9a Bilan_Diffusion'!Q241</f>
        <v>0</v>
      </c>
      <c r="Y245" s="8">
        <f>'Section 9a Bilan_Diffusion'!R241</f>
        <v>0</v>
      </c>
      <c r="Z245" s="8">
        <f>'Section 9a Bilan_Diffusion'!S241</f>
        <v>0</v>
      </c>
      <c r="AA245" s="8">
        <f>'Section 9a Bilan_Diffusion'!T241</f>
        <v>0</v>
      </c>
      <c r="AB245" s="8">
        <f>'Section 9a Bilan_Diffusion'!U241</f>
        <v>0</v>
      </c>
      <c r="AC245" s="8">
        <f>'Section 9a Bilan_Diffusion'!V241</f>
        <v>0</v>
      </c>
    </row>
    <row r="246" spans="1:29">
      <c r="A246" s="8">
        <f>'Identification '!$F$11</f>
        <v>0</v>
      </c>
      <c r="B246" s="46" t="str">
        <f>IF(AND('Identification '!$F$11="",'Identification '!$F$15&lt;&gt;""),'Identification '!$F$15,IF('Identification '!$F$11="","",IF('Identification '!$F$13="Inscrire le nom de votre organisme dans la cellule F15",'Identification '!$F$15,'Identification '!$F$13)))</f>
        <v/>
      </c>
      <c r="C246" s="8" t="str">
        <f>REF!$BM$7</f>
        <v>2025-2026</v>
      </c>
      <c r="D246" s="8" t="s">
        <v>2995</v>
      </c>
      <c r="E246" s="46" t="str">
        <f>'Identification '!$F$17</f>
        <v/>
      </c>
      <c r="F246" s="8" t="str">
        <f>'Identification '!$G$18</f>
        <v/>
      </c>
      <c r="G246" s="10" t="str">
        <f>IF('Section 9a Bilan_Diffusion'!$D$7="","",'Section 9a Bilan_Diffusion'!$D$7)</f>
        <v/>
      </c>
      <c r="H246" s="8" t="str">
        <f>IF('Section 9a Bilan_Diffusion'!A242="","",IF('Section 9a Bilan_Diffusion'!A242="«Choisir»","",'Section 9a Bilan_Diffusion'!A242))</f>
        <v/>
      </c>
      <c r="I246" s="1312" t="str">
        <f>IF('Section 9a Bilan_Diffusion'!B242="","",'Section 9a Bilan_Diffusion'!B242)</f>
        <v/>
      </c>
      <c r="J246" s="46" t="str">
        <f>IF('Section 9a Bilan_Diffusion'!C242="","",'Section 9a Bilan_Diffusion'!C242)</f>
        <v/>
      </c>
      <c r="K246" s="46" t="str">
        <f>IF('Section 9a Bilan_Diffusion'!D242="","",'Section 9a Bilan_Diffusion'!D242)</f>
        <v/>
      </c>
      <c r="L246" s="8" t="str">
        <f>IF('Section 9a Bilan_Diffusion'!E242="","",IF('Section 9a Bilan_Diffusion'!E242="«Choisir»","",'Section 9a Bilan_Diffusion'!E242))</f>
        <v/>
      </c>
      <c r="M246" s="8" t="str">
        <f>IF('Section 9a Bilan_Diffusion'!F242="","",IF('Section 9a Bilan_Diffusion'!F242="«Choisir»","",'Section 9a Bilan_Diffusion'!F242))</f>
        <v/>
      </c>
      <c r="N246" s="46" t="str">
        <f>IF('Section 9a Bilan_Diffusion'!G242="","",'Section 9a Bilan_Diffusion'!G242)</f>
        <v/>
      </c>
      <c r="O246" s="46" t="str">
        <f>IF('Section 9a Bilan_Diffusion'!H242="","",'Section 9a Bilan_Diffusion'!H242)</f>
        <v/>
      </c>
      <c r="P246" s="46" t="str">
        <f>IF('Section 9a Bilan_Diffusion'!I242="","",'Section 9a Bilan_Diffusion'!I242)</f>
        <v/>
      </c>
      <c r="Q246" s="46" t="str">
        <f>IF('Section 9a Bilan_Diffusion'!J242="","",'Section 9a Bilan_Diffusion'!J242)</f>
        <v/>
      </c>
      <c r="R246" s="46" t="str">
        <f>IF('Section 9a Bilan_Diffusion'!K242="","",'Section 9a Bilan_Diffusion'!K242)</f>
        <v/>
      </c>
      <c r="S246" s="46" t="str">
        <f>IF('Section 9a Bilan_Diffusion'!L242="","",'Section 9a Bilan_Diffusion'!L242)</f>
        <v/>
      </c>
      <c r="T246" s="46" t="str">
        <f>IF('Section 9a Bilan_Diffusion'!M242="","",'Section 9a Bilan_Diffusion'!M242)</f>
        <v/>
      </c>
      <c r="U246" s="8">
        <f>'Section 9a Bilan_Diffusion'!N242</f>
        <v>0</v>
      </c>
      <c r="V246" s="8">
        <f>'Section 9a Bilan_Diffusion'!O242</f>
        <v>0</v>
      </c>
      <c r="W246" s="8">
        <f>'Section 9a Bilan_Diffusion'!P242</f>
        <v>0</v>
      </c>
      <c r="X246" s="8">
        <f>'Section 9a Bilan_Diffusion'!Q242</f>
        <v>0</v>
      </c>
      <c r="Y246" s="8">
        <f>'Section 9a Bilan_Diffusion'!R242</f>
        <v>0</v>
      </c>
      <c r="Z246" s="8">
        <f>'Section 9a Bilan_Diffusion'!S242</f>
        <v>0</v>
      </c>
      <c r="AA246" s="8">
        <f>'Section 9a Bilan_Diffusion'!T242</f>
        <v>0</v>
      </c>
      <c r="AB246" s="8">
        <f>'Section 9a Bilan_Diffusion'!U242</f>
        <v>0</v>
      </c>
      <c r="AC246" s="8">
        <f>'Section 9a Bilan_Diffusion'!V242</f>
        <v>0</v>
      </c>
    </row>
    <row r="247" spans="1:29">
      <c r="A247" s="8">
        <f>'Identification '!$F$11</f>
        <v>0</v>
      </c>
      <c r="B247" s="46" t="str">
        <f>IF(AND('Identification '!$F$11="",'Identification '!$F$15&lt;&gt;""),'Identification '!$F$15,IF('Identification '!$F$11="","",IF('Identification '!$F$13="Inscrire le nom de votre organisme dans la cellule F15",'Identification '!$F$15,'Identification '!$F$13)))</f>
        <v/>
      </c>
      <c r="C247" s="8" t="str">
        <f>REF!$BM$7</f>
        <v>2025-2026</v>
      </c>
      <c r="D247" s="8" t="s">
        <v>2995</v>
      </c>
      <c r="E247" s="46" t="str">
        <f>'Identification '!$F$17</f>
        <v/>
      </c>
      <c r="F247" s="8" t="str">
        <f>'Identification '!$G$18</f>
        <v/>
      </c>
      <c r="G247" s="10" t="str">
        <f>IF('Section 9a Bilan_Diffusion'!$D$7="","",'Section 9a Bilan_Diffusion'!$D$7)</f>
        <v/>
      </c>
      <c r="H247" s="8" t="str">
        <f>IF('Section 9a Bilan_Diffusion'!A243="","",IF('Section 9a Bilan_Diffusion'!A243="«Choisir»","",'Section 9a Bilan_Diffusion'!A243))</f>
        <v/>
      </c>
      <c r="I247" s="1312" t="str">
        <f>IF('Section 9a Bilan_Diffusion'!B243="","",'Section 9a Bilan_Diffusion'!B243)</f>
        <v/>
      </c>
      <c r="J247" s="46" t="str">
        <f>IF('Section 9a Bilan_Diffusion'!C243="","",'Section 9a Bilan_Diffusion'!C243)</f>
        <v/>
      </c>
      <c r="K247" s="46" t="str">
        <f>IF('Section 9a Bilan_Diffusion'!D243="","",'Section 9a Bilan_Diffusion'!D243)</f>
        <v/>
      </c>
      <c r="L247" s="8" t="str">
        <f>IF('Section 9a Bilan_Diffusion'!E243="","",IF('Section 9a Bilan_Diffusion'!E243="«Choisir»","",'Section 9a Bilan_Diffusion'!E243))</f>
        <v/>
      </c>
      <c r="M247" s="8" t="str">
        <f>IF('Section 9a Bilan_Diffusion'!F243="","",IF('Section 9a Bilan_Diffusion'!F243="«Choisir»","",'Section 9a Bilan_Diffusion'!F243))</f>
        <v/>
      </c>
      <c r="N247" s="46" t="str">
        <f>IF('Section 9a Bilan_Diffusion'!G243="","",'Section 9a Bilan_Diffusion'!G243)</f>
        <v/>
      </c>
      <c r="O247" s="46" t="str">
        <f>IF('Section 9a Bilan_Diffusion'!H243="","",'Section 9a Bilan_Diffusion'!H243)</f>
        <v/>
      </c>
      <c r="P247" s="46" t="str">
        <f>IF('Section 9a Bilan_Diffusion'!I243="","",'Section 9a Bilan_Diffusion'!I243)</f>
        <v/>
      </c>
      <c r="Q247" s="46" t="str">
        <f>IF('Section 9a Bilan_Diffusion'!J243="","",'Section 9a Bilan_Diffusion'!J243)</f>
        <v/>
      </c>
      <c r="R247" s="46" t="str">
        <f>IF('Section 9a Bilan_Diffusion'!K243="","",'Section 9a Bilan_Diffusion'!K243)</f>
        <v/>
      </c>
      <c r="S247" s="46" t="str">
        <f>IF('Section 9a Bilan_Diffusion'!L243="","",'Section 9a Bilan_Diffusion'!L243)</f>
        <v/>
      </c>
      <c r="T247" s="46" t="str">
        <f>IF('Section 9a Bilan_Diffusion'!M243="","",'Section 9a Bilan_Diffusion'!M243)</f>
        <v/>
      </c>
      <c r="U247" s="8">
        <f>'Section 9a Bilan_Diffusion'!N243</f>
        <v>0</v>
      </c>
      <c r="V247" s="8">
        <f>'Section 9a Bilan_Diffusion'!O243</f>
        <v>0</v>
      </c>
      <c r="W247" s="8">
        <f>'Section 9a Bilan_Diffusion'!P243</f>
        <v>0</v>
      </c>
      <c r="X247" s="8">
        <f>'Section 9a Bilan_Diffusion'!Q243</f>
        <v>0</v>
      </c>
      <c r="Y247" s="8">
        <f>'Section 9a Bilan_Diffusion'!R243</f>
        <v>0</v>
      </c>
      <c r="Z247" s="8">
        <f>'Section 9a Bilan_Diffusion'!S243</f>
        <v>0</v>
      </c>
      <c r="AA247" s="8">
        <f>'Section 9a Bilan_Diffusion'!T243</f>
        <v>0</v>
      </c>
      <c r="AB247" s="8">
        <f>'Section 9a Bilan_Diffusion'!U243</f>
        <v>0</v>
      </c>
      <c r="AC247" s="8">
        <f>'Section 9a Bilan_Diffusion'!V243</f>
        <v>0</v>
      </c>
    </row>
    <row r="248" spans="1:29">
      <c r="A248" s="8">
        <f>'Identification '!$F$11</f>
        <v>0</v>
      </c>
      <c r="B248" s="46" t="str">
        <f>IF(AND('Identification '!$F$11="",'Identification '!$F$15&lt;&gt;""),'Identification '!$F$15,IF('Identification '!$F$11="","",IF('Identification '!$F$13="Inscrire le nom de votre organisme dans la cellule F15",'Identification '!$F$15,'Identification '!$F$13)))</f>
        <v/>
      </c>
      <c r="C248" s="8" t="str">
        <f>REF!$BM$7</f>
        <v>2025-2026</v>
      </c>
      <c r="D248" s="8" t="s">
        <v>2995</v>
      </c>
      <c r="E248" s="46" t="str">
        <f>'Identification '!$F$17</f>
        <v/>
      </c>
      <c r="F248" s="8" t="str">
        <f>'Identification '!$G$18</f>
        <v/>
      </c>
      <c r="G248" s="10" t="str">
        <f>IF('Section 9a Bilan_Diffusion'!$D$7="","",'Section 9a Bilan_Diffusion'!$D$7)</f>
        <v/>
      </c>
      <c r="H248" s="8" t="str">
        <f>IF('Section 9a Bilan_Diffusion'!A244="","",IF('Section 9a Bilan_Diffusion'!A244="«Choisir»","",'Section 9a Bilan_Diffusion'!A244))</f>
        <v/>
      </c>
      <c r="I248" s="1312" t="str">
        <f>IF('Section 9a Bilan_Diffusion'!B244="","",'Section 9a Bilan_Diffusion'!B244)</f>
        <v/>
      </c>
      <c r="J248" s="46" t="str">
        <f>IF('Section 9a Bilan_Diffusion'!C244="","",'Section 9a Bilan_Diffusion'!C244)</f>
        <v/>
      </c>
      <c r="K248" s="46" t="str">
        <f>IF('Section 9a Bilan_Diffusion'!D244="","",'Section 9a Bilan_Diffusion'!D244)</f>
        <v/>
      </c>
      <c r="L248" s="8" t="str">
        <f>IF('Section 9a Bilan_Diffusion'!E244="","",IF('Section 9a Bilan_Diffusion'!E244="«Choisir»","",'Section 9a Bilan_Diffusion'!E244))</f>
        <v/>
      </c>
      <c r="M248" s="8" t="str">
        <f>IF('Section 9a Bilan_Diffusion'!F244="","",IF('Section 9a Bilan_Diffusion'!F244="«Choisir»","",'Section 9a Bilan_Diffusion'!F244))</f>
        <v/>
      </c>
      <c r="N248" s="46" t="str">
        <f>IF('Section 9a Bilan_Diffusion'!G244="","",'Section 9a Bilan_Diffusion'!G244)</f>
        <v/>
      </c>
      <c r="O248" s="46" t="str">
        <f>IF('Section 9a Bilan_Diffusion'!H244="","",'Section 9a Bilan_Diffusion'!H244)</f>
        <v/>
      </c>
      <c r="P248" s="46" t="str">
        <f>IF('Section 9a Bilan_Diffusion'!I244="","",'Section 9a Bilan_Diffusion'!I244)</f>
        <v/>
      </c>
      <c r="Q248" s="46" t="str">
        <f>IF('Section 9a Bilan_Diffusion'!J244="","",'Section 9a Bilan_Diffusion'!J244)</f>
        <v/>
      </c>
      <c r="R248" s="46" t="str">
        <f>IF('Section 9a Bilan_Diffusion'!K244="","",'Section 9a Bilan_Diffusion'!K244)</f>
        <v/>
      </c>
      <c r="S248" s="46" t="str">
        <f>IF('Section 9a Bilan_Diffusion'!L244="","",'Section 9a Bilan_Diffusion'!L244)</f>
        <v/>
      </c>
      <c r="T248" s="46" t="str">
        <f>IF('Section 9a Bilan_Diffusion'!M244="","",'Section 9a Bilan_Diffusion'!M244)</f>
        <v/>
      </c>
      <c r="U248" s="8">
        <f>'Section 9a Bilan_Diffusion'!N244</f>
        <v>0</v>
      </c>
      <c r="V248" s="8">
        <f>'Section 9a Bilan_Diffusion'!O244</f>
        <v>0</v>
      </c>
      <c r="W248" s="8">
        <f>'Section 9a Bilan_Diffusion'!P244</f>
        <v>0</v>
      </c>
      <c r="X248" s="8">
        <f>'Section 9a Bilan_Diffusion'!Q244</f>
        <v>0</v>
      </c>
      <c r="Y248" s="8">
        <f>'Section 9a Bilan_Diffusion'!R244</f>
        <v>0</v>
      </c>
      <c r="Z248" s="8">
        <f>'Section 9a Bilan_Diffusion'!S244</f>
        <v>0</v>
      </c>
      <c r="AA248" s="8">
        <f>'Section 9a Bilan_Diffusion'!T244</f>
        <v>0</v>
      </c>
      <c r="AB248" s="8">
        <f>'Section 9a Bilan_Diffusion'!U244</f>
        <v>0</v>
      </c>
      <c r="AC248" s="8">
        <f>'Section 9a Bilan_Diffusion'!V244</f>
        <v>0</v>
      </c>
    </row>
    <row r="249" spans="1:29">
      <c r="A249" s="8">
        <f>'Identification '!$F$11</f>
        <v>0</v>
      </c>
      <c r="B249" s="46" t="str">
        <f>IF(AND('Identification '!$F$11="",'Identification '!$F$15&lt;&gt;""),'Identification '!$F$15,IF('Identification '!$F$11="","",IF('Identification '!$F$13="Inscrire le nom de votre organisme dans la cellule F15",'Identification '!$F$15,'Identification '!$F$13)))</f>
        <v/>
      </c>
      <c r="C249" s="8" t="str">
        <f>REF!$BM$7</f>
        <v>2025-2026</v>
      </c>
      <c r="D249" s="8" t="s">
        <v>2995</v>
      </c>
      <c r="E249" s="46" t="str">
        <f>'Identification '!$F$17</f>
        <v/>
      </c>
      <c r="F249" s="8" t="str">
        <f>'Identification '!$G$18</f>
        <v/>
      </c>
      <c r="G249" s="10" t="str">
        <f>IF('Section 9a Bilan_Diffusion'!$D$7="","",'Section 9a Bilan_Diffusion'!$D$7)</f>
        <v/>
      </c>
      <c r="H249" s="8" t="str">
        <f>IF('Section 9a Bilan_Diffusion'!A245="","",IF('Section 9a Bilan_Diffusion'!A245="«Choisir»","",'Section 9a Bilan_Diffusion'!A245))</f>
        <v/>
      </c>
      <c r="I249" s="1312" t="str">
        <f>IF('Section 9a Bilan_Diffusion'!B245="","",'Section 9a Bilan_Diffusion'!B245)</f>
        <v/>
      </c>
      <c r="J249" s="46" t="str">
        <f>IF('Section 9a Bilan_Diffusion'!C245="","",'Section 9a Bilan_Diffusion'!C245)</f>
        <v/>
      </c>
      <c r="K249" s="46" t="str">
        <f>IF('Section 9a Bilan_Diffusion'!D245="","",'Section 9a Bilan_Diffusion'!D245)</f>
        <v/>
      </c>
      <c r="L249" s="8" t="str">
        <f>IF('Section 9a Bilan_Diffusion'!E245="","",IF('Section 9a Bilan_Diffusion'!E245="«Choisir»","",'Section 9a Bilan_Diffusion'!E245))</f>
        <v/>
      </c>
      <c r="M249" s="8" t="str">
        <f>IF('Section 9a Bilan_Diffusion'!F245="","",IF('Section 9a Bilan_Diffusion'!F245="«Choisir»","",'Section 9a Bilan_Diffusion'!F245))</f>
        <v/>
      </c>
      <c r="N249" s="46" t="str">
        <f>IF('Section 9a Bilan_Diffusion'!G245="","",'Section 9a Bilan_Diffusion'!G245)</f>
        <v/>
      </c>
      <c r="O249" s="46" t="str">
        <f>IF('Section 9a Bilan_Diffusion'!H245="","",'Section 9a Bilan_Diffusion'!H245)</f>
        <v/>
      </c>
      <c r="P249" s="46" t="str">
        <f>IF('Section 9a Bilan_Diffusion'!I245="","",'Section 9a Bilan_Diffusion'!I245)</f>
        <v/>
      </c>
      <c r="Q249" s="46" t="str">
        <f>IF('Section 9a Bilan_Diffusion'!J245="","",'Section 9a Bilan_Diffusion'!J245)</f>
        <v/>
      </c>
      <c r="R249" s="46" t="str">
        <f>IF('Section 9a Bilan_Diffusion'!K245="","",'Section 9a Bilan_Diffusion'!K245)</f>
        <v/>
      </c>
      <c r="S249" s="46" t="str">
        <f>IF('Section 9a Bilan_Diffusion'!L245="","",'Section 9a Bilan_Diffusion'!L245)</f>
        <v/>
      </c>
      <c r="T249" s="46" t="str">
        <f>IF('Section 9a Bilan_Diffusion'!M245="","",'Section 9a Bilan_Diffusion'!M245)</f>
        <v/>
      </c>
      <c r="U249" s="8">
        <f>'Section 9a Bilan_Diffusion'!N245</f>
        <v>0</v>
      </c>
      <c r="V249" s="8">
        <f>'Section 9a Bilan_Diffusion'!O245</f>
        <v>0</v>
      </c>
      <c r="W249" s="8">
        <f>'Section 9a Bilan_Diffusion'!P245</f>
        <v>0</v>
      </c>
      <c r="X249" s="8">
        <f>'Section 9a Bilan_Diffusion'!Q245</f>
        <v>0</v>
      </c>
      <c r="Y249" s="8">
        <f>'Section 9a Bilan_Diffusion'!R245</f>
        <v>0</v>
      </c>
      <c r="Z249" s="8">
        <f>'Section 9a Bilan_Diffusion'!S245</f>
        <v>0</v>
      </c>
      <c r="AA249" s="8">
        <f>'Section 9a Bilan_Diffusion'!T245</f>
        <v>0</v>
      </c>
      <c r="AB249" s="8">
        <f>'Section 9a Bilan_Diffusion'!U245</f>
        <v>0</v>
      </c>
      <c r="AC249" s="8">
        <f>'Section 9a Bilan_Diffusion'!V245</f>
        <v>0</v>
      </c>
    </row>
    <row r="250" spans="1:29">
      <c r="A250" s="8">
        <f>'Identification '!$F$11</f>
        <v>0</v>
      </c>
      <c r="B250" s="46" t="str">
        <f>IF(AND('Identification '!$F$11="",'Identification '!$F$15&lt;&gt;""),'Identification '!$F$15,IF('Identification '!$F$11="","",IF('Identification '!$F$13="Inscrire le nom de votre organisme dans la cellule F15",'Identification '!$F$15,'Identification '!$F$13)))</f>
        <v/>
      </c>
      <c r="C250" s="8" t="str">
        <f>REF!$BM$7</f>
        <v>2025-2026</v>
      </c>
      <c r="D250" s="8" t="s">
        <v>2995</v>
      </c>
      <c r="E250" s="46" t="str">
        <f>'Identification '!$F$17</f>
        <v/>
      </c>
      <c r="F250" s="8" t="str">
        <f>'Identification '!$G$18</f>
        <v/>
      </c>
      <c r="G250" s="10" t="str">
        <f>IF('Section 9a Bilan_Diffusion'!$D$7="","",'Section 9a Bilan_Diffusion'!$D$7)</f>
        <v/>
      </c>
      <c r="H250" s="8" t="str">
        <f>IF('Section 9a Bilan_Diffusion'!A246="","",IF('Section 9a Bilan_Diffusion'!A246="«Choisir»","",'Section 9a Bilan_Diffusion'!A246))</f>
        <v/>
      </c>
      <c r="I250" s="1312" t="str">
        <f>IF('Section 9a Bilan_Diffusion'!B246="","",'Section 9a Bilan_Diffusion'!B246)</f>
        <v/>
      </c>
      <c r="J250" s="46" t="str">
        <f>IF('Section 9a Bilan_Diffusion'!C246="","",'Section 9a Bilan_Diffusion'!C246)</f>
        <v/>
      </c>
      <c r="K250" s="46" t="str">
        <f>IF('Section 9a Bilan_Diffusion'!D246="","",'Section 9a Bilan_Diffusion'!D246)</f>
        <v/>
      </c>
      <c r="L250" s="8" t="str">
        <f>IF('Section 9a Bilan_Diffusion'!E246="","",IF('Section 9a Bilan_Diffusion'!E246="«Choisir»","",'Section 9a Bilan_Diffusion'!E246))</f>
        <v/>
      </c>
      <c r="M250" s="8" t="str">
        <f>IF('Section 9a Bilan_Diffusion'!F246="","",IF('Section 9a Bilan_Diffusion'!F246="«Choisir»","",'Section 9a Bilan_Diffusion'!F246))</f>
        <v/>
      </c>
      <c r="N250" s="46" t="str">
        <f>IF('Section 9a Bilan_Diffusion'!G246="","",'Section 9a Bilan_Diffusion'!G246)</f>
        <v/>
      </c>
      <c r="O250" s="46" t="str">
        <f>IF('Section 9a Bilan_Diffusion'!H246="","",'Section 9a Bilan_Diffusion'!H246)</f>
        <v/>
      </c>
      <c r="P250" s="46" t="str">
        <f>IF('Section 9a Bilan_Diffusion'!I246="","",'Section 9a Bilan_Diffusion'!I246)</f>
        <v/>
      </c>
      <c r="Q250" s="46" t="str">
        <f>IF('Section 9a Bilan_Diffusion'!J246="","",'Section 9a Bilan_Diffusion'!J246)</f>
        <v/>
      </c>
      <c r="R250" s="46" t="str">
        <f>IF('Section 9a Bilan_Diffusion'!K246="","",'Section 9a Bilan_Diffusion'!K246)</f>
        <v/>
      </c>
      <c r="S250" s="46" t="str">
        <f>IF('Section 9a Bilan_Diffusion'!L246="","",'Section 9a Bilan_Diffusion'!L246)</f>
        <v/>
      </c>
      <c r="T250" s="46" t="str">
        <f>IF('Section 9a Bilan_Diffusion'!M246="","",'Section 9a Bilan_Diffusion'!M246)</f>
        <v/>
      </c>
      <c r="U250" s="8">
        <f>'Section 9a Bilan_Diffusion'!N246</f>
        <v>0</v>
      </c>
      <c r="V250" s="8">
        <f>'Section 9a Bilan_Diffusion'!O246</f>
        <v>0</v>
      </c>
      <c r="W250" s="8">
        <f>'Section 9a Bilan_Diffusion'!P246</f>
        <v>0</v>
      </c>
      <c r="X250" s="8">
        <f>'Section 9a Bilan_Diffusion'!Q246</f>
        <v>0</v>
      </c>
      <c r="Y250" s="8">
        <f>'Section 9a Bilan_Diffusion'!R246</f>
        <v>0</v>
      </c>
      <c r="Z250" s="8">
        <f>'Section 9a Bilan_Diffusion'!S246</f>
        <v>0</v>
      </c>
      <c r="AA250" s="8">
        <f>'Section 9a Bilan_Diffusion'!T246</f>
        <v>0</v>
      </c>
      <c r="AB250" s="8">
        <f>'Section 9a Bilan_Diffusion'!U246</f>
        <v>0</v>
      </c>
      <c r="AC250" s="8">
        <f>'Section 9a Bilan_Diffusion'!V246</f>
        <v>0</v>
      </c>
    </row>
    <row r="251" spans="1:29">
      <c r="A251" s="8">
        <f>'Identification '!$F$11</f>
        <v>0</v>
      </c>
      <c r="B251" s="46" t="str">
        <f>IF(AND('Identification '!$F$11="",'Identification '!$F$15&lt;&gt;""),'Identification '!$F$15,IF('Identification '!$F$11="","",IF('Identification '!$F$13="Inscrire le nom de votre organisme dans la cellule F15",'Identification '!$F$15,'Identification '!$F$13)))</f>
        <v/>
      </c>
      <c r="C251" s="8" t="str">
        <f>REF!$BM$7</f>
        <v>2025-2026</v>
      </c>
      <c r="D251" s="8" t="s">
        <v>2995</v>
      </c>
      <c r="E251" s="46" t="str">
        <f>'Identification '!$F$17</f>
        <v/>
      </c>
      <c r="F251" s="8" t="str">
        <f>'Identification '!$G$18</f>
        <v/>
      </c>
      <c r="G251" s="10" t="str">
        <f>IF('Section 9a Bilan_Diffusion'!$D$7="","",'Section 9a Bilan_Diffusion'!$D$7)</f>
        <v/>
      </c>
      <c r="H251" s="8" t="str">
        <f>IF('Section 9a Bilan_Diffusion'!A247="","",IF('Section 9a Bilan_Diffusion'!A247="«Choisir»","",'Section 9a Bilan_Diffusion'!A247))</f>
        <v/>
      </c>
      <c r="I251" s="1312" t="str">
        <f>IF('Section 9a Bilan_Diffusion'!B247="","",'Section 9a Bilan_Diffusion'!B247)</f>
        <v/>
      </c>
      <c r="J251" s="46" t="str">
        <f>IF('Section 9a Bilan_Diffusion'!C247="","",'Section 9a Bilan_Diffusion'!C247)</f>
        <v/>
      </c>
      <c r="K251" s="46" t="str">
        <f>IF('Section 9a Bilan_Diffusion'!D247="","",'Section 9a Bilan_Diffusion'!D247)</f>
        <v/>
      </c>
      <c r="L251" s="8" t="str">
        <f>IF('Section 9a Bilan_Diffusion'!E247="","",IF('Section 9a Bilan_Diffusion'!E247="«Choisir»","",'Section 9a Bilan_Diffusion'!E247))</f>
        <v/>
      </c>
      <c r="M251" s="8" t="str">
        <f>IF('Section 9a Bilan_Diffusion'!F247="","",IF('Section 9a Bilan_Diffusion'!F247="«Choisir»","",'Section 9a Bilan_Diffusion'!F247))</f>
        <v/>
      </c>
      <c r="N251" s="46" t="str">
        <f>IF('Section 9a Bilan_Diffusion'!G247="","",'Section 9a Bilan_Diffusion'!G247)</f>
        <v/>
      </c>
      <c r="O251" s="46" t="str">
        <f>IF('Section 9a Bilan_Diffusion'!H247="","",'Section 9a Bilan_Diffusion'!H247)</f>
        <v/>
      </c>
      <c r="P251" s="46" t="str">
        <f>IF('Section 9a Bilan_Diffusion'!I247="","",'Section 9a Bilan_Diffusion'!I247)</f>
        <v/>
      </c>
      <c r="Q251" s="46" t="str">
        <f>IF('Section 9a Bilan_Diffusion'!J247="","",'Section 9a Bilan_Diffusion'!J247)</f>
        <v/>
      </c>
      <c r="R251" s="46" t="str">
        <f>IF('Section 9a Bilan_Diffusion'!K247="","",'Section 9a Bilan_Diffusion'!K247)</f>
        <v/>
      </c>
      <c r="S251" s="46" t="str">
        <f>IF('Section 9a Bilan_Diffusion'!L247="","",'Section 9a Bilan_Diffusion'!L247)</f>
        <v/>
      </c>
      <c r="T251" s="46" t="str">
        <f>IF('Section 9a Bilan_Diffusion'!M247="","",'Section 9a Bilan_Diffusion'!M247)</f>
        <v/>
      </c>
      <c r="U251" s="8">
        <f>'Section 9a Bilan_Diffusion'!N247</f>
        <v>0</v>
      </c>
      <c r="V251" s="8">
        <f>'Section 9a Bilan_Diffusion'!O247</f>
        <v>0</v>
      </c>
      <c r="W251" s="8">
        <f>'Section 9a Bilan_Diffusion'!P247</f>
        <v>0</v>
      </c>
      <c r="X251" s="8">
        <f>'Section 9a Bilan_Diffusion'!Q247</f>
        <v>0</v>
      </c>
      <c r="Y251" s="8">
        <f>'Section 9a Bilan_Diffusion'!R247</f>
        <v>0</v>
      </c>
      <c r="Z251" s="8">
        <f>'Section 9a Bilan_Diffusion'!S247</f>
        <v>0</v>
      </c>
      <c r="AA251" s="8">
        <f>'Section 9a Bilan_Diffusion'!T247</f>
        <v>0</v>
      </c>
      <c r="AB251" s="8">
        <f>'Section 9a Bilan_Diffusion'!U247</f>
        <v>0</v>
      </c>
      <c r="AC251" s="8">
        <f>'Section 9a Bilan_Diffusion'!V247</f>
        <v>0</v>
      </c>
    </row>
    <row r="252" spans="1:29">
      <c r="A252" s="8">
        <f>'Identification '!$F$11</f>
        <v>0</v>
      </c>
      <c r="B252" s="46" t="str">
        <f>IF(AND('Identification '!$F$11="",'Identification '!$F$15&lt;&gt;""),'Identification '!$F$15,IF('Identification '!$F$11="","",IF('Identification '!$F$13="Inscrire le nom de votre organisme dans la cellule F15",'Identification '!$F$15,'Identification '!$F$13)))</f>
        <v/>
      </c>
      <c r="C252" s="8" t="str">
        <f>REF!$BM$7</f>
        <v>2025-2026</v>
      </c>
      <c r="D252" s="8" t="s">
        <v>2995</v>
      </c>
      <c r="E252" s="46" t="str">
        <f>'Identification '!$F$17</f>
        <v/>
      </c>
      <c r="F252" s="8" t="str">
        <f>'Identification '!$G$18</f>
        <v/>
      </c>
      <c r="G252" s="10" t="str">
        <f>IF('Section 9a Bilan_Diffusion'!$D$7="","",'Section 9a Bilan_Diffusion'!$D$7)</f>
        <v/>
      </c>
      <c r="H252" s="8" t="str">
        <f>IF('Section 9a Bilan_Diffusion'!A248="","",IF('Section 9a Bilan_Diffusion'!A248="«Choisir»","",'Section 9a Bilan_Diffusion'!A248))</f>
        <v/>
      </c>
      <c r="I252" s="1312" t="str">
        <f>IF('Section 9a Bilan_Diffusion'!B248="","",'Section 9a Bilan_Diffusion'!B248)</f>
        <v/>
      </c>
      <c r="J252" s="46" t="str">
        <f>IF('Section 9a Bilan_Diffusion'!C248="","",'Section 9a Bilan_Diffusion'!C248)</f>
        <v/>
      </c>
      <c r="K252" s="46" t="str">
        <f>IF('Section 9a Bilan_Diffusion'!D248="","",'Section 9a Bilan_Diffusion'!D248)</f>
        <v/>
      </c>
      <c r="L252" s="8" t="str">
        <f>IF('Section 9a Bilan_Diffusion'!E248="","",IF('Section 9a Bilan_Diffusion'!E248="«Choisir»","",'Section 9a Bilan_Diffusion'!E248))</f>
        <v/>
      </c>
      <c r="M252" s="8" t="str">
        <f>IF('Section 9a Bilan_Diffusion'!F248="","",IF('Section 9a Bilan_Diffusion'!F248="«Choisir»","",'Section 9a Bilan_Diffusion'!F248))</f>
        <v/>
      </c>
      <c r="N252" s="46" t="str">
        <f>IF('Section 9a Bilan_Diffusion'!G248="","",'Section 9a Bilan_Diffusion'!G248)</f>
        <v/>
      </c>
      <c r="O252" s="46" t="str">
        <f>IF('Section 9a Bilan_Diffusion'!H248="","",'Section 9a Bilan_Diffusion'!H248)</f>
        <v/>
      </c>
      <c r="P252" s="46" t="str">
        <f>IF('Section 9a Bilan_Diffusion'!I248="","",'Section 9a Bilan_Diffusion'!I248)</f>
        <v/>
      </c>
      <c r="Q252" s="46" t="str">
        <f>IF('Section 9a Bilan_Diffusion'!J248="","",'Section 9a Bilan_Diffusion'!J248)</f>
        <v/>
      </c>
      <c r="R252" s="46" t="str">
        <f>IF('Section 9a Bilan_Diffusion'!K248="","",'Section 9a Bilan_Diffusion'!K248)</f>
        <v/>
      </c>
      <c r="S252" s="46" t="str">
        <f>IF('Section 9a Bilan_Diffusion'!L248="","",'Section 9a Bilan_Diffusion'!L248)</f>
        <v/>
      </c>
      <c r="T252" s="46" t="str">
        <f>IF('Section 9a Bilan_Diffusion'!M248="","",'Section 9a Bilan_Diffusion'!M248)</f>
        <v/>
      </c>
      <c r="U252" s="8">
        <f>'Section 9a Bilan_Diffusion'!N248</f>
        <v>0</v>
      </c>
      <c r="V252" s="8">
        <f>'Section 9a Bilan_Diffusion'!O248</f>
        <v>0</v>
      </c>
      <c r="W252" s="8">
        <f>'Section 9a Bilan_Diffusion'!P248</f>
        <v>0</v>
      </c>
      <c r="X252" s="8">
        <f>'Section 9a Bilan_Diffusion'!Q248</f>
        <v>0</v>
      </c>
      <c r="Y252" s="8">
        <f>'Section 9a Bilan_Diffusion'!R248</f>
        <v>0</v>
      </c>
      <c r="Z252" s="8">
        <f>'Section 9a Bilan_Diffusion'!S248</f>
        <v>0</v>
      </c>
      <c r="AA252" s="8">
        <f>'Section 9a Bilan_Diffusion'!T248</f>
        <v>0</v>
      </c>
      <c r="AB252" s="8">
        <f>'Section 9a Bilan_Diffusion'!U248</f>
        <v>0</v>
      </c>
      <c r="AC252" s="8">
        <f>'Section 9a Bilan_Diffusion'!V248</f>
        <v>0</v>
      </c>
    </row>
    <row r="253" spans="1:29">
      <c r="A253" s="8">
        <f>'Identification '!$F$11</f>
        <v>0</v>
      </c>
      <c r="B253" s="46" t="str">
        <f>IF(AND('Identification '!$F$11="",'Identification '!$F$15&lt;&gt;""),'Identification '!$F$15,IF('Identification '!$F$11="","",IF('Identification '!$F$13="Inscrire le nom de votre organisme dans la cellule F15",'Identification '!$F$15,'Identification '!$F$13)))</f>
        <v/>
      </c>
      <c r="C253" s="8" t="str">
        <f>REF!$BM$7</f>
        <v>2025-2026</v>
      </c>
      <c r="D253" s="8" t="s">
        <v>2995</v>
      </c>
      <c r="E253" s="46" t="str">
        <f>'Identification '!$F$17</f>
        <v/>
      </c>
      <c r="F253" s="8" t="str">
        <f>'Identification '!$G$18</f>
        <v/>
      </c>
      <c r="G253" s="10" t="str">
        <f>IF('Section 9a Bilan_Diffusion'!$D$7="","",'Section 9a Bilan_Diffusion'!$D$7)</f>
        <v/>
      </c>
      <c r="H253" s="8" t="str">
        <f>IF('Section 9a Bilan_Diffusion'!A249="","",IF('Section 9a Bilan_Diffusion'!A249="«Choisir»","",'Section 9a Bilan_Diffusion'!A249))</f>
        <v/>
      </c>
      <c r="I253" s="1312" t="str">
        <f>IF('Section 9a Bilan_Diffusion'!B249="","",'Section 9a Bilan_Diffusion'!B249)</f>
        <v/>
      </c>
      <c r="J253" s="46" t="str">
        <f>IF('Section 9a Bilan_Diffusion'!C249="","",'Section 9a Bilan_Diffusion'!C249)</f>
        <v/>
      </c>
      <c r="K253" s="46" t="str">
        <f>IF('Section 9a Bilan_Diffusion'!D249="","",'Section 9a Bilan_Diffusion'!D249)</f>
        <v/>
      </c>
      <c r="L253" s="8" t="str">
        <f>IF('Section 9a Bilan_Diffusion'!E249="","",IF('Section 9a Bilan_Diffusion'!E249="«Choisir»","",'Section 9a Bilan_Diffusion'!E249))</f>
        <v/>
      </c>
      <c r="M253" s="8" t="str">
        <f>IF('Section 9a Bilan_Diffusion'!F249="","",IF('Section 9a Bilan_Diffusion'!F249="«Choisir»","",'Section 9a Bilan_Diffusion'!F249))</f>
        <v/>
      </c>
      <c r="N253" s="46" t="str">
        <f>IF('Section 9a Bilan_Diffusion'!G249="","",'Section 9a Bilan_Diffusion'!G249)</f>
        <v/>
      </c>
      <c r="O253" s="46" t="str">
        <f>IF('Section 9a Bilan_Diffusion'!H249="","",'Section 9a Bilan_Diffusion'!H249)</f>
        <v/>
      </c>
      <c r="P253" s="46" t="str">
        <f>IF('Section 9a Bilan_Diffusion'!I249="","",'Section 9a Bilan_Diffusion'!I249)</f>
        <v/>
      </c>
      <c r="Q253" s="46" t="str">
        <f>IF('Section 9a Bilan_Diffusion'!J249="","",'Section 9a Bilan_Diffusion'!J249)</f>
        <v/>
      </c>
      <c r="R253" s="46" t="str">
        <f>IF('Section 9a Bilan_Diffusion'!K249="","",'Section 9a Bilan_Diffusion'!K249)</f>
        <v/>
      </c>
      <c r="S253" s="46" t="str">
        <f>IF('Section 9a Bilan_Diffusion'!L249="","",'Section 9a Bilan_Diffusion'!L249)</f>
        <v/>
      </c>
      <c r="T253" s="46" t="str">
        <f>IF('Section 9a Bilan_Diffusion'!M249="","",'Section 9a Bilan_Diffusion'!M249)</f>
        <v/>
      </c>
      <c r="U253" s="8">
        <f>'Section 9a Bilan_Diffusion'!N249</f>
        <v>0</v>
      </c>
      <c r="V253" s="8">
        <f>'Section 9a Bilan_Diffusion'!O249</f>
        <v>0</v>
      </c>
      <c r="W253" s="8">
        <f>'Section 9a Bilan_Diffusion'!P249</f>
        <v>0</v>
      </c>
      <c r="X253" s="8">
        <f>'Section 9a Bilan_Diffusion'!Q249</f>
        <v>0</v>
      </c>
      <c r="Y253" s="8">
        <f>'Section 9a Bilan_Diffusion'!R249</f>
        <v>0</v>
      </c>
      <c r="Z253" s="8">
        <f>'Section 9a Bilan_Diffusion'!S249</f>
        <v>0</v>
      </c>
      <c r="AA253" s="8">
        <f>'Section 9a Bilan_Diffusion'!T249</f>
        <v>0</v>
      </c>
      <c r="AB253" s="8">
        <f>'Section 9a Bilan_Diffusion'!U249</f>
        <v>0</v>
      </c>
      <c r="AC253" s="8">
        <f>'Section 9a Bilan_Diffusion'!V249</f>
        <v>0</v>
      </c>
    </row>
    <row r="254" spans="1:29">
      <c r="A254" s="8">
        <f>'Identification '!$F$11</f>
        <v>0</v>
      </c>
      <c r="B254" s="46" t="str">
        <f>IF(AND('Identification '!$F$11="",'Identification '!$F$15&lt;&gt;""),'Identification '!$F$15,IF('Identification '!$F$11="","",IF('Identification '!$F$13="Inscrire le nom de votre organisme dans la cellule F15",'Identification '!$F$15,'Identification '!$F$13)))</f>
        <v/>
      </c>
      <c r="C254" s="8" t="str">
        <f>REF!$BM$7</f>
        <v>2025-2026</v>
      </c>
      <c r="D254" s="8" t="s">
        <v>2995</v>
      </c>
      <c r="E254" s="46" t="str">
        <f>'Identification '!$F$17</f>
        <v/>
      </c>
      <c r="F254" s="8" t="str">
        <f>'Identification '!$G$18</f>
        <v/>
      </c>
      <c r="G254" s="10" t="str">
        <f>IF('Section 9a Bilan_Diffusion'!$D$7="","",'Section 9a Bilan_Diffusion'!$D$7)</f>
        <v/>
      </c>
      <c r="H254" s="8" t="str">
        <f>IF('Section 9a Bilan_Diffusion'!A250="","",IF('Section 9a Bilan_Diffusion'!A250="«Choisir»","",'Section 9a Bilan_Diffusion'!A250))</f>
        <v/>
      </c>
      <c r="I254" s="1312" t="str">
        <f>IF('Section 9a Bilan_Diffusion'!B250="","",'Section 9a Bilan_Diffusion'!B250)</f>
        <v/>
      </c>
      <c r="J254" s="46" t="str">
        <f>IF('Section 9a Bilan_Diffusion'!C250="","",'Section 9a Bilan_Diffusion'!C250)</f>
        <v/>
      </c>
      <c r="K254" s="46" t="str">
        <f>IF('Section 9a Bilan_Diffusion'!D250="","",'Section 9a Bilan_Diffusion'!D250)</f>
        <v/>
      </c>
      <c r="L254" s="8" t="str">
        <f>IF('Section 9a Bilan_Diffusion'!E250="","",IF('Section 9a Bilan_Diffusion'!E250="«Choisir»","",'Section 9a Bilan_Diffusion'!E250))</f>
        <v/>
      </c>
      <c r="M254" s="8" t="str">
        <f>IF('Section 9a Bilan_Diffusion'!F250="","",IF('Section 9a Bilan_Diffusion'!F250="«Choisir»","",'Section 9a Bilan_Diffusion'!F250))</f>
        <v/>
      </c>
      <c r="N254" s="46" t="str">
        <f>IF('Section 9a Bilan_Diffusion'!G250="","",'Section 9a Bilan_Diffusion'!G250)</f>
        <v/>
      </c>
      <c r="O254" s="46" t="str">
        <f>IF('Section 9a Bilan_Diffusion'!H250="","",'Section 9a Bilan_Diffusion'!H250)</f>
        <v/>
      </c>
      <c r="P254" s="46" t="str">
        <f>IF('Section 9a Bilan_Diffusion'!I250="","",'Section 9a Bilan_Diffusion'!I250)</f>
        <v/>
      </c>
      <c r="Q254" s="46" t="str">
        <f>IF('Section 9a Bilan_Diffusion'!J250="","",'Section 9a Bilan_Diffusion'!J250)</f>
        <v/>
      </c>
      <c r="R254" s="46" t="str">
        <f>IF('Section 9a Bilan_Diffusion'!K250="","",'Section 9a Bilan_Diffusion'!K250)</f>
        <v/>
      </c>
      <c r="S254" s="46" t="str">
        <f>IF('Section 9a Bilan_Diffusion'!L250="","",'Section 9a Bilan_Diffusion'!L250)</f>
        <v/>
      </c>
      <c r="T254" s="46" t="str">
        <f>IF('Section 9a Bilan_Diffusion'!M250="","",'Section 9a Bilan_Diffusion'!M250)</f>
        <v/>
      </c>
      <c r="U254" s="8">
        <f>'Section 9a Bilan_Diffusion'!N250</f>
        <v>0</v>
      </c>
      <c r="V254" s="8">
        <f>'Section 9a Bilan_Diffusion'!O250</f>
        <v>0</v>
      </c>
      <c r="W254" s="8">
        <f>'Section 9a Bilan_Diffusion'!P250</f>
        <v>0</v>
      </c>
      <c r="X254" s="8">
        <f>'Section 9a Bilan_Diffusion'!Q250</f>
        <v>0</v>
      </c>
      <c r="Y254" s="8">
        <f>'Section 9a Bilan_Diffusion'!R250</f>
        <v>0</v>
      </c>
      <c r="Z254" s="8">
        <f>'Section 9a Bilan_Diffusion'!S250</f>
        <v>0</v>
      </c>
      <c r="AA254" s="8">
        <f>'Section 9a Bilan_Diffusion'!T250</f>
        <v>0</v>
      </c>
      <c r="AB254" s="8">
        <f>'Section 9a Bilan_Diffusion'!U250</f>
        <v>0</v>
      </c>
      <c r="AC254" s="8">
        <f>'Section 9a Bilan_Diffusion'!V250</f>
        <v>0</v>
      </c>
    </row>
    <row r="255" spans="1:29">
      <c r="A255" s="8">
        <f>'Identification '!$F$11</f>
        <v>0</v>
      </c>
      <c r="B255" s="46" t="str">
        <f>IF(AND('Identification '!$F$11="",'Identification '!$F$15&lt;&gt;""),'Identification '!$F$15,IF('Identification '!$F$11="","",IF('Identification '!$F$13="Inscrire le nom de votre organisme dans la cellule F15",'Identification '!$F$15,'Identification '!$F$13)))</f>
        <v/>
      </c>
      <c r="C255" s="8" t="str">
        <f>REF!$BM$7</f>
        <v>2025-2026</v>
      </c>
      <c r="D255" s="8" t="s">
        <v>2995</v>
      </c>
      <c r="E255" s="46" t="str">
        <f>'Identification '!$F$17</f>
        <v/>
      </c>
      <c r="F255" s="8" t="str">
        <f>'Identification '!$G$18</f>
        <v/>
      </c>
      <c r="G255" s="10" t="str">
        <f>IF('Section 9a Bilan_Diffusion'!$D$7="","",'Section 9a Bilan_Diffusion'!$D$7)</f>
        <v/>
      </c>
      <c r="H255" s="8" t="str">
        <f>IF('Section 9a Bilan_Diffusion'!A251="","",IF('Section 9a Bilan_Diffusion'!A251="«Choisir»","",'Section 9a Bilan_Diffusion'!A251))</f>
        <v/>
      </c>
      <c r="I255" s="1312" t="str">
        <f>IF('Section 9a Bilan_Diffusion'!B251="","",'Section 9a Bilan_Diffusion'!B251)</f>
        <v/>
      </c>
      <c r="J255" s="46" t="str">
        <f>IF('Section 9a Bilan_Diffusion'!C251="","",'Section 9a Bilan_Diffusion'!C251)</f>
        <v/>
      </c>
      <c r="K255" s="46" t="str">
        <f>IF('Section 9a Bilan_Diffusion'!D251="","",'Section 9a Bilan_Diffusion'!D251)</f>
        <v/>
      </c>
      <c r="L255" s="8" t="str">
        <f>IF('Section 9a Bilan_Diffusion'!E251="","",IF('Section 9a Bilan_Diffusion'!E251="«Choisir»","",'Section 9a Bilan_Diffusion'!E251))</f>
        <v/>
      </c>
      <c r="M255" s="8" t="str">
        <f>IF('Section 9a Bilan_Diffusion'!F251="","",IF('Section 9a Bilan_Diffusion'!F251="«Choisir»","",'Section 9a Bilan_Diffusion'!F251))</f>
        <v/>
      </c>
      <c r="N255" s="46" t="str">
        <f>IF('Section 9a Bilan_Diffusion'!G251="","",'Section 9a Bilan_Diffusion'!G251)</f>
        <v/>
      </c>
      <c r="O255" s="46" t="str">
        <f>IF('Section 9a Bilan_Diffusion'!H251="","",'Section 9a Bilan_Diffusion'!H251)</f>
        <v/>
      </c>
      <c r="P255" s="46" t="str">
        <f>IF('Section 9a Bilan_Diffusion'!I251="","",'Section 9a Bilan_Diffusion'!I251)</f>
        <v/>
      </c>
      <c r="Q255" s="46" t="str">
        <f>IF('Section 9a Bilan_Diffusion'!J251="","",'Section 9a Bilan_Diffusion'!J251)</f>
        <v/>
      </c>
      <c r="R255" s="46" t="str">
        <f>IF('Section 9a Bilan_Diffusion'!K251="","",'Section 9a Bilan_Diffusion'!K251)</f>
        <v/>
      </c>
      <c r="S255" s="46" t="str">
        <f>IF('Section 9a Bilan_Diffusion'!L251="","",'Section 9a Bilan_Diffusion'!L251)</f>
        <v/>
      </c>
      <c r="T255" s="46" t="str">
        <f>IF('Section 9a Bilan_Diffusion'!M251="","",'Section 9a Bilan_Diffusion'!M251)</f>
        <v/>
      </c>
      <c r="U255" s="8">
        <f>'Section 9a Bilan_Diffusion'!N251</f>
        <v>0</v>
      </c>
      <c r="V255" s="8">
        <f>'Section 9a Bilan_Diffusion'!O251</f>
        <v>0</v>
      </c>
      <c r="W255" s="8">
        <f>'Section 9a Bilan_Diffusion'!P251</f>
        <v>0</v>
      </c>
      <c r="X255" s="8">
        <f>'Section 9a Bilan_Diffusion'!Q251</f>
        <v>0</v>
      </c>
      <c r="Y255" s="8">
        <f>'Section 9a Bilan_Diffusion'!R251</f>
        <v>0</v>
      </c>
      <c r="Z255" s="8">
        <f>'Section 9a Bilan_Diffusion'!S251</f>
        <v>0</v>
      </c>
      <c r="AA255" s="8">
        <f>'Section 9a Bilan_Diffusion'!T251</f>
        <v>0</v>
      </c>
      <c r="AB255" s="8">
        <f>'Section 9a Bilan_Diffusion'!U251</f>
        <v>0</v>
      </c>
      <c r="AC255" s="8">
        <f>'Section 9a Bilan_Diffusion'!V251</f>
        <v>0</v>
      </c>
    </row>
    <row r="256" spans="1:29">
      <c r="A256" s="8">
        <f>'Identification '!$F$11</f>
        <v>0</v>
      </c>
      <c r="B256" s="46" t="str">
        <f>IF(AND('Identification '!$F$11="",'Identification '!$F$15&lt;&gt;""),'Identification '!$F$15,IF('Identification '!$F$11="","",IF('Identification '!$F$13="Inscrire le nom de votre organisme dans la cellule F15",'Identification '!$F$15,'Identification '!$F$13)))</f>
        <v/>
      </c>
      <c r="C256" s="8" t="str">
        <f>REF!$BM$7</f>
        <v>2025-2026</v>
      </c>
      <c r="D256" s="8" t="s">
        <v>2995</v>
      </c>
      <c r="E256" s="46" t="str">
        <f>'Identification '!$F$17</f>
        <v/>
      </c>
      <c r="F256" s="8" t="str">
        <f>'Identification '!$G$18</f>
        <v/>
      </c>
      <c r="G256" s="10" t="str">
        <f>IF('Section 9a Bilan_Diffusion'!$D$7="","",'Section 9a Bilan_Diffusion'!$D$7)</f>
        <v/>
      </c>
      <c r="H256" s="8" t="str">
        <f>IF('Section 9a Bilan_Diffusion'!A252="","",IF('Section 9a Bilan_Diffusion'!A252="«Choisir»","",'Section 9a Bilan_Diffusion'!A252))</f>
        <v/>
      </c>
      <c r="I256" s="1312" t="str">
        <f>IF('Section 9a Bilan_Diffusion'!B252="","",'Section 9a Bilan_Diffusion'!B252)</f>
        <v/>
      </c>
      <c r="J256" s="46" t="str">
        <f>IF('Section 9a Bilan_Diffusion'!C252="","",'Section 9a Bilan_Diffusion'!C252)</f>
        <v/>
      </c>
      <c r="K256" s="46" t="str">
        <f>IF('Section 9a Bilan_Diffusion'!D252="","",'Section 9a Bilan_Diffusion'!D252)</f>
        <v/>
      </c>
      <c r="L256" s="8" t="str">
        <f>IF('Section 9a Bilan_Diffusion'!E252="","",IF('Section 9a Bilan_Diffusion'!E252="«Choisir»","",'Section 9a Bilan_Diffusion'!E252))</f>
        <v/>
      </c>
      <c r="M256" s="8" t="str">
        <f>IF('Section 9a Bilan_Diffusion'!F252="","",IF('Section 9a Bilan_Diffusion'!F252="«Choisir»","",'Section 9a Bilan_Diffusion'!F252))</f>
        <v/>
      </c>
      <c r="N256" s="46" t="str">
        <f>IF('Section 9a Bilan_Diffusion'!G252="","",'Section 9a Bilan_Diffusion'!G252)</f>
        <v/>
      </c>
      <c r="O256" s="46" t="str">
        <f>IF('Section 9a Bilan_Diffusion'!H252="","",'Section 9a Bilan_Diffusion'!H252)</f>
        <v/>
      </c>
      <c r="P256" s="46" t="str">
        <f>IF('Section 9a Bilan_Diffusion'!I252="","",'Section 9a Bilan_Diffusion'!I252)</f>
        <v/>
      </c>
      <c r="Q256" s="46" t="str">
        <f>IF('Section 9a Bilan_Diffusion'!J252="","",'Section 9a Bilan_Diffusion'!J252)</f>
        <v/>
      </c>
      <c r="R256" s="46" t="str">
        <f>IF('Section 9a Bilan_Diffusion'!K252="","",'Section 9a Bilan_Diffusion'!K252)</f>
        <v/>
      </c>
      <c r="S256" s="46" t="str">
        <f>IF('Section 9a Bilan_Diffusion'!L252="","",'Section 9a Bilan_Diffusion'!L252)</f>
        <v/>
      </c>
      <c r="T256" s="46" t="str">
        <f>IF('Section 9a Bilan_Diffusion'!M252="","",'Section 9a Bilan_Diffusion'!M252)</f>
        <v/>
      </c>
      <c r="U256" s="8">
        <f>'Section 9a Bilan_Diffusion'!N252</f>
        <v>0</v>
      </c>
      <c r="V256" s="8">
        <f>'Section 9a Bilan_Diffusion'!O252</f>
        <v>0</v>
      </c>
      <c r="W256" s="8">
        <f>'Section 9a Bilan_Diffusion'!P252</f>
        <v>0</v>
      </c>
      <c r="X256" s="8">
        <f>'Section 9a Bilan_Diffusion'!Q252</f>
        <v>0</v>
      </c>
      <c r="Y256" s="8">
        <f>'Section 9a Bilan_Diffusion'!R252</f>
        <v>0</v>
      </c>
      <c r="Z256" s="8">
        <f>'Section 9a Bilan_Diffusion'!S252</f>
        <v>0</v>
      </c>
      <c r="AA256" s="8">
        <f>'Section 9a Bilan_Diffusion'!T252</f>
        <v>0</v>
      </c>
      <c r="AB256" s="8">
        <f>'Section 9a Bilan_Diffusion'!U252</f>
        <v>0</v>
      </c>
      <c r="AC256" s="8">
        <f>'Section 9a Bilan_Diffusion'!V252</f>
        <v>0</v>
      </c>
    </row>
    <row r="257" spans="1:29">
      <c r="A257" s="8">
        <f>'Identification '!$F$11</f>
        <v>0</v>
      </c>
      <c r="B257" s="46" t="str">
        <f>IF(AND('Identification '!$F$11="",'Identification '!$F$15&lt;&gt;""),'Identification '!$F$15,IF('Identification '!$F$11="","",IF('Identification '!$F$13="Inscrire le nom de votre organisme dans la cellule F15",'Identification '!$F$15,'Identification '!$F$13)))</f>
        <v/>
      </c>
      <c r="C257" s="8" t="str">
        <f>REF!$BM$7</f>
        <v>2025-2026</v>
      </c>
      <c r="D257" s="8" t="s">
        <v>2995</v>
      </c>
      <c r="E257" s="46" t="str">
        <f>'Identification '!$F$17</f>
        <v/>
      </c>
      <c r="F257" s="8" t="str">
        <f>'Identification '!$G$18</f>
        <v/>
      </c>
      <c r="G257" s="10" t="str">
        <f>IF('Section 9a Bilan_Diffusion'!$D$7="","",'Section 9a Bilan_Diffusion'!$D$7)</f>
        <v/>
      </c>
      <c r="H257" s="8" t="str">
        <f>IF('Section 9a Bilan_Diffusion'!A253="","",IF('Section 9a Bilan_Diffusion'!A253="«Choisir»","",'Section 9a Bilan_Diffusion'!A253))</f>
        <v/>
      </c>
      <c r="I257" s="1312" t="str">
        <f>IF('Section 9a Bilan_Diffusion'!B253="","",'Section 9a Bilan_Diffusion'!B253)</f>
        <v/>
      </c>
      <c r="J257" s="46" t="str">
        <f>IF('Section 9a Bilan_Diffusion'!C253="","",'Section 9a Bilan_Diffusion'!C253)</f>
        <v/>
      </c>
      <c r="K257" s="46" t="str">
        <f>IF('Section 9a Bilan_Diffusion'!D253="","",'Section 9a Bilan_Diffusion'!D253)</f>
        <v/>
      </c>
      <c r="L257" s="8" t="str">
        <f>IF('Section 9a Bilan_Diffusion'!E253="","",IF('Section 9a Bilan_Diffusion'!E253="«Choisir»","",'Section 9a Bilan_Diffusion'!E253))</f>
        <v/>
      </c>
      <c r="M257" s="8" t="str">
        <f>IF('Section 9a Bilan_Diffusion'!F253="","",IF('Section 9a Bilan_Diffusion'!F253="«Choisir»","",'Section 9a Bilan_Diffusion'!F253))</f>
        <v/>
      </c>
      <c r="N257" s="46" t="str">
        <f>IF('Section 9a Bilan_Diffusion'!G253="","",'Section 9a Bilan_Diffusion'!G253)</f>
        <v/>
      </c>
      <c r="O257" s="46" t="str">
        <f>IF('Section 9a Bilan_Diffusion'!H253="","",'Section 9a Bilan_Diffusion'!H253)</f>
        <v/>
      </c>
      <c r="P257" s="46" t="str">
        <f>IF('Section 9a Bilan_Diffusion'!I253="","",'Section 9a Bilan_Diffusion'!I253)</f>
        <v/>
      </c>
      <c r="Q257" s="46" t="str">
        <f>IF('Section 9a Bilan_Diffusion'!J253="","",'Section 9a Bilan_Diffusion'!J253)</f>
        <v/>
      </c>
      <c r="R257" s="46" t="str">
        <f>IF('Section 9a Bilan_Diffusion'!K253="","",'Section 9a Bilan_Diffusion'!K253)</f>
        <v/>
      </c>
      <c r="S257" s="46" t="str">
        <f>IF('Section 9a Bilan_Diffusion'!L253="","",'Section 9a Bilan_Diffusion'!L253)</f>
        <v/>
      </c>
      <c r="T257" s="46" t="str">
        <f>IF('Section 9a Bilan_Diffusion'!M253="","",'Section 9a Bilan_Diffusion'!M253)</f>
        <v/>
      </c>
      <c r="U257" s="8">
        <f>'Section 9a Bilan_Diffusion'!N253</f>
        <v>0</v>
      </c>
      <c r="V257" s="8">
        <f>'Section 9a Bilan_Diffusion'!O253</f>
        <v>0</v>
      </c>
      <c r="W257" s="8">
        <f>'Section 9a Bilan_Diffusion'!P253</f>
        <v>0</v>
      </c>
      <c r="X257" s="8">
        <f>'Section 9a Bilan_Diffusion'!Q253</f>
        <v>0</v>
      </c>
      <c r="Y257" s="8">
        <f>'Section 9a Bilan_Diffusion'!R253</f>
        <v>0</v>
      </c>
      <c r="Z257" s="8">
        <f>'Section 9a Bilan_Diffusion'!S253</f>
        <v>0</v>
      </c>
      <c r="AA257" s="8">
        <f>'Section 9a Bilan_Diffusion'!T253</f>
        <v>0</v>
      </c>
      <c r="AB257" s="8">
        <f>'Section 9a Bilan_Diffusion'!U253</f>
        <v>0</v>
      </c>
      <c r="AC257" s="8">
        <f>'Section 9a Bilan_Diffusion'!V253</f>
        <v>0</v>
      </c>
    </row>
    <row r="258" spans="1:29">
      <c r="A258" s="8">
        <f>'Identification '!$F$11</f>
        <v>0</v>
      </c>
      <c r="B258" s="46" t="str">
        <f>IF(AND('Identification '!$F$11="",'Identification '!$F$15&lt;&gt;""),'Identification '!$F$15,IF('Identification '!$F$11="","",IF('Identification '!$F$13="Inscrire le nom de votre organisme dans la cellule F15",'Identification '!$F$15,'Identification '!$F$13)))</f>
        <v/>
      </c>
      <c r="C258" s="8" t="str">
        <f>REF!$BM$7</f>
        <v>2025-2026</v>
      </c>
      <c r="D258" s="8" t="s">
        <v>2995</v>
      </c>
      <c r="E258" s="46" t="str">
        <f>'Identification '!$F$17</f>
        <v/>
      </c>
      <c r="F258" s="8" t="str">
        <f>'Identification '!$G$18</f>
        <v/>
      </c>
      <c r="G258" s="10" t="str">
        <f>IF('Section 9a Bilan_Diffusion'!$D$7="","",'Section 9a Bilan_Diffusion'!$D$7)</f>
        <v/>
      </c>
      <c r="H258" s="8" t="str">
        <f>IF('Section 9a Bilan_Diffusion'!A254="","",IF('Section 9a Bilan_Diffusion'!A254="«Choisir»","",'Section 9a Bilan_Diffusion'!A254))</f>
        <v/>
      </c>
      <c r="I258" s="1312" t="str">
        <f>IF('Section 9a Bilan_Diffusion'!B254="","",'Section 9a Bilan_Diffusion'!B254)</f>
        <v/>
      </c>
      <c r="J258" s="46" t="str">
        <f>IF('Section 9a Bilan_Diffusion'!C254="","",'Section 9a Bilan_Diffusion'!C254)</f>
        <v/>
      </c>
      <c r="K258" s="46" t="str">
        <f>IF('Section 9a Bilan_Diffusion'!D254="","",'Section 9a Bilan_Diffusion'!D254)</f>
        <v/>
      </c>
      <c r="L258" s="8" t="str">
        <f>IF('Section 9a Bilan_Diffusion'!E254="","",IF('Section 9a Bilan_Diffusion'!E254="«Choisir»","",'Section 9a Bilan_Diffusion'!E254))</f>
        <v/>
      </c>
      <c r="M258" s="8" t="str">
        <f>IF('Section 9a Bilan_Diffusion'!F254="","",IF('Section 9a Bilan_Diffusion'!F254="«Choisir»","",'Section 9a Bilan_Diffusion'!F254))</f>
        <v/>
      </c>
      <c r="N258" s="46" t="str">
        <f>IF('Section 9a Bilan_Diffusion'!G254="","",'Section 9a Bilan_Diffusion'!G254)</f>
        <v/>
      </c>
      <c r="O258" s="46" t="str">
        <f>IF('Section 9a Bilan_Diffusion'!H254="","",'Section 9a Bilan_Diffusion'!H254)</f>
        <v/>
      </c>
      <c r="P258" s="46" t="str">
        <f>IF('Section 9a Bilan_Diffusion'!I254="","",'Section 9a Bilan_Diffusion'!I254)</f>
        <v/>
      </c>
      <c r="Q258" s="46" t="str">
        <f>IF('Section 9a Bilan_Diffusion'!J254="","",'Section 9a Bilan_Diffusion'!J254)</f>
        <v/>
      </c>
      <c r="R258" s="46" t="str">
        <f>IF('Section 9a Bilan_Diffusion'!K254="","",'Section 9a Bilan_Diffusion'!K254)</f>
        <v/>
      </c>
      <c r="S258" s="46" t="str">
        <f>IF('Section 9a Bilan_Diffusion'!L254="","",'Section 9a Bilan_Diffusion'!L254)</f>
        <v/>
      </c>
      <c r="T258" s="46" t="str">
        <f>IF('Section 9a Bilan_Diffusion'!M254="","",'Section 9a Bilan_Diffusion'!M254)</f>
        <v/>
      </c>
      <c r="U258" s="8">
        <f>'Section 9a Bilan_Diffusion'!N254</f>
        <v>0</v>
      </c>
      <c r="V258" s="8">
        <f>'Section 9a Bilan_Diffusion'!O254</f>
        <v>0</v>
      </c>
      <c r="W258" s="8">
        <f>'Section 9a Bilan_Diffusion'!P254</f>
        <v>0</v>
      </c>
      <c r="X258" s="8">
        <f>'Section 9a Bilan_Diffusion'!Q254</f>
        <v>0</v>
      </c>
      <c r="Y258" s="8">
        <f>'Section 9a Bilan_Diffusion'!R254</f>
        <v>0</v>
      </c>
      <c r="Z258" s="8">
        <f>'Section 9a Bilan_Diffusion'!S254</f>
        <v>0</v>
      </c>
      <c r="AA258" s="8">
        <f>'Section 9a Bilan_Diffusion'!T254</f>
        <v>0</v>
      </c>
      <c r="AB258" s="8">
        <f>'Section 9a Bilan_Diffusion'!U254</f>
        <v>0</v>
      </c>
      <c r="AC258" s="8">
        <f>'Section 9a Bilan_Diffusion'!V254</f>
        <v>0</v>
      </c>
    </row>
    <row r="259" spans="1:29">
      <c r="A259" s="8">
        <f>'Identification '!$F$11</f>
        <v>0</v>
      </c>
      <c r="B259" s="46" t="str">
        <f>IF(AND('Identification '!$F$11="",'Identification '!$F$15&lt;&gt;""),'Identification '!$F$15,IF('Identification '!$F$11="","",IF('Identification '!$F$13="Inscrire le nom de votre organisme dans la cellule F15",'Identification '!$F$15,'Identification '!$F$13)))</f>
        <v/>
      </c>
      <c r="C259" s="8" t="str">
        <f>REF!$BM$7</f>
        <v>2025-2026</v>
      </c>
      <c r="D259" s="8" t="s">
        <v>2995</v>
      </c>
      <c r="E259" s="46" t="str">
        <f>'Identification '!$F$17</f>
        <v/>
      </c>
      <c r="F259" s="8" t="str">
        <f>'Identification '!$G$18</f>
        <v/>
      </c>
      <c r="G259" s="10" t="str">
        <f>IF('Section 9a Bilan_Diffusion'!$D$7="","",'Section 9a Bilan_Diffusion'!$D$7)</f>
        <v/>
      </c>
      <c r="H259" s="8" t="str">
        <f>IF('Section 9a Bilan_Diffusion'!A255="","",IF('Section 9a Bilan_Diffusion'!A255="«Choisir»","",'Section 9a Bilan_Diffusion'!A255))</f>
        <v/>
      </c>
      <c r="I259" s="1312" t="str">
        <f>IF('Section 9a Bilan_Diffusion'!B255="","",'Section 9a Bilan_Diffusion'!B255)</f>
        <v/>
      </c>
      <c r="J259" s="46" t="str">
        <f>IF('Section 9a Bilan_Diffusion'!C255="","",'Section 9a Bilan_Diffusion'!C255)</f>
        <v/>
      </c>
      <c r="K259" s="46" t="str">
        <f>IF('Section 9a Bilan_Diffusion'!D255="","",'Section 9a Bilan_Diffusion'!D255)</f>
        <v/>
      </c>
      <c r="L259" s="8" t="str">
        <f>IF('Section 9a Bilan_Diffusion'!E255="","",IF('Section 9a Bilan_Diffusion'!E255="«Choisir»","",'Section 9a Bilan_Diffusion'!E255))</f>
        <v/>
      </c>
      <c r="M259" s="8" t="str">
        <f>IF('Section 9a Bilan_Diffusion'!F255="","",IF('Section 9a Bilan_Diffusion'!F255="«Choisir»","",'Section 9a Bilan_Diffusion'!F255))</f>
        <v/>
      </c>
      <c r="N259" s="46" t="str">
        <f>IF('Section 9a Bilan_Diffusion'!G255="","",'Section 9a Bilan_Diffusion'!G255)</f>
        <v/>
      </c>
      <c r="O259" s="46" t="str">
        <f>IF('Section 9a Bilan_Diffusion'!H255="","",'Section 9a Bilan_Diffusion'!H255)</f>
        <v/>
      </c>
      <c r="P259" s="46" t="str">
        <f>IF('Section 9a Bilan_Diffusion'!I255="","",'Section 9a Bilan_Diffusion'!I255)</f>
        <v/>
      </c>
      <c r="Q259" s="46" t="str">
        <f>IF('Section 9a Bilan_Diffusion'!J255="","",'Section 9a Bilan_Diffusion'!J255)</f>
        <v/>
      </c>
      <c r="R259" s="46" t="str">
        <f>IF('Section 9a Bilan_Diffusion'!K255="","",'Section 9a Bilan_Diffusion'!K255)</f>
        <v/>
      </c>
      <c r="S259" s="46" t="str">
        <f>IF('Section 9a Bilan_Diffusion'!L255="","",'Section 9a Bilan_Diffusion'!L255)</f>
        <v/>
      </c>
      <c r="T259" s="46" t="str">
        <f>IF('Section 9a Bilan_Diffusion'!M255="","",'Section 9a Bilan_Diffusion'!M255)</f>
        <v/>
      </c>
      <c r="U259" s="8">
        <f>'Section 9a Bilan_Diffusion'!N255</f>
        <v>0</v>
      </c>
      <c r="V259" s="8">
        <f>'Section 9a Bilan_Diffusion'!O255</f>
        <v>0</v>
      </c>
      <c r="W259" s="8">
        <f>'Section 9a Bilan_Diffusion'!P255</f>
        <v>0</v>
      </c>
      <c r="X259" s="8">
        <f>'Section 9a Bilan_Diffusion'!Q255</f>
        <v>0</v>
      </c>
      <c r="Y259" s="8">
        <f>'Section 9a Bilan_Diffusion'!R255</f>
        <v>0</v>
      </c>
      <c r="Z259" s="8">
        <f>'Section 9a Bilan_Diffusion'!S255</f>
        <v>0</v>
      </c>
      <c r="AA259" s="8">
        <f>'Section 9a Bilan_Diffusion'!T255</f>
        <v>0</v>
      </c>
      <c r="AB259" s="8">
        <f>'Section 9a Bilan_Diffusion'!U255</f>
        <v>0</v>
      </c>
      <c r="AC259" s="8">
        <f>'Section 9a Bilan_Diffusion'!V255</f>
        <v>0</v>
      </c>
    </row>
    <row r="260" spans="1:29">
      <c r="A260" s="8">
        <f>'Identification '!$F$11</f>
        <v>0</v>
      </c>
      <c r="B260" s="46" t="str">
        <f>IF(AND('Identification '!$F$11="",'Identification '!$F$15&lt;&gt;""),'Identification '!$F$15,IF('Identification '!$F$11="","",IF('Identification '!$F$13="Inscrire le nom de votre organisme dans la cellule F15",'Identification '!$F$15,'Identification '!$F$13)))</f>
        <v/>
      </c>
      <c r="C260" s="8" t="str">
        <f>REF!$BM$7</f>
        <v>2025-2026</v>
      </c>
      <c r="D260" s="8" t="s">
        <v>2995</v>
      </c>
      <c r="E260" s="46" t="str">
        <f>'Identification '!$F$17</f>
        <v/>
      </c>
      <c r="F260" s="8" t="str">
        <f>'Identification '!$G$18</f>
        <v/>
      </c>
      <c r="G260" s="10" t="str">
        <f>IF('Section 9a Bilan_Diffusion'!$D$7="","",'Section 9a Bilan_Diffusion'!$D$7)</f>
        <v/>
      </c>
      <c r="H260" s="8" t="str">
        <f>IF('Section 9a Bilan_Diffusion'!A256="","",IF('Section 9a Bilan_Diffusion'!A256="«Choisir»","",'Section 9a Bilan_Diffusion'!A256))</f>
        <v/>
      </c>
      <c r="I260" s="1312" t="str">
        <f>IF('Section 9a Bilan_Diffusion'!B256="","",'Section 9a Bilan_Diffusion'!B256)</f>
        <v/>
      </c>
      <c r="J260" s="46" t="str">
        <f>IF('Section 9a Bilan_Diffusion'!C256="","",'Section 9a Bilan_Diffusion'!C256)</f>
        <v/>
      </c>
      <c r="K260" s="46" t="str">
        <f>IF('Section 9a Bilan_Diffusion'!D256="","",'Section 9a Bilan_Diffusion'!D256)</f>
        <v/>
      </c>
      <c r="L260" s="8" t="str">
        <f>IF('Section 9a Bilan_Diffusion'!E256="","",IF('Section 9a Bilan_Diffusion'!E256="«Choisir»","",'Section 9a Bilan_Diffusion'!E256))</f>
        <v/>
      </c>
      <c r="M260" s="8" t="str">
        <f>IF('Section 9a Bilan_Diffusion'!F256="","",IF('Section 9a Bilan_Diffusion'!F256="«Choisir»","",'Section 9a Bilan_Diffusion'!F256))</f>
        <v/>
      </c>
      <c r="N260" s="46" t="str">
        <f>IF('Section 9a Bilan_Diffusion'!G256="","",'Section 9a Bilan_Diffusion'!G256)</f>
        <v/>
      </c>
      <c r="O260" s="46" t="str">
        <f>IF('Section 9a Bilan_Diffusion'!H256="","",'Section 9a Bilan_Diffusion'!H256)</f>
        <v/>
      </c>
      <c r="P260" s="46" t="str">
        <f>IF('Section 9a Bilan_Diffusion'!I256="","",'Section 9a Bilan_Diffusion'!I256)</f>
        <v/>
      </c>
      <c r="Q260" s="46" t="str">
        <f>IF('Section 9a Bilan_Diffusion'!J256="","",'Section 9a Bilan_Diffusion'!J256)</f>
        <v/>
      </c>
      <c r="R260" s="46" t="str">
        <f>IF('Section 9a Bilan_Diffusion'!K256="","",'Section 9a Bilan_Diffusion'!K256)</f>
        <v/>
      </c>
      <c r="S260" s="46" t="str">
        <f>IF('Section 9a Bilan_Diffusion'!L256="","",'Section 9a Bilan_Diffusion'!L256)</f>
        <v/>
      </c>
      <c r="T260" s="46" t="str">
        <f>IF('Section 9a Bilan_Diffusion'!M256="","",'Section 9a Bilan_Diffusion'!M256)</f>
        <v/>
      </c>
      <c r="U260" s="8">
        <f>'Section 9a Bilan_Diffusion'!N256</f>
        <v>0</v>
      </c>
      <c r="V260" s="8">
        <f>'Section 9a Bilan_Diffusion'!O256</f>
        <v>0</v>
      </c>
      <c r="W260" s="8">
        <f>'Section 9a Bilan_Diffusion'!P256</f>
        <v>0</v>
      </c>
      <c r="X260" s="8">
        <f>'Section 9a Bilan_Diffusion'!Q256</f>
        <v>0</v>
      </c>
      <c r="Y260" s="8">
        <f>'Section 9a Bilan_Diffusion'!R256</f>
        <v>0</v>
      </c>
      <c r="Z260" s="8">
        <f>'Section 9a Bilan_Diffusion'!S256</f>
        <v>0</v>
      </c>
      <c r="AA260" s="8">
        <f>'Section 9a Bilan_Diffusion'!T256</f>
        <v>0</v>
      </c>
      <c r="AB260" s="8">
        <f>'Section 9a Bilan_Diffusion'!U256</f>
        <v>0</v>
      </c>
      <c r="AC260" s="8">
        <f>'Section 9a Bilan_Diffusion'!V256</f>
        <v>0</v>
      </c>
    </row>
    <row r="261" spans="1:29">
      <c r="A261" s="8">
        <f>'Identification '!$F$11</f>
        <v>0</v>
      </c>
      <c r="B261" s="46" t="str">
        <f>IF(AND('Identification '!$F$11="",'Identification '!$F$15&lt;&gt;""),'Identification '!$F$15,IF('Identification '!$F$11="","",IF('Identification '!$F$13="Inscrire le nom de votre organisme dans la cellule F15",'Identification '!$F$15,'Identification '!$F$13)))</f>
        <v/>
      </c>
      <c r="C261" s="8" t="str">
        <f>REF!$BM$7</f>
        <v>2025-2026</v>
      </c>
      <c r="D261" s="8" t="s">
        <v>2995</v>
      </c>
      <c r="E261" s="46" t="str">
        <f>'Identification '!$F$17</f>
        <v/>
      </c>
      <c r="F261" s="8" t="str">
        <f>'Identification '!$G$18</f>
        <v/>
      </c>
      <c r="G261" s="10" t="str">
        <f>IF('Section 9a Bilan_Diffusion'!$D$7="","",'Section 9a Bilan_Diffusion'!$D$7)</f>
        <v/>
      </c>
      <c r="H261" s="8" t="str">
        <f>IF('Section 9a Bilan_Diffusion'!A257="","",IF('Section 9a Bilan_Diffusion'!A257="«Choisir»","",'Section 9a Bilan_Diffusion'!A257))</f>
        <v/>
      </c>
      <c r="I261" s="1312" t="str">
        <f>IF('Section 9a Bilan_Diffusion'!B257="","",'Section 9a Bilan_Diffusion'!B257)</f>
        <v/>
      </c>
      <c r="J261" s="46" t="str">
        <f>IF('Section 9a Bilan_Diffusion'!C257="","",'Section 9a Bilan_Diffusion'!C257)</f>
        <v/>
      </c>
      <c r="K261" s="46" t="str">
        <f>IF('Section 9a Bilan_Diffusion'!D257="","",'Section 9a Bilan_Diffusion'!D257)</f>
        <v/>
      </c>
      <c r="L261" s="8" t="str">
        <f>IF('Section 9a Bilan_Diffusion'!E257="","",IF('Section 9a Bilan_Diffusion'!E257="«Choisir»","",'Section 9a Bilan_Diffusion'!E257))</f>
        <v/>
      </c>
      <c r="M261" s="8" t="str">
        <f>IF('Section 9a Bilan_Diffusion'!F257="","",IF('Section 9a Bilan_Diffusion'!F257="«Choisir»","",'Section 9a Bilan_Diffusion'!F257))</f>
        <v/>
      </c>
      <c r="N261" s="46" t="str">
        <f>IF('Section 9a Bilan_Diffusion'!G257="","",'Section 9a Bilan_Diffusion'!G257)</f>
        <v/>
      </c>
      <c r="O261" s="46" t="str">
        <f>IF('Section 9a Bilan_Diffusion'!H257="","",'Section 9a Bilan_Diffusion'!H257)</f>
        <v/>
      </c>
      <c r="P261" s="46" t="str">
        <f>IF('Section 9a Bilan_Diffusion'!I257="","",'Section 9a Bilan_Diffusion'!I257)</f>
        <v/>
      </c>
      <c r="Q261" s="46" t="str">
        <f>IF('Section 9a Bilan_Diffusion'!J257="","",'Section 9a Bilan_Diffusion'!J257)</f>
        <v/>
      </c>
      <c r="R261" s="46" t="str">
        <f>IF('Section 9a Bilan_Diffusion'!K257="","",'Section 9a Bilan_Diffusion'!K257)</f>
        <v/>
      </c>
      <c r="S261" s="46" t="str">
        <f>IF('Section 9a Bilan_Diffusion'!L257="","",'Section 9a Bilan_Diffusion'!L257)</f>
        <v/>
      </c>
      <c r="T261" s="46" t="str">
        <f>IF('Section 9a Bilan_Diffusion'!M257="","",'Section 9a Bilan_Diffusion'!M257)</f>
        <v/>
      </c>
      <c r="U261" s="8">
        <f>'Section 9a Bilan_Diffusion'!N257</f>
        <v>0</v>
      </c>
      <c r="V261" s="8">
        <f>'Section 9a Bilan_Diffusion'!O257</f>
        <v>0</v>
      </c>
      <c r="W261" s="8">
        <f>'Section 9a Bilan_Diffusion'!P257</f>
        <v>0</v>
      </c>
      <c r="X261" s="8">
        <f>'Section 9a Bilan_Diffusion'!Q257</f>
        <v>0</v>
      </c>
      <c r="Y261" s="8">
        <f>'Section 9a Bilan_Diffusion'!R257</f>
        <v>0</v>
      </c>
      <c r="Z261" s="8">
        <f>'Section 9a Bilan_Diffusion'!S257</f>
        <v>0</v>
      </c>
      <c r="AA261" s="8">
        <f>'Section 9a Bilan_Diffusion'!T257</f>
        <v>0</v>
      </c>
      <c r="AB261" s="8">
        <f>'Section 9a Bilan_Diffusion'!U257</f>
        <v>0</v>
      </c>
      <c r="AC261" s="8">
        <f>'Section 9a Bilan_Diffusion'!V257</f>
        <v>0</v>
      </c>
    </row>
    <row r="262" spans="1:29">
      <c r="A262" s="8">
        <f>'Identification '!$F$11</f>
        <v>0</v>
      </c>
      <c r="B262" s="46" t="str">
        <f>IF(AND('Identification '!$F$11="",'Identification '!$F$15&lt;&gt;""),'Identification '!$F$15,IF('Identification '!$F$11="","",IF('Identification '!$F$13="Inscrire le nom de votre organisme dans la cellule F15",'Identification '!$F$15,'Identification '!$F$13)))</f>
        <v/>
      </c>
      <c r="C262" s="8" t="str">
        <f>REF!$BM$7</f>
        <v>2025-2026</v>
      </c>
      <c r="D262" s="8" t="s">
        <v>2995</v>
      </c>
      <c r="E262" s="46" t="str">
        <f>'Identification '!$F$17</f>
        <v/>
      </c>
      <c r="F262" s="8" t="str">
        <f>'Identification '!$G$18</f>
        <v/>
      </c>
      <c r="G262" s="10" t="str">
        <f>IF('Section 9a Bilan_Diffusion'!$D$7="","",'Section 9a Bilan_Diffusion'!$D$7)</f>
        <v/>
      </c>
      <c r="H262" s="8" t="str">
        <f>IF('Section 9a Bilan_Diffusion'!A258="","",IF('Section 9a Bilan_Diffusion'!A258="«Choisir»","",'Section 9a Bilan_Diffusion'!A258))</f>
        <v/>
      </c>
      <c r="I262" s="1312" t="str">
        <f>IF('Section 9a Bilan_Diffusion'!B258="","",'Section 9a Bilan_Diffusion'!B258)</f>
        <v/>
      </c>
      <c r="J262" s="46" t="str">
        <f>IF('Section 9a Bilan_Diffusion'!C258="","",'Section 9a Bilan_Diffusion'!C258)</f>
        <v/>
      </c>
      <c r="K262" s="46" t="str">
        <f>IF('Section 9a Bilan_Diffusion'!D258="","",'Section 9a Bilan_Diffusion'!D258)</f>
        <v/>
      </c>
      <c r="L262" s="8" t="str">
        <f>IF('Section 9a Bilan_Diffusion'!E258="","",IF('Section 9a Bilan_Diffusion'!E258="«Choisir»","",'Section 9a Bilan_Diffusion'!E258))</f>
        <v/>
      </c>
      <c r="M262" s="8" t="str">
        <f>IF('Section 9a Bilan_Diffusion'!F258="","",IF('Section 9a Bilan_Diffusion'!F258="«Choisir»","",'Section 9a Bilan_Diffusion'!F258))</f>
        <v/>
      </c>
      <c r="N262" s="46" t="str">
        <f>IF('Section 9a Bilan_Diffusion'!G258="","",'Section 9a Bilan_Diffusion'!G258)</f>
        <v/>
      </c>
      <c r="O262" s="46" t="str">
        <f>IF('Section 9a Bilan_Diffusion'!H258="","",'Section 9a Bilan_Diffusion'!H258)</f>
        <v/>
      </c>
      <c r="P262" s="46" t="str">
        <f>IF('Section 9a Bilan_Diffusion'!I258="","",'Section 9a Bilan_Diffusion'!I258)</f>
        <v/>
      </c>
      <c r="Q262" s="46" t="str">
        <f>IF('Section 9a Bilan_Diffusion'!J258="","",'Section 9a Bilan_Diffusion'!J258)</f>
        <v/>
      </c>
      <c r="R262" s="46" t="str">
        <f>IF('Section 9a Bilan_Diffusion'!K258="","",'Section 9a Bilan_Diffusion'!K258)</f>
        <v/>
      </c>
      <c r="S262" s="46" t="str">
        <f>IF('Section 9a Bilan_Diffusion'!L258="","",'Section 9a Bilan_Diffusion'!L258)</f>
        <v/>
      </c>
      <c r="T262" s="46" t="str">
        <f>IF('Section 9a Bilan_Diffusion'!M258="","",'Section 9a Bilan_Diffusion'!M258)</f>
        <v/>
      </c>
      <c r="U262" s="8">
        <f>'Section 9a Bilan_Diffusion'!N258</f>
        <v>0</v>
      </c>
      <c r="V262" s="8">
        <f>'Section 9a Bilan_Diffusion'!O258</f>
        <v>0</v>
      </c>
      <c r="W262" s="8">
        <f>'Section 9a Bilan_Diffusion'!P258</f>
        <v>0</v>
      </c>
      <c r="X262" s="8">
        <f>'Section 9a Bilan_Diffusion'!Q258</f>
        <v>0</v>
      </c>
      <c r="Y262" s="8">
        <f>'Section 9a Bilan_Diffusion'!R258</f>
        <v>0</v>
      </c>
      <c r="Z262" s="8">
        <f>'Section 9a Bilan_Diffusion'!S258</f>
        <v>0</v>
      </c>
      <c r="AA262" s="8">
        <f>'Section 9a Bilan_Diffusion'!T258</f>
        <v>0</v>
      </c>
      <c r="AB262" s="8">
        <f>'Section 9a Bilan_Diffusion'!U258</f>
        <v>0</v>
      </c>
      <c r="AC262" s="8">
        <f>'Section 9a Bilan_Diffusion'!V258</f>
        <v>0</v>
      </c>
    </row>
    <row r="263" spans="1:29">
      <c r="A263" s="8">
        <f>'Identification '!$F$11</f>
        <v>0</v>
      </c>
      <c r="B263" s="46" t="str">
        <f>IF(AND('Identification '!$F$11="",'Identification '!$F$15&lt;&gt;""),'Identification '!$F$15,IF('Identification '!$F$11="","",IF('Identification '!$F$13="Inscrire le nom de votre organisme dans la cellule F15",'Identification '!$F$15,'Identification '!$F$13)))</f>
        <v/>
      </c>
      <c r="C263" s="8" t="str">
        <f>REF!$BM$7</f>
        <v>2025-2026</v>
      </c>
      <c r="D263" s="8" t="s">
        <v>2995</v>
      </c>
      <c r="E263" s="46" t="str">
        <f>'Identification '!$F$17</f>
        <v/>
      </c>
      <c r="F263" s="8" t="str">
        <f>'Identification '!$G$18</f>
        <v/>
      </c>
      <c r="G263" s="10" t="str">
        <f>IF('Section 9a Bilan_Diffusion'!$D$7="","",'Section 9a Bilan_Diffusion'!$D$7)</f>
        <v/>
      </c>
      <c r="H263" s="8" t="str">
        <f>IF('Section 9a Bilan_Diffusion'!A259="","",IF('Section 9a Bilan_Diffusion'!A259="«Choisir»","",'Section 9a Bilan_Diffusion'!A259))</f>
        <v/>
      </c>
      <c r="I263" s="1312" t="str">
        <f>IF('Section 9a Bilan_Diffusion'!B259="","",'Section 9a Bilan_Diffusion'!B259)</f>
        <v/>
      </c>
      <c r="J263" s="46" t="str">
        <f>IF('Section 9a Bilan_Diffusion'!C259="","",'Section 9a Bilan_Diffusion'!C259)</f>
        <v/>
      </c>
      <c r="K263" s="46" t="str">
        <f>IF('Section 9a Bilan_Diffusion'!D259="","",'Section 9a Bilan_Diffusion'!D259)</f>
        <v/>
      </c>
      <c r="L263" s="8" t="str">
        <f>IF('Section 9a Bilan_Diffusion'!E259="","",IF('Section 9a Bilan_Diffusion'!E259="«Choisir»","",'Section 9a Bilan_Diffusion'!E259))</f>
        <v/>
      </c>
      <c r="M263" s="8" t="str">
        <f>IF('Section 9a Bilan_Diffusion'!F259="","",IF('Section 9a Bilan_Diffusion'!F259="«Choisir»","",'Section 9a Bilan_Diffusion'!F259))</f>
        <v/>
      </c>
      <c r="N263" s="46" t="str">
        <f>IF('Section 9a Bilan_Diffusion'!G259="","",'Section 9a Bilan_Diffusion'!G259)</f>
        <v/>
      </c>
      <c r="O263" s="46" t="str">
        <f>IF('Section 9a Bilan_Diffusion'!H259="","",'Section 9a Bilan_Diffusion'!H259)</f>
        <v/>
      </c>
      <c r="P263" s="46" t="str">
        <f>IF('Section 9a Bilan_Diffusion'!I259="","",'Section 9a Bilan_Diffusion'!I259)</f>
        <v/>
      </c>
      <c r="Q263" s="46" t="str">
        <f>IF('Section 9a Bilan_Diffusion'!J259="","",'Section 9a Bilan_Diffusion'!J259)</f>
        <v/>
      </c>
      <c r="R263" s="46" t="str">
        <f>IF('Section 9a Bilan_Diffusion'!K259="","",'Section 9a Bilan_Diffusion'!K259)</f>
        <v/>
      </c>
      <c r="S263" s="46" t="str">
        <f>IF('Section 9a Bilan_Diffusion'!L259="","",'Section 9a Bilan_Diffusion'!L259)</f>
        <v/>
      </c>
      <c r="T263" s="46" t="str">
        <f>IF('Section 9a Bilan_Diffusion'!M259="","",'Section 9a Bilan_Diffusion'!M259)</f>
        <v/>
      </c>
      <c r="U263" s="8">
        <f>'Section 9a Bilan_Diffusion'!N259</f>
        <v>0</v>
      </c>
      <c r="V263" s="8">
        <f>'Section 9a Bilan_Diffusion'!O259</f>
        <v>0</v>
      </c>
      <c r="W263" s="8">
        <f>'Section 9a Bilan_Diffusion'!P259</f>
        <v>0</v>
      </c>
      <c r="X263" s="8">
        <f>'Section 9a Bilan_Diffusion'!Q259</f>
        <v>0</v>
      </c>
      <c r="Y263" s="8">
        <f>'Section 9a Bilan_Diffusion'!R259</f>
        <v>0</v>
      </c>
      <c r="Z263" s="8">
        <f>'Section 9a Bilan_Diffusion'!S259</f>
        <v>0</v>
      </c>
      <c r="AA263" s="8">
        <f>'Section 9a Bilan_Diffusion'!T259</f>
        <v>0</v>
      </c>
      <c r="AB263" s="8">
        <f>'Section 9a Bilan_Diffusion'!U259</f>
        <v>0</v>
      </c>
      <c r="AC263" s="8">
        <f>'Section 9a Bilan_Diffusion'!V259</f>
        <v>0</v>
      </c>
    </row>
    <row r="264" spans="1:29">
      <c r="A264" s="8">
        <f>'Identification '!$F$11</f>
        <v>0</v>
      </c>
      <c r="B264" s="46" t="str">
        <f>IF(AND('Identification '!$F$11="",'Identification '!$F$15&lt;&gt;""),'Identification '!$F$15,IF('Identification '!$F$11="","",IF('Identification '!$F$13="Inscrire le nom de votre organisme dans la cellule F15",'Identification '!$F$15,'Identification '!$F$13)))</f>
        <v/>
      </c>
      <c r="C264" s="8" t="str">
        <f>REF!$BM$7</f>
        <v>2025-2026</v>
      </c>
      <c r="D264" s="8" t="s">
        <v>2995</v>
      </c>
      <c r="E264" s="46" t="str">
        <f>'Identification '!$F$17</f>
        <v/>
      </c>
      <c r="F264" s="8" t="str">
        <f>'Identification '!$G$18</f>
        <v/>
      </c>
      <c r="G264" s="10" t="str">
        <f>IF('Section 9a Bilan_Diffusion'!$D$7="","",'Section 9a Bilan_Diffusion'!$D$7)</f>
        <v/>
      </c>
      <c r="H264" s="8" t="str">
        <f>IF('Section 9a Bilan_Diffusion'!A260="","",IF('Section 9a Bilan_Diffusion'!A260="«Choisir»","",'Section 9a Bilan_Diffusion'!A260))</f>
        <v/>
      </c>
      <c r="I264" s="1312" t="str">
        <f>IF('Section 9a Bilan_Diffusion'!B260="","",'Section 9a Bilan_Diffusion'!B260)</f>
        <v/>
      </c>
      <c r="J264" s="46" t="str">
        <f>IF('Section 9a Bilan_Diffusion'!C260="","",'Section 9a Bilan_Diffusion'!C260)</f>
        <v/>
      </c>
      <c r="K264" s="46" t="str">
        <f>IF('Section 9a Bilan_Diffusion'!D260="","",'Section 9a Bilan_Diffusion'!D260)</f>
        <v/>
      </c>
      <c r="L264" s="8" t="str">
        <f>IF('Section 9a Bilan_Diffusion'!E260="","",IF('Section 9a Bilan_Diffusion'!E260="«Choisir»","",'Section 9a Bilan_Diffusion'!E260))</f>
        <v/>
      </c>
      <c r="M264" s="8" t="str">
        <f>IF('Section 9a Bilan_Diffusion'!F260="","",IF('Section 9a Bilan_Diffusion'!F260="«Choisir»","",'Section 9a Bilan_Diffusion'!F260))</f>
        <v/>
      </c>
      <c r="N264" s="46" t="str">
        <f>IF('Section 9a Bilan_Diffusion'!G260="","",'Section 9a Bilan_Diffusion'!G260)</f>
        <v/>
      </c>
      <c r="O264" s="46" t="str">
        <f>IF('Section 9a Bilan_Diffusion'!H260="","",'Section 9a Bilan_Diffusion'!H260)</f>
        <v/>
      </c>
      <c r="P264" s="46" t="str">
        <f>IF('Section 9a Bilan_Diffusion'!I260="","",'Section 9a Bilan_Diffusion'!I260)</f>
        <v/>
      </c>
      <c r="Q264" s="46" t="str">
        <f>IF('Section 9a Bilan_Diffusion'!J260="","",'Section 9a Bilan_Diffusion'!J260)</f>
        <v/>
      </c>
      <c r="R264" s="46" t="str">
        <f>IF('Section 9a Bilan_Diffusion'!K260="","",'Section 9a Bilan_Diffusion'!K260)</f>
        <v/>
      </c>
      <c r="S264" s="46" t="str">
        <f>IF('Section 9a Bilan_Diffusion'!L260="","",'Section 9a Bilan_Diffusion'!L260)</f>
        <v/>
      </c>
      <c r="T264" s="46" t="str">
        <f>IF('Section 9a Bilan_Diffusion'!M260="","",'Section 9a Bilan_Diffusion'!M260)</f>
        <v/>
      </c>
      <c r="U264" s="8">
        <f>'Section 9a Bilan_Diffusion'!N260</f>
        <v>0</v>
      </c>
      <c r="V264" s="8">
        <f>'Section 9a Bilan_Diffusion'!O260</f>
        <v>0</v>
      </c>
      <c r="W264" s="8">
        <f>'Section 9a Bilan_Diffusion'!P260</f>
        <v>0</v>
      </c>
      <c r="X264" s="8">
        <f>'Section 9a Bilan_Diffusion'!Q260</f>
        <v>0</v>
      </c>
      <c r="Y264" s="8">
        <f>'Section 9a Bilan_Diffusion'!R260</f>
        <v>0</v>
      </c>
      <c r="Z264" s="8">
        <f>'Section 9a Bilan_Diffusion'!S260</f>
        <v>0</v>
      </c>
      <c r="AA264" s="8">
        <f>'Section 9a Bilan_Diffusion'!T260</f>
        <v>0</v>
      </c>
      <c r="AB264" s="8">
        <f>'Section 9a Bilan_Diffusion'!U260</f>
        <v>0</v>
      </c>
      <c r="AC264" s="8">
        <f>'Section 9a Bilan_Diffusion'!V260</f>
        <v>0</v>
      </c>
    </row>
    <row r="265" spans="1:29">
      <c r="A265" s="8">
        <f>'Identification '!$F$11</f>
        <v>0</v>
      </c>
      <c r="B265" s="46" t="str">
        <f>IF(AND('Identification '!$F$11="",'Identification '!$F$15&lt;&gt;""),'Identification '!$F$15,IF('Identification '!$F$11="","",IF('Identification '!$F$13="Inscrire le nom de votre organisme dans la cellule F15",'Identification '!$F$15,'Identification '!$F$13)))</f>
        <v/>
      </c>
      <c r="C265" s="8" t="str">
        <f>REF!$BM$7</f>
        <v>2025-2026</v>
      </c>
      <c r="D265" s="8" t="s">
        <v>2995</v>
      </c>
      <c r="E265" s="46" t="str">
        <f>'Identification '!$F$17</f>
        <v/>
      </c>
      <c r="F265" s="8" t="str">
        <f>'Identification '!$G$18</f>
        <v/>
      </c>
      <c r="G265" s="10" t="str">
        <f>IF('Section 9a Bilan_Diffusion'!$D$7="","",'Section 9a Bilan_Diffusion'!$D$7)</f>
        <v/>
      </c>
      <c r="H265" s="8" t="str">
        <f>IF('Section 9a Bilan_Diffusion'!A261="","",IF('Section 9a Bilan_Diffusion'!A261="«Choisir»","",'Section 9a Bilan_Diffusion'!A261))</f>
        <v/>
      </c>
      <c r="I265" s="1312" t="str">
        <f>IF('Section 9a Bilan_Diffusion'!B261="","",'Section 9a Bilan_Diffusion'!B261)</f>
        <v/>
      </c>
      <c r="J265" s="46" t="str">
        <f>IF('Section 9a Bilan_Diffusion'!C261="","",'Section 9a Bilan_Diffusion'!C261)</f>
        <v/>
      </c>
      <c r="K265" s="46" t="str">
        <f>IF('Section 9a Bilan_Diffusion'!D261="","",'Section 9a Bilan_Diffusion'!D261)</f>
        <v/>
      </c>
      <c r="L265" s="8" t="str">
        <f>IF('Section 9a Bilan_Diffusion'!E261="","",IF('Section 9a Bilan_Diffusion'!E261="«Choisir»","",'Section 9a Bilan_Diffusion'!E261))</f>
        <v/>
      </c>
      <c r="M265" s="8" t="str">
        <f>IF('Section 9a Bilan_Diffusion'!F261="","",IF('Section 9a Bilan_Diffusion'!F261="«Choisir»","",'Section 9a Bilan_Diffusion'!F261))</f>
        <v/>
      </c>
      <c r="N265" s="46" t="str">
        <f>IF('Section 9a Bilan_Diffusion'!G261="","",'Section 9a Bilan_Diffusion'!G261)</f>
        <v/>
      </c>
      <c r="O265" s="46" t="str">
        <f>IF('Section 9a Bilan_Diffusion'!H261="","",'Section 9a Bilan_Diffusion'!H261)</f>
        <v/>
      </c>
      <c r="P265" s="46" t="str">
        <f>IF('Section 9a Bilan_Diffusion'!I261="","",'Section 9a Bilan_Diffusion'!I261)</f>
        <v/>
      </c>
      <c r="Q265" s="46" t="str">
        <f>IF('Section 9a Bilan_Diffusion'!J261="","",'Section 9a Bilan_Diffusion'!J261)</f>
        <v/>
      </c>
      <c r="R265" s="46" t="str">
        <f>IF('Section 9a Bilan_Diffusion'!K261="","",'Section 9a Bilan_Diffusion'!K261)</f>
        <v/>
      </c>
      <c r="S265" s="46" t="str">
        <f>IF('Section 9a Bilan_Diffusion'!L261="","",'Section 9a Bilan_Diffusion'!L261)</f>
        <v/>
      </c>
      <c r="T265" s="46" t="str">
        <f>IF('Section 9a Bilan_Diffusion'!M261="","",'Section 9a Bilan_Diffusion'!M261)</f>
        <v/>
      </c>
      <c r="U265" s="8">
        <f>'Section 9a Bilan_Diffusion'!N261</f>
        <v>0</v>
      </c>
      <c r="V265" s="8">
        <f>'Section 9a Bilan_Diffusion'!O261</f>
        <v>0</v>
      </c>
      <c r="W265" s="8">
        <f>'Section 9a Bilan_Diffusion'!P261</f>
        <v>0</v>
      </c>
      <c r="X265" s="8">
        <f>'Section 9a Bilan_Diffusion'!Q261</f>
        <v>0</v>
      </c>
      <c r="Y265" s="8">
        <f>'Section 9a Bilan_Diffusion'!R261</f>
        <v>0</v>
      </c>
      <c r="Z265" s="8">
        <f>'Section 9a Bilan_Diffusion'!S261</f>
        <v>0</v>
      </c>
      <c r="AA265" s="8">
        <f>'Section 9a Bilan_Diffusion'!T261</f>
        <v>0</v>
      </c>
      <c r="AB265" s="8">
        <f>'Section 9a Bilan_Diffusion'!U261</f>
        <v>0</v>
      </c>
      <c r="AC265" s="8">
        <f>'Section 9a Bilan_Diffusion'!V261</f>
        <v>0</v>
      </c>
    </row>
    <row r="266" spans="1:29">
      <c r="A266" s="8">
        <f>'Identification '!$F$11</f>
        <v>0</v>
      </c>
      <c r="B266" s="46" t="str">
        <f>IF(AND('Identification '!$F$11="",'Identification '!$F$15&lt;&gt;""),'Identification '!$F$15,IF('Identification '!$F$11="","",IF('Identification '!$F$13="Inscrire le nom de votre organisme dans la cellule F15",'Identification '!$F$15,'Identification '!$F$13)))</f>
        <v/>
      </c>
      <c r="C266" s="8" t="str">
        <f>REF!$BM$7</f>
        <v>2025-2026</v>
      </c>
      <c r="D266" s="8" t="s">
        <v>2995</v>
      </c>
      <c r="E266" s="46" t="str">
        <f>'Identification '!$F$17</f>
        <v/>
      </c>
      <c r="F266" s="8" t="str">
        <f>'Identification '!$G$18</f>
        <v/>
      </c>
      <c r="G266" s="10" t="str">
        <f>IF('Section 9a Bilan_Diffusion'!$D$7="","",'Section 9a Bilan_Diffusion'!$D$7)</f>
        <v/>
      </c>
      <c r="H266" s="8" t="str">
        <f>IF('Section 9a Bilan_Diffusion'!A262="","",IF('Section 9a Bilan_Diffusion'!A262="«Choisir»","",'Section 9a Bilan_Diffusion'!A262))</f>
        <v/>
      </c>
      <c r="I266" s="1312" t="str">
        <f>IF('Section 9a Bilan_Diffusion'!B262="","",'Section 9a Bilan_Diffusion'!B262)</f>
        <v/>
      </c>
      <c r="J266" s="46" t="str">
        <f>IF('Section 9a Bilan_Diffusion'!C262="","",'Section 9a Bilan_Diffusion'!C262)</f>
        <v/>
      </c>
      <c r="K266" s="46" t="str">
        <f>IF('Section 9a Bilan_Diffusion'!D262="","",'Section 9a Bilan_Diffusion'!D262)</f>
        <v/>
      </c>
      <c r="L266" s="8" t="str">
        <f>IF('Section 9a Bilan_Diffusion'!E262="","",IF('Section 9a Bilan_Diffusion'!E262="«Choisir»","",'Section 9a Bilan_Diffusion'!E262))</f>
        <v/>
      </c>
      <c r="M266" s="8" t="str">
        <f>IF('Section 9a Bilan_Diffusion'!F262="","",IF('Section 9a Bilan_Diffusion'!F262="«Choisir»","",'Section 9a Bilan_Diffusion'!F262))</f>
        <v/>
      </c>
      <c r="N266" s="46" t="str">
        <f>IF('Section 9a Bilan_Diffusion'!G262="","",'Section 9a Bilan_Diffusion'!G262)</f>
        <v/>
      </c>
      <c r="O266" s="46" t="str">
        <f>IF('Section 9a Bilan_Diffusion'!H262="","",'Section 9a Bilan_Diffusion'!H262)</f>
        <v/>
      </c>
      <c r="P266" s="46" t="str">
        <f>IF('Section 9a Bilan_Diffusion'!I262="","",'Section 9a Bilan_Diffusion'!I262)</f>
        <v/>
      </c>
      <c r="Q266" s="46" t="str">
        <f>IF('Section 9a Bilan_Diffusion'!J262="","",'Section 9a Bilan_Diffusion'!J262)</f>
        <v/>
      </c>
      <c r="R266" s="46" t="str">
        <f>IF('Section 9a Bilan_Diffusion'!K262="","",'Section 9a Bilan_Diffusion'!K262)</f>
        <v/>
      </c>
      <c r="S266" s="46" t="str">
        <f>IF('Section 9a Bilan_Diffusion'!L262="","",'Section 9a Bilan_Diffusion'!L262)</f>
        <v/>
      </c>
      <c r="T266" s="46" t="str">
        <f>IF('Section 9a Bilan_Diffusion'!M262="","",'Section 9a Bilan_Diffusion'!M262)</f>
        <v/>
      </c>
      <c r="U266" s="8">
        <f>'Section 9a Bilan_Diffusion'!N262</f>
        <v>0</v>
      </c>
      <c r="V266" s="8">
        <f>'Section 9a Bilan_Diffusion'!O262</f>
        <v>0</v>
      </c>
      <c r="W266" s="8">
        <f>'Section 9a Bilan_Diffusion'!P262</f>
        <v>0</v>
      </c>
      <c r="X266" s="8">
        <f>'Section 9a Bilan_Diffusion'!Q262</f>
        <v>0</v>
      </c>
      <c r="Y266" s="8">
        <f>'Section 9a Bilan_Diffusion'!R262</f>
        <v>0</v>
      </c>
      <c r="Z266" s="8">
        <f>'Section 9a Bilan_Diffusion'!S262</f>
        <v>0</v>
      </c>
      <c r="AA266" s="8">
        <f>'Section 9a Bilan_Diffusion'!T262</f>
        <v>0</v>
      </c>
      <c r="AB266" s="8">
        <f>'Section 9a Bilan_Diffusion'!U262</f>
        <v>0</v>
      </c>
      <c r="AC266" s="8">
        <f>'Section 9a Bilan_Diffusion'!V262</f>
        <v>0</v>
      </c>
    </row>
    <row r="267" spans="1:29">
      <c r="A267" s="8">
        <f>'Identification '!$F$11</f>
        <v>0</v>
      </c>
      <c r="B267" s="46" t="str">
        <f>IF(AND('Identification '!$F$11="",'Identification '!$F$15&lt;&gt;""),'Identification '!$F$15,IF('Identification '!$F$11="","",IF('Identification '!$F$13="Inscrire le nom de votre organisme dans la cellule F15",'Identification '!$F$15,'Identification '!$F$13)))</f>
        <v/>
      </c>
      <c r="C267" s="8" t="str">
        <f>REF!$BM$7</f>
        <v>2025-2026</v>
      </c>
      <c r="D267" s="8" t="s">
        <v>2995</v>
      </c>
      <c r="E267" s="46" t="str">
        <f>'Identification '!$F$17</f>
        <v/>
      </c>
      <c r="F267" s="8" t="str">
        <f>'Identification '!$G$18</f>
        <v/>
      </c>
      <c r="G267" s="10" t="str">
        <f>IF('Section 9a Bilan_Diffusion'!$D$7="","",'Section 9a Bilan_Diffusion'!$D$7)</f>
        <v/>
      </c>
      <c r="H267" s="8" t="str">
        <f>IF('Section 9a Bilan_Diffusion'!A263="","",IF('Section 9a Bilan_Diffusion'!A263="«Choisir»","",'Section 9a Bilan_Diffusion'!A263))</f>
        <v/>
      </c>
      <c r="I267" s="1312" t="str">
        <f>IF('Section 9a Bilan_Diffusion'!B263="","",'Section 9a Bilan_Diffusion'!B263)</f>
        <v/>
      </c>
      <c r="J267" s="46" t="str">
        <f>IF('Section 9a Bilan_Diffusion'!C263="","",'Section 9a Bilan_Diffusion'!C263)</f>
        <v/>
      </c>
      <c r="K267" s="46" t="str">
        <f>IF('Section 9a Bilan_Diffusion'!D263="","",'Section 9a Bilan_Diffusion'!D263)</f>
        <v/>
      </c>
      <c r="L267" s="8" t="str">
        <f>IF('Section 9a Bilan_Diffusion'!E263="","",IF('Section 9a Bilan_Diffusion'!E263="«Choisir»","",'Section 9a Bilan_Diffusion'!E263))</f>
        <v/>
      </c>
      <c r="M267" s="8" t="str">
        <f>IF('Section 9a Bilan_Diffusion'!F263="","",IF('Section 9a Bilan_Diffusion'!F263="«Choisir»","",'Section 9a Bilan_Diffusion'!F263))</f>
        <v/>
      </c>
      <c r="N267" s="46" t="str">
        <f>IF('Section 9a Bilan_Diffusion'!G263="","",'Section 9a Bilan_Diffusion'!G263)</f>
        <v/>
      </c>
      <c r="O267" s="46" t="str">
        <f>IF('Section 9a Bilan_Diffusion'!H263="","",'Section 9a Bilan_Diffusion'!H263)</f>
        <v/>
      </c>
      <c r="P267" s="46" t="str">
        <f>IF('Section 9a Bilan_Diffusion'!I263="","",'Section 9a Bilan_Diffusion'!I263)</f>
        <v/>
      </c>
      <c r="Q267" s="46" t="str">
        <f>IF('Section 9a Bilan_Diffusion'!J263="","",'Section 9a Bilan_Diffusion'!J263)</f>
        <v/>
      </c>
      <c r="R267" s="46" t="str">
        <f>IF('Section 9a Bilan_Diffusion'!K263="","",'Section 9a Bilan_Diffusion'!K263)</f>
        <v/>
      </c>
      <c r="S267" s="46" t="str">
        <f>IF('Section 9a Bilan_Diffusion'!L263="","",'Section 9a Bilan_Diffusion'!L263)</f>
        <v/>
      </c>
      <c r="T267" s="46" t="str">
        <f>IF('Section 9a Bilan_Diffusion'!M263="","",'Section 9a Bilan_Diffusion'!M263)</f>
        <v/>
      </c>
      <c r="U267" s="8">
        <f>'Section 9a Bilan_Diffusion'!N263</f>
        <v>0</v>
      </c>
      <c r="V267" s="8">
        <f>'Section 9a Bilan_Diffusion'!O263</f>
        <v>0</v>
      </c>
      <c r="W267" s="8">
        <f>'Section 9a Bilan_Diffusion'!P263</f>
        <v>0</v>
      </c>
      <c r="X267" s="8">
        <f>'Section 9a Bilan_Diffusion'!Q263</f>
        <v>0</v>
      </c>
      <c r="Y267" s="8">
        <f>'Section 9a Bilan_Diffusion'!R263</f>
        <v>0</v>
      </c>
      <c r="Z267" s="8">
        <f>'Section 9a Bilan_Diffusion'!S263</f>
        <v>0</v>
      </c>
      <c r="AA267" s="8">
        <f>'Section 9a Bilan_Diffusion'!T263</f>
        <v>0</v>
      </c>
      <c r="AB267" s="8">
        <f>'Section 9a Bilan_Diffusion'!U263</f>
        <v>0</v>
      </c>
      <c r="AC267" s="8">
        <f>'Section 9a Bilan_Diffusion'!V263</f>
        <v>0</v>
      </c>
    </row>
    <row r="268" spans="1:29">
      <c r="A268" s="8">
        <f>'Identification '!$F$11</f>
        <v>0</v>
      </c>
      <c r="B268" s="46" t="str">
        <f>IF(AND('Identification '!$F$11="",'Identification '!$F$15&lt;&gt;""),'Identification '!$F$15,IF('Identification '!$F$11="","",IF('Identification '!$F$13="Inscrire le nom de votre organisme dans la cellule F15",'Identification '!$F$15,'Identification '!$F$13)))</f>
        <v/>
      </c>
      <c r="C268" s="8" t="str">
        <f>REF!$BM$7</f>
        <v>2025-2026</v>
      </c>
      <c r="D268" s="8" t="s">
        <v>2995</v>
      </c>
      <c r="E268" s="46" t="str">
        <f>'Identification '!$F$17</f>
        <v/>
      </c>
      <c r="F268" s="8" t="str">
        <f>'Identification '!$G$18</f>
        <v/>
      </c>
      <c r="G268" s="10" t="str">
        <f>IF('Section 9a Bilan_Diffusion'!$D$7="","",'Section 9a Bilan_Diffusion'!$D$7)</f>
        <v/>
      </c>
      <c r="H268" s="8" t="str">
        <f>IF('Section 9a Bilan_Diffusion'!A264="","",IF('Section 9a Bilan_Diffusion'!A264="«Choisir»","",'Section 9a Bilan_Diffusion'!A264))</f>
        <v/>
      </c>
      <c r="I268" s="1312" t="str">
        <f>IF('Section 9a Bilan_Diffusion'!B264="","",'Section 9a Bilan_Diffusion'!B264)</f>
        <v/>
      </c>
      <c r="J268" s="46" t="str">
        <f>IF('Section 9a Bilan_Diffusion'!C264="","",'Section 9a Bilan_Diffusion'!C264)</f>
        <v/>
      </c>
      <c r="K268" s="46" t="str">
        <f>IF('Section 9a Bilan_Diffusion'!D264="","",'Section 9a Bilan_Diffusion'!D264)</f>
        <v/>
      </c>
      <c r="L268" s="8" t="str">
        <f>IF('Section 9a Bilan_Diffusion'!E264="","",IF('Section 9a Bilan_Diffusion'!E264="«Choisir»","",'Section 9a Bilan_Diffusion'!E264))</f>
        <v/>
      </c>
      <c r="M268" s="8" t="str">
        <f>IF('Section 9a Bilan_Diffusion'!F264="","",IF('Section 9a Bilan_Diffusion'!F264="«Choisir»","",'Section 9a Bilan_Diffusion'!F264))</f>
        <v/>
      </c>
      <c r="N268" s="46" t="str">
        <f>IF('Section 9a Bilan_Diffusion'!G264="","",'Section 9a Bilan_Diffusion'!G264)</f>
        <v/>
      </c>
      <c r="O268" s="46" t="str">
        <f>IF('Section 9a Bilan_Diffusion'!H264="","",'Section 9a Bilan_Diffusion'!H264)</f>
        <v/>
      </c>
      <c r="P268" s="46" t="str">
        <f>IF('Section 9a Bilan_Diffusion'!I264="","",'Section 9a Bilan_Diffusion'!I264)</f>
        <v/>
      </c>
      <c r="Q268" s="46" t="str">
        <f>IF('Section 9a Bilan_Diffusion'!J264="","",'Section 9a Bilan_Diffusion'!J264)</f>
        <v/>
      </c>
      <c r="R268" s="46" t="str">
        <f>IF('Section 9a Bilan_Diffusion'!K264="","",'Section 9a Bilan_Diffusion'!K264)</f>
        <v/>
      </c>
      <c r="S268" s="46" t="str">
        <f>IF('Section 9a Bilan_Diffusion'!L264="","",'Section 9a Bilan_Diffusion'!L264)</f>
        <v/>
      </c>
      <c r="T268" s="46" t="str">
        <f>IF('Section 9a Bilan_Diffusion'!M264="","",'Section 9a Bilan_Diffusion'!M264)</f>
        <v/>
      </c>
      <c r="U268" s="8">
        <f>'Section 9a Bilan_Diffusion'!N264</f>
        <v>0</v>
      </c>
      <c r="V268" s="8">
        <f>'Section 9a Bilan_Diffusion'!O264</f>
        <v>0</v>
      </c>
      <c r="W268" s="8">
        <f>'Section 9a Bilan_Diffusion'!P264</f>
        <v>0</v>
      </c>
      <c r="X268" s="8">
        <f>'Section 9a Bilan_Diffusion'!Q264</f>
        <v>0</v>
      </c>
      <c r="Y268" s="8">
        <f>'Section 9a Bilan_Diffusion'!R264</f>
        <v>0</v>
      </c>
      <c r="Z268" s="8">
        <f>'Section 9a Bilan_Diffusion'!S264</f>
        <v>0</v>
      </c>
      <c r="AA268" s="8">
        <f>'Section 9a Bilan_Diffusion'!T264</f>
        <v>0</v>
      </c>
      <c r="AB268" s="8">
        <f>'Section 9a Bilan_Diffusion'!U264</f>
        <v>0</v>
      </c>
      <c r="AC268" s="8">
        <f>'Section 9a Bilan_Diffusion'!V264</f>
        <v>0</v>
      </c>
    </row>
    <row r="269" spans="1:29">
      <c r="A269" s="8">
        <f>'Identification '!$F$11</f>
        <v>0</v>
      </c>
      <c r="B269" s="46" t="str">
        <f>IF(AND('Identification '!$F$11="",'Identification '!$F$15&lt;&gt;""),'Identification '!$F$15,IF('Identification '!$F$11="","",IF('Identification '!$F$13="Inscrire le nom de votre organisme dans la cellule F15",'Identification '!$F$15,'Identification '!$F$13)))</f>
        <v/>
      </c>
      <c r="C269" s="8" t="str">
        <f>REF!$BM$7</f>
        <v>2025-2026</v>
      </c>
      <c r="D269" s="8" t="s">
        <v>2995</v>
      </c>
      <c r="E269" s="46" t="str">
        <f>'Identification '!$F$17</f>
        <v/>
      </c>
      <c r="F269" s="8" t="str">
        <f>'Identification '!$G$18</f>
        <v/>
      </c>
      <c r="G269" s="10" t="str">
        <f>IF('Section 9a Bilan_Diffusion'!$D$7="","",'Section 9a Bilan_Diffusion'!$D$7)</f>
        <v/>
      </c>
      <c r="H269" s="8" t="str">
        <f>IF('Section 9a Bilan_Diffusion'!A265="","",IF('Section 9a Bilan_Diffusion'!A265="«Choisir»","",'Section 9a Bilan_Diffusion'!A265))</f>
        <v/>
      </c>
      <c r="I269" s="1312" t="str">
        <f>IF('Section 9a Bilan_Diffusion'!B265="","",'Section 9a Bilan_Diffusion'!B265)</f>
        <v/>
      </c>
      <c r="J269" s="46" t="str">
        <f>IF('Section 9a Bilan_Diffusion'!C265="","",'Section 9a Bilan_Diffusion'!C265)</f>
        <v/>
      </c>
      <c r="K269" s="46" t="str">
        <f>IF('Section 9a Bilan_Diffusion'!D265="","",'Section 9a Bilan_Diffusion'!D265)</f>
        <v/>
      </c>
      <c r="L269" s="8" t="str">
        <f>IF('Section 9a Bilan_Diffusion'!E265="","",IF('Section 9a Bilan_Diffusion'!E265="«Choisir»","",'Section 9a Bilan_Diffusion'!E265))</f>
        <v/>
      </c>
      <c r="M269" s="8" t="str">
        <f>IF('Section 9a Bilan_Diffusion'!F265="","",IF('Section 9a Bilan_Diffusion'!F265="«Choisir»","",'Section 9a Bilan_Diffusion'!F265))</f>
        <v/>
      </c>
      <c r="N269" s="46" t="str">
        <f>IF('Section 9a Bilan_Diffusion'!G265="","",'Section 9a Bilan_Diffusion'!G265)</f>
        <v/>
      </c>
      <c r="O269" s="46" t="str">
        <f>IF('Section 9a Bilan_Diffusion'!H265="","",'Section 9a Bilan_Diffusion'!H265)</f>
        <v/>
      </c>
      <c r="P269" s="46" t="str">
        <f>IF('Section 9a Bilan_Diffusion'!I265="","",'Section 9a Bilan_Diffusion'!I265)</f>
        <v/>
      </c>
      <c r="Q269" s="46" t="str">
        <f>IF('Section 9a Bilan_Diffusion'!J265="","",'Section 9a Bilan_Diffusion'!J265)</f>
        <v/>
      </c>
      <c r="R269" s="46" t="str">
        <f>IF('Section 9a Bilan_Diffusion'!K265="","",'Section 9a Bilan_Diffusion'!K265)</f>
        <v/>
      </c>
      <c r="S269" s="46" t="str">
        <f>IF('Section 9a Bilan_Diffusion'!L265="","",'Section 9a Bilan_Diffusion'!L265)</f>
        <v/>
      </c>
      <c r="T269" s="46" t="str">
        <f>IF('Section 9a Bilan_Diffusion'!M265="","",'Section 9a Bilan_Diffusion'!M265)</f>
        <v/>
      </c>
      <c r="U269" s="8">
        <f>'Section 9a Bilan_Diffusion'!N265</f>
        <v>0</v>
      </c>
      <c r="V269" s="8">
        <f>'Section 9a Bilan_Diffusion'!O265</f>
        <v>0</v>
      </c>
      <c r="W269" s="8">
        <f>'Section 9a Bilan_Diffusion'!P265</f>
        <v>0</v>
      </c>
      <c r="X269" s="8">
        <f>'Section 9a Bilan_Diffusion'!Q265</f>
        <v>0</v>
      </c>
      <c r="Y269" s="8">
        <f>'Section 9a Bilan_Diffusion'!R265</f>
        <v>0</v>
      </c>
      <c r="Z269" s="8">
        <f>'Section 9a Bilan_Diffusion'!S265</f>
        <v>0</v>
      </c>
      <c r="AA269" s="8">
        <f>'Section 9a Bilan_Diffusion'!T265</f>
        <v>0</v>
      </c>
      <c r="AB269" s="8">
        <f>'Section 9a Bilan_Diffusion'!U265</f>
        <v>0</v>
      </c>
      <c r="AC269" s="8">
        <f>'Section 9a Bilan_Diffusion'!V265</f>
        <v>0</v>
      </c>
    </row>
    <row r="270" spans="1:29">
      <c r="A270" s="8">
        <f>'Identification '!$F$11</f>
        <v>0</v>
      </c>
      <c r="B270" s="46" t="str">
        <f>IF(AND('Identification '!$F$11="",'Identification '!$F$15&lt;&gt;""),'Identification '!$F$15,IF('Identification '!$F$11="","",IF('Identification '!$F$13="Inscrire le nom de votre organisme dans la cellule F15",'Identification '!$F$15,'Identification '!$F$13)))</f>
        <v/>
      </c>
      <c r="C270" s="8" t="str">
        <f>REF!$BM$7</f>
        <v>2025-2026</v>
      </c>
      <c r="D270" s="8" t="s">
        <v>2995</v>
      </c>
      <c r="E270" s="46" t="str">
        <f>'Identification '!$F$17</f>
        <v/>
      </c>
      <c r="F270" s="8" t="str">
        <f>'Identification '!$G$18</f>
        <v/>
      </c>
      <c r="G270" s="10" t="str">
        <f>IF('Section 9a Bilan_Diffusion'!$D$7="","",'Section 9a Bilan_Diffusion'!$D$7)</f>
        <v/>
      </c>
      <c r="H270" s="8" t="str">
        <f>IF('Section 9a Bilan_Diffusion'!A266="","",IF('Section 9a Bilan_Diffusion'!A266="«Choisir»","",'Section 9a Bilan_Diffusion'!A266))</f>
        <v/>
      </c>
      <c r="I270" s="1312" t="str">
        <f>IF('Section 9a Bilan_Diffusion'!B266="","",'Section 9a Bilan_Diffusion'!B266)</f>
        <v/>
      </c>
      <c r="J270" s="46" t="str">
        <f>IF('Section 9a Bilan_Diffusion'!C266="","",'Section 9a Bilan_Diffusion'!C266)</f>
        <v/>
      </c>
      <c r="K270" s="46" t="str">
        <f>IF('Section 9a Bilan_Diffusion'!D266="","",'Section 9a Bilan_Diffusion'!D266)</f>
        <v/>
      </c>
      <c r="L270" s="8" t="str">
        <f>IF('Section 9a Bilan_Diffusion'!E266="","",IF('Section 9a Bilan_Diffusion'!E266="«Choisir»","",'Section 9a Bilan_Diffusion'!E266))</f>
        <v/>
      </c>
      <c r="M270" s="8" t="str">
        <f>IF('Section 9a Bilan_Diffusion'!F266="","",IF('Section 9a Bilan_Diffusion'!F266="«Choisir»","",'Section 9a Bilan_Diffusion'!F266))</f>
        <v/>
      </c>
      <c r="N270" s="46" t="str">
        <f>IF('Section 9a Bilan_Diffusion'!G266="","",'Section 9a Bilan_Diffusion'!G266)</f>
        <v/>
      </c>
      <c r="O270" s="46" t="str">
        <f>IF('Section 9a Bilan_Diffusion'!H266="","",'Section 9a Bilan_Diffusion'!H266)</f>
        <v/>
      </c>
      <c r="P270" s="46" t="str">
        <f>IF('Section 9a Bilan_Diffusion'!I266="","",'Section 9a Bilan_Diffusion'!I266)</f>
        <v/>
      </c>
      <c r="Q270" s="46" t="str">
        <f>IF('Section 9a Bilan_Diffusion'!J266="","",'Section 9a Bilan_Diffusion'!J266)</f>
        <v/>
      </c>
      <c r="R270" s="46" t="str">
        <f>IF('Section 9a Bilan_Diffusion'!K266="","",'Section 9a Bilan_Diffusion'!K266)</f>
        <v/>
      </c>
      <c r="S270" s="46" t="str">
        <f>IF('Section 9a Bilan_Diffusion'!L266="","",'Section 9a Bilan_Diffusion'!L266)</f>
        <v/>
      </c>
      <c r="T270" s="46" t="str">
        <f>IF('Section 9a Bilan_Diffusion'!M266="","",'Section 9a Bilan_Diffusion'!M266)</f>
        <v/>
      </c>
      <c r="U270" s="8">
        <f>'Section 9a Bilan_Diffusion'!N266</f>
        <v>0</v>
      </c>
      <c r="V270" s="8">
        <f>'Section 9a Bilan_Diffusion'!O266</f>
        <v>0</v>
      </c>
      <c r="W270" s="8">
        <f>'Section 9a Bilan_Diffusion'!P266</f>
        <v>0</v>
      </c>
      <c r="X270" s="8">
        <f>'Section 9a Bilan_Diffusion'!Q266</f>
        <v>0</v>
      </c>
      <c r="Y270" s="8">
        <f>'Section 9a Bilan_Diffusion'!R266</f>
        <v>0</v>
      </c>
      <c r="Z270" s="8">
        <f>'Section 9a Bilan_Diffusion'!S266</f>
        <v>0</v>
      </c>
      <c r="AA270" s="8">
        <f>'Section 9a Bilan_Diffusion'!T266</f>
        <v>0</v>
      </c>
      <c r="AB270" s="8">
        <f>'Section 9a Bilan_Diffusion'!U266</f>
        <v>0</v>
      </c>
      <c r="AC270" s="8">
        <f>'Section 9a Bilan_Diffusion'!V266</f>
        <v>0</v>
      </c>
    </row>
    <row r="271" spans="1:29">
      <c r="A271" s="8">
        <f>'Identification '!$F$11</f>
        <v>0</v>
      </c>
      <c r="B271" s="46" t="str">
        <f>IF(AND('Identification '!$F$11="",'Identification '!$F$15&lt;&gt;""),'Identification '!$F$15,IF('Identification '!$F$11="","",IF('Identification '!$F$13="Inscrire le nom de votre organisme dans la cellule F15",'Identification '!$F$15,'Identification '!$F$13)))</f>
        <v/>
      </c>
      <c r="C271" s="8" t="str">
        <f>REF!$BM$7</f>
        <v>2025-2026</v>
      </c>
      <c r="D271" s="8" t="s">
        <v>2995</v>
      </c>
      <c r="E271" s="46" t="str">
        <f>'Identification '!$F$17</f>
        <v/>
      </c>
      <c r="F271" s="8" t="str">
        <f>'Identification '!$G$18</f>
        <v/>
      </c>
      <c r="G271" s="10" t="str">
        <f>IF('Section 9a Bilan_Diffusion'!$D$7="","",'Section 9a Bilan_Diffusion'!$D$7)</f>
        <v/>
      </c>
      <c r="H271" s="8" t="str">
        <f>IF('Section 9a Bilan_Diffusion'!A267="","",IF('Section 9a Bilan_Diffusion'!A267="«Choisir»","",'Section 9a Bilan_Diffusion'!A267))</f>
        <v/>
      </c>
      <c r="I271" s="1312" t="str">
        <f>IF('Section 9a Bilan_Diffusion'!B267="","",'Section 9a Bilan_Diffusion'!B267)</f>
        <v/>
      </c>
      <c r="J271" s="46" t="str">
        <f>IF('Section 9a Bilan_Diffusion'!C267="","",'Section 9a Bilan_Diffusion'!C267)</f>
        <v/>
      </c>
      <c r="K271" s="46" t="str">
        <f>IF('Section 9a Bilan_Diffusion'!D267="","",'Section 9a Bilan_Diffusion'!D267)</f>
        <v/>
      </c>
      <c r="L271" s="8" t="str">
        <f>IF('Section 9a Bilan_Diffusion'!E267="","",IF('Section 9a Bilan_Diffusion'!E267="«Choisir»","",'Section 9a Bilan_Diffusion'!E267))</f>
        <v/>
      </c>
      <c r="M271" s="8" t="str">
        <f>IF('Section 9a Bilan_Diffusion'!F267="","",IF('Section 9a Bilan_Diffusion'!F267="«Choisir»","",'Section 9a Bilan_Diffusion'!F267))</f>
        <v/>
      </c>
      <c r="N271" s="46" t="str">
        <f>IF('Section 9a Bilan_Diffusion'!G267="","",'Section 9a Bilan_Diffusion'!G267)</f>
        <v/>
      </c>
      <c r="O271" s="46" t="str">
        <f>IF('Section 9a Bilan_Diffusion'!H267="","",'Section 9a Bilan_Diffusion'!H267)</f>
        <v/>
      </c>
      <c r="P271" s="46" t="str">
        <f>IF('Section 9a Bilan_Diffusion'!I267="","",'Section 9a Bilan_Diffusion'!I267)</f>
        <v/>
      </c>
      <c r="Q271" s="46" t="str">
        <f>IF('Section 9a Bilan_Diffusion'!J267="","",'Section 9a Bilan_Diffusion'!J267)</f>
        <v/>
      </c>
      <c r="R271" s="46" t="str">
        <f>IF('Section 9a Bilan_Diffusion'!K267="","",'Section 9a Bilan_Diffusion'!K267)</f>
        <v/>
      </c>
      <c r="S271" s="46" t="str">
        <f>IF('Section 9a Bilan_Diffusion'!L267="","",'Section 9a Bilan_Diffusion'!L267)</f>
        <v/>
      </c>
      <c r="T271" s="46" t="str">
        <f>IF('Section 9a Bilan_Diffusion'!M267="","",'Section 9a Bilan_Diffusion'!M267)</f>
        <v/>
      </c>
      <c r="U271" s="8">
        <f>'Section 9a Bilan_Diffusion'!N267</f>
        <v>0</v>
      </c>
      <c r="V271" s="8">
        <f>'Section 9a Bilan_Diffusion'!O267</f>
        <v>0</v>
      </c>
      <c r="W271" s="8">
        <f>'Section 9a Bilan_Diffusion'!P267</f>
        <v>0</v>
      </c>
      <c r="X271" s="8">
        <f>'Section 9a Bilan_Diffusion'!Q267</f>
        <v>0</v>
      </c>
      <c r="Y271" s="8">
        <f>'Section 9a Bilan_Diffusion'!R267</f>
        <v>0</v>
      </c>
      <c r="Z271" s="8">
        <f>'Section 9a Bilan_Diffusion'!S267</f>
        <v>0</v>
      </c>
      <c r="AA271" s="8">
        <f>'Section 9a Bilan_Diffusion'!T267</f>
        <v>0</v>
      </c>
      <c r="AB271" s="8">
        <f>'Section 9a Bilan_Diffusion'!U267</f>
        <v>0</v>
      </c>
      <c r="AC271" s="8">
        <f>'Section 9a Bilan_Diffusion'!V267</f>
        <v>0</v>
      </c>
    </row>
    <row r="272" spans="1:29">
      <c r="A272" s="8">
        <f>'Identification '!$F$11</f>
        <v>0</v>
      </c>
      <c r="B272" s="46" t="str">
        <f>IF(AND('Identification '!$F$11="",'Identification '!$F$15&lt;&gt;""),'Identification '!$F$15,IF('Identification '!$F$11="","",IF('Identification '!$F$13="Inscrire le nom de votre organisme dans la cellule F15",'Identification '!$F$15,'Identification '!$F$13)))</f>
        <v/>
      </c>
      <c r="C272" s="8" t="str">
        <f>REF!$BM$7</f>
        <v>2025-2026</v>
      </c>
      <c r="D272" s="8" t="s">
        <v>2995</v>
      </c>
      <c r="E272" s="46" t="str">
        <f>'Identification '!$F$17</f>
        <v/>
      </c>
      <c r="F272" s="8" t="str">
        <f>'Identification '!$G$18</f>
        <v/>
      </c>
      <c r="G272" s="10" t="str">
        <f>IF('Section 9a Bilan_Diffusion'!$D$7="","",'Section 9a Bilan_Diffusion'!$D$7)</f>
        <v/>
      </c>
      <c r="H272" s="8" t="str">
        <f>IF('Section 9a Bilan_Diffusion'!A268="","",IF('Section 9a Bilan_Diffusion'!A268="«Choisir»","",'Section 9a Bilan_Diffusion'!A268))</f>
        <v/>
      </c>
      <c r="I272" s="1312" t="str">
        <f>IF('Section 9a Bilan_Diffusion'!B268="","",'Section 9a Bilan_Diffusion'!B268)</f>
        <v/>
      </c>
      <c r="J272" s="46" t="str">
        <f>IF('Section 9a Bilan_Diffusion'!C268="","",'Section 9a Bilan_Diffusion'!C268)</f>
        <v/>
      </c>
      <c r="K272" s="46" t="str">
        <f>IF('Section 9a Bilan_Diffusion'!D268="","",'Section 9a Bilan_Diffusion'!D268)</f>
        <v/>
      </c>
      <c r="L272" s="8" t="str">
        <f>IF('Section 9a Bilan_Diffusion'!E268="","",IF('Section 9a Bilan_Diffusion'!E268="«Choisir»","",'Section 9a Bilan_Diffusion'!E268))</f>
        <v/>
      </c>
      <c r="M272" s="8" t="str">
        <f>IF('Section 9a Bilan_Diffusion'!F268="","",IF('Section 9a Bilan_Diffusion'!F268="«Choisir»","",'Section 9a Bilan_Diffusion'!F268))</f>
        <v/>
      </c>
      <c r="N272" s="46" t="str">
        <f>IF('Section 9a Bilan_Diffusion'!G268="","",'Section 9a Bilan_Diffusion'!G268)</f>
        <v/>
      </c>
      <c r="O272" s="46" t="str">
        <f>IF('Section 9a Bilan_Diffusion'!H268="","",'Section 9a Bilan_Diffusion'!H268)</f>
        <v/>
      </c>
      <c r="P272" s="46" t="str">
        <f>IF('Section 9a Bilan_Diffusion'!I268="","",'Section 9a Bilan_Diffusion'!I268)</f>
        <v/>
      </c>
      <c r="Q272" s="46" t="str">
        <f>IF('Section 9a Bilan_Diffusion'!J268="","",'Section 9a Bilan_Diffusion'!J268)</f>
        <v/>
      </c>
      <c r="R272" s="46" t="str">
        <f>IF('Section 9a Bilan_Diffusion'!K268="","",'Section 9a Bilan_Diffusion'!K268)</f>
        <v/>
      </c>
      <c r="S272" s="46" t="str">
        <f>IF('Section 9a Bilan_Diffusion'!L268="","",'Section 9a Bilan_Diffusion'!L268)</f>
        <v/>
      </c>
      <c r="T272" s="46" t="str">
        <f>IF('Section 9a Bilan_Diffusion'!M268="","",'Section 9a Bilan_Diffusion'!M268)</f>
        <v/>
      </c>
      <c r="U272" s="8">
        <f>'Section 9a Bilan_Diffusion'!N268</f>
        <v>0</v>
      </c>
      <c r="V272" s="8">
        <f>'Section 9a Bilan_Diffusion'!O268</f>
        <v>0</v>
      </c>
      <c r="W272" s="8">
        <f>'Section 9a Bilan_Diffusion'!P268</f>
        <v>0</v>
      </c>
      <c r="X272" s="8">
        <f>'Section 9a Bilan_Diffusion'!Q268</f>
        <v>0</v>
      </c>
      <c r="Y272" s="8">
        <f>'Section 9a Bilan_Diffusion'!R268</f>
        <v>0</v>
      </c>
      <c r="Z272" s="8">
        <f>'Section 9a Bilan_Diffusion'!S268</f>
        <v>0</v>
      </c>
      <c r="AA272" s="8">
        <f>'Section 9a Bilan_Diffusion'!T268</f>
        <v>0</v>
      </c>
      <c r="AB272" s="8">
        <f>'Section 9a Bilan_Diffusion'!U268</f>
        <v>0</v>
      </c>
      <c r="AC272" s="8">
        <f>'Section 9a Bilan_Diffusion'!V268</f>
        <v>0</v>
      </c>
    </row>
    <row r="273" spans="1:29">
      <c r="A273" s="8">
        <f>'Identification '!$F$11</f>
        <v>0</v>
      </c>
      <c r="B273" s="46" t="str">
        <f>IF(AND('Identification '!$F$11="",'Identification '!$F$15&lt;&gt;""),'Identification '!$F$15,IF('Identification '!$F$11="","",IF('Identification '!$F$13="Inscrire le nom de votre organisme dans la cellule F15",'Identification '!$F$15,'Identification '!$F$13)))</f>
        <v/>
      </c>
      <c r="C273" s="8" t="str">
        <f>REF!$BM$7</f>
        <v>2025-2026</v>
      </c>
      <c r="D273" s="8" t="s">
        <v>2995</v>
      </c>
      <c r="E273" s="46" t="str">
        <f>'Identification '!$F$17</f>
        <v/>
      </c>
      <c r="F273" s="8" t="str">
        <f>'Identification '!$G$18</f>
        <v/>
      </c>
      <c r="G273" s="10" t="str">
        <f>IF('Section 9a Bilan_Diffusion'!$D$7="","",'Section 9a Bilan_Diffusion'!$D$7)</f>
        <v/>
      </c>
      <c r="H273" s="8" t="str">
        <f>IF('Section 9a Bilan_Diffusion'!A269="","",IF('Section 9a Bilan_Diffusion'!A269="«Choisir»","",'Section 9a Bilan_Diffusion'!A269))</f>
        <v/>
      </c>
      <c r="I273" s="1312" t="str">
        <f>IF('Section 9a Bilan_Diffusion'!B269="","",'Section 9a Bilan_Diffusion'!B269)</f>
        <v/>
      </c>
      <c r="J273" s="46" t="str">
        <f>IF('Section 9a Bilan_Diffusion'!C269="","",'Section 9a Bilan_Diffusion'!C269)</f>
        <v/>
      </c>
      <c r="K273" s="46" t="str">
        <f>IF('Section 9a Bilan_Diffusion'!D269="","",'Section 9a Bilan_Diffusion'!D269)</f>
        <v/>
      </c>
      <c r="L273" s="8" t="str">
        <f>IF('Section 9a Bilan_Diffusion'!E269="","",IF('Section 9a Bilan_Diffusion'!E269="«Choisir»","",'Section 9a Bilan_Diffusion'!E269))</f>
        <v/>
      </c>
      <c r="M273" s="8" t="str">
        <f>IF('Section 9a Bilan_Diffusion'!F269="","",IF('Section 9a Bilan_Diffusion'!F269="«Choisir»","",'Section 9a Bilan_Diffusion'!F269))</f>
        <v/>
      </c>
      <c r="N273" s="46" t="str">
        <f>IF('Section 9a Bilan_Diffusion'!G269="","",'Section 9a Bilan_Diffusion'!G269)</f>
        <v/>
      </c>
      <c r="O273" s="46" t="str">
        <f>IF('Section 9a Bilan_Diffusion'!H269="","",'Section 9a Bilan_Diffusion'!H269)</f>
        <v/>
      </c>
      <c r="P273" s="46" t="str">
        <f>IF('Section 9a Bilan_Diffusion'!I269="","",'Section 9a Bilan_Diffusion'!I269)</f>
        <v/>
      </c>
      <c r="Q273" s="46" t="str">
        <f>IF('Section 9a Bilan_Diffusion'!J269="","",'Section 9a Bilan_Diffusion'!J269)</f>
        <v/>
      </c>
      <c r="R273" s="46" t="str">
        <f>IF('Section 9a Bilan_Diffusion'!K269="","",'Section 9a Bilan_Diffusion'!K269)</f>
        <v/>
      </c>
      <c r="S273" s="46" t="str">
        <f>IF('Section 9a Bilan_Diffusion'!L269="","",'Section 9a Bilan_Diffusion'!L269)</f>
        <v/>
      </c>
      <c r="T273" s="46" t="str">
        <f>IF('Section 9a Bilan_Diffusion'!M269="","",'Section 9a Bilan_Diffusion'!M269)</f>
        <v/>
      </c>
      <c r="U273" s="8">
        <f>'Section 9a Bilan_Diffusion'!N269</f>
        <v>0</v>
      </c>
      <c r="V273" s="8">
        <f>'Section 9a Bilan_Diffusion'!O269</f>
        <v>0</v>
      </c>
      <c r="W273" s="8">
        <f>'Section 9a Bilan_Diffusion'!P269</f>
        <v>0</v>
      </c>
      <c r="X273" s="8">
        <f>'Section 9a Bilan_Diffusion'!Q269</f>
        <v>0</v>
      </c>
      <c r="Y273" s="8">
        <f>'Section 9a Bilan_Diffusion'!R269</f>
        <v>0</v>
      </c>
      <c r="Z273" s="8">
        <f>'Section 9a Bilan_Diffusion'!S269</f>
        <v>0</v>
      </c>
      <c r="AA273" s="8">
        <f>'Section 9a Bilan_Diffusion'!T269</f>
        <v>0</v>
      </c>
      <c r="AB273" s="8">
        <f>'Section 9a Bilan_Diffusion'!U269</f>
        <v>0</v>
      </c>
      <c r="AC273" s="8">
        <f>'Section 9a Bilan_Diffusion'!V269</f>
        <v>0</v>
      </c>
    </row>
    <row r="274" spans="1:29">
      <c r="A274" s="8">
        <f>'Identification '!$F$11</f>
        <v>0</v>
      </c>
      <c r="B274" s="46" t="str">
        <f>IF(AND('Identification '!$F$11="",'Identification '!$F$15&lt;&gt;""),'Identification '!$F$15,IF('Identification '!$F$11="","",IF('Identification '!$F$13="Inscrire le nom de votre organisme dans la cellule F15",'Identification '!$F$15,'Identification '!$F$13)))</f>
        <v/>
      </c>
      <c r="C274" s="8" t="str">
        <f>REF!$BM$7</f>
        <v>2025-2026</v>
      </c>
      <c r="D274" s="8" t="s">
        <v>2995</v>
      </c>
      <c r="E274" s="46" t="str">
        <f>'Identification '!$F$17</f>
        <v/>
      </c>
      <c r="F274" s="8" t="str">
        <f>'Identification '!$G$18</f>
        <v/>
      </c>
      <c r="G274" s="10" t="str">
        <f>IF('Section 9a Bilan_Diffusion'!$D$7="","",'Section 9a Bilan_Diffusion'!$D$7)</f>
        <v/>
      </c>
      <c r="H274" s="8" t="str">
        <f>IF('Section 9a Bilan_Diffusion'!A270="","",IF('Section 9a Bilan_Diffusion'!A270="«Choisir»","",'Section 9a Bilan_Diffusion'!A270))</f>
        <v/>
      </c>
      <c r="I274" s="1312" t="str">
        <f>IF('Section 9a Bilan_Diffusion'!B270="","",'Section 9a Bilan_Diffusion'!B270)</f>
        <v/>
      </c>
      <c r="J274" s="46" t="str">
        <f>IF('Section 9a Bilan_Diffusion'!C270="","",'Section 9a Bilan_Diffusion'!C270)</f>
        <v/>
      </c>
      <c r="K274" s="46" t="str">
        <f>IF('Section 9a Bilan_Diffusion'!D270="","",'Section 9a Bilan_Diffusion'!D270)</f>
        <v/>
      </c>
      <c r="L274" s="8" t="str">
        <f>IF('Section 9a Bilan_Diffusion'!E270="","",IF('Section 9a Bilan_Diffusion'!E270="«Choisir»","",'Section 9a Bilan_Diffusion'!E270))</f>
        <v/>
      </c>
      <c r="M274" s="8" t="str">
        <f>IF('Section 9a Bilan_Diffusion'!F270="","",IF('Section 9a Bilan_Diffusion'!F270="«Choisir»","",'Section 9a Bilan_Diffusion'!F270))</f>
        <v/>
      </c>
      <c r="N274" s="46" t="str">
        <f>IF('Section 9a Bilan_Diffusion'!G270="","",'Section 9a Bilan_Diffusion'!G270)</f>
        <v/>
      </c>
      <c r="O274" s="46" t="str">
        <f>IF('Section 9a Bilan_Diffusion'!H270="","",'Section 9a Bilan_Diffusion'!H270)</f>
        <v/>
      </c>
      <c r="P274" s="46" t="str">
        <f>IF('Section 9a Bilan_Diffusion'!I270="","",'Section 9a Bilan_Diffusion'!I270)</f>
        <v/>
      </c>
      <c r="Q274" s="46" t="str">
        <f>IF('Section 9a Bilan_Diffusion'!J270="","",'Section 9a Bilan_Diffusion'!J270)</f>
        <v/>
      </c>
      <c r="R274" s="46" t="str">
        <f>IF('Section 9a Bilan_Diffusion'!K270="","",'Section 9a Bilan_Diffusion'!K270)</f>
        <v/>
      </c>
      <c r="S274" s="46" t="str">
        <f>IF('Section 9a Bilan_Diffusion'!L270="","",'Section 9a Bilan_Diffusion'!L270)</f>
        <v/>
      </c>
      <c r="T274" s="46" t="str">
        <f>IF('Section 9a Bilan_Diffusion'!M270="","",'Section 9a Bilan_Diffusion'!M270)</f>
        <v/>
      </c>
      <c r="U274" s="8">
        <f>'Section 9a Bilan_Diffusion'!N270</f>
        <v>0</v>
      </c>
      <c r="V274" s="8">
        <f>'Section 9a Bilan_Diffusion'!O270</f>
        <v>0</v>
      </c>
      <c r="W274" s="8">
        <f>'Section 9a Bilan_Diffusion'!P270</f>
        <v>0</v>
      </c>
      <c r="X274" s="8">
        <f>'Section 9a Bilan_Diffusion'!Q270</f>
        <v>0</v>
      </c>
      <c r="Y274" s="8">
        <f>'Section 9a Bilan_Diffusion'!R270</f>
        <v>0</v>
      </c>
      <c r="Z274" s="8">
        <f>'Section 9a Bilan_Diffusion'!S270</f>
        <v>0</v>
      </c>
      <c r="AA274" s="8">
        <f>'Section 9a Bilan_Diffusion'!T270</f>
        <v>0</v>
      </c>
      <c r="AB274" s="8">
        <f>'Section 9a Bilan_Diffusion'!U270</f>
        <v>0</v>
      </c>
      <c r="AC274" s="8">
        <f>'Section 9a Bilan_Diffusion'!V270</f>
        <v>0</v>
      </c>
    </row>
    <row r="275" spans="1:29">
      <c r="A275" s="8">
        <f>'Identification '!$F$11</f>
        <v>0</v>
      </c>
      <c r="B275" s="46" t="str">
        <f>IF(AND('Identification '!$F$11="",'Identification '!$F$15&lt;&gt;""),'Identification '!$F$15,IF('Identification '!$F$11="","",IF('Identification '!$F$13="Inscrire le nom de votre organisme dans la cellule F15",'Identification '!$F$15,'Identification '!$F$13)))</f>
        <v/>
      </c>
      <c r="C275" s="8" t="str">
        <f>REF!$BM$7</f>
        <v>2025-2026</v>
      </c>
      <c r="D275" s="8" t="s">
        <v>2995</v>
      </c>
      <c r="E275" s="46" t="str">
        <f>'Identification '!$F$17</f>
        <v/>
      </c>
      <c r="F275" s="8" t="str">
        <f>'Identification '!$G$18</f>
        <v/>
      </c>
      <c r="G275" s="10" t="str">
        <f>IF('Section 9a Bilan_Diffusion'!$D$7="","",'Section 9a Bilan_Diffusion'!$D$7)</f>
        <v/>
      </c>
      <c r="H275" s="8" t="str">
        <f>IF('Section 9a Bilan_Diffusion'!A271="","",IF('Section 9a Bilan_Diffusion'!A271="«Choisir»","",'Section 9a Bilan_Diffusion'!A271))</f>
        <v/>
      </c>
      <c r="I275" s="1312" t="str">
        <f>IF('Section 9a Bilan_Diffusion'!B271="","",'Section 9a Bilan_Diffusion'!B271)</f>
        <v/>
      </c>
      <c r="J275" s="46" t="str">
        <f>IF('Section 9a Bilan_Diffusion'!C271="","",'Section 9a Bilan_Diffusion'!C271)</f>
        <v/>
      </c>
      <c r="K275" s="46" t="str">
        <f>IF('Section 9a Bilan_Diffusion'!D271="","",'Section 9a Bilan_Diffusion'!D271)</f>
        <v/>
      </c>
      <c r="L275" s="8" t="str">
        <f>IF('Section 9a Bilan_Diffusion'!E271="","",IF('Section 9a Bilan_Diffusion'!E271="«Choisir»","",'Section 9a Bilan_Diffusion'!E271))</f>
        <v/>
      </c>
      <c r="M275" s="8" t="str">
        <f>IF('Section 9a Bilan_Diffusion'!F271="","",IF('Section 9a Bilan_Diffusion'!F271="«Choisir»","",'Section 9a Bilan_Diffusion'!F271))</f>
        <v/>
      </c>
      <c r="N275" s="46" t="str">
        <f>IF('Section 9a Bilan_Diffusion'!G271="","",'Section 9a Bilan_Diffusion'!G271)</f>
        <v/>
      </c>
      <c r="O275" s="46" t="str">
        <f>IF('Section 9a Bilan_Diffusion'!H271="","",'Section 9a Bilan_Diffusion'!H271)</f>
        <v/>
      </c>
      <c r="P275" s="46" t="str">
        <f>IF('Section 9a Bilan_Diffusion'!I271="","",'Section 9a Bilan_Diffusion'!I271)</f>
        <v/>
      </c>
      <c r="Q275" s="46" t="str">
        <f>IF('Section 9a Bilan_Diffusion'!J271="","",'Section 9a Bilan_Diffusion'!J271)</f>
        <v/>
      </c>
      <c r="R275" s="46" t="str">
        <f>IF('Section 9a Bilan_Diffusion'!K271="","",'Section 9a Bilan_Diffusion'!K271)</f>
        <v/>
      </c>
      <c r="S275" s="46" t="str">
        <f>IF('Section 9a Bilan_Diffusion'!L271="","",'Section 9a Bilan_Diffusion'!L271)</f>
        <v/>
      </c>
      <c r="T275" s="46" t="str">
        <f>IF('Section 9a Bilan_Diffusion'!M271="","",'Section 9a Bilan_Diffusion'!M271)</f>
        <v/>
      </c>
      <c r="U275" s="8">
        <f>'Section 9a Bilan_Diffusion'!N271</f>
        <v>0</v>
      </c>
      <c r="V275" s="8">
        <f>'Section 9a Bilan_Diffusion'!O271</f>
        <v>0</v>
      </c>
      <c r="W275" s="8">
        <f>'Section 9a Bilan_Diffusion'!P271</f>
        <v>0</v>
      </c>
      <c r="X275" s="8">
        <f>'Section 9a Bilan_Diffusion'!Q271</f>
        <v>0</v>
      </c>
      <c r="Y275" s="8">
        <f>'Section 9a Bilan_Diffusion'!R271</f>
        <v>0</v>
      </c>
      <c r="Z275" s="8">
        <f>'Section 9a Bilan_Diffusion'!S271</f>
        <v>0</v>
      </c>
      <c r="AA275" s="8">
        <f>'Section 9a Bilan_Diffusion'!T271</f>
        <v>0</v>
      </c>
      <c r="AB275" s="8">
        <f>'Section 9a Bilan_Diffusion'!U271</f>
        <v>0</v>
      </c>
      <c r="AC275" s="8">
        <f>'Section 9a Bilan_Diffusion'!V271</f>
        <v>0</v>
      </c>
    </row>
    <row r="276" spans="1:29">
      <c r="A276" s="8">
        <f>'Identification '!$F$11</f>
        <v>0</v>
      </c>
      <c r="B276" s="46" t="str">
        <f>IF(AND('Identification '!$F$11="",'Identification '!$F$15&lt;&gt;""),'Identification '!$F$15,IF('Identification '!$F$11="","",IF('Identification '!$F$13="Inscrire le nom de votre organisme dans la cellule F15",'Identification '!$F$15,'Identification '!$F$13)))</f>
        <v/>
      </c>
      <c r="C276" s="8" t="str">
        <f>REF!$BM$7</f>
        <v>2025-2026</v>
      </c>
      <c r="D276" s="8" t="s">
        <v>2995</v>
      </c>
      <c r="E276" s="46" t="str">
        <f>'Identification '!$F$17</f>
        <v/>
      </c>
      <c r="F276" s="8" t="str">
        <f>'Identification '!$G$18</f>
        <v/>
      </c>
      <c r="G276" s="10" t="str">
        <f>IF('Section 9a Bilan_Diffusion'!$D$7="","",'Section 9a Bilan_Diffusion'!$D$7)</f>
        <v/>
      </c>
      <c r="H276" s="8" t="str">
        <f>IF('Section 9a Bilan_Diffusion'!A272="","",IF('Section 9a Bilan_Diffusion'!A272="«Choisir»","",'Section 9a Bilan_Diffusion'!A272))</f>
        <v/>
      </c>
      <c r="I276" s="1312" t="str">
        <f>IF('Section 9a Bilan_Diffusion'!B272="","",'Section 9a Bilan_Diffusion'!B272)</f>
        <v/>
      </c>
      <c r="J276" s="46" t="str">
        <f>IF('Section 9a Bilan_Diffusion'!C272="","",'Section 9a Bilan_Diffusion'!C272)</f>
        <v/>
      </c>
      <c r="K276" s="46" t="str">
        <f>IF('Section 9a Bilan_Diffusion'!D272="","",'Section 9a Bilan_Diffusion'!D272)</f>
        <v/>
      </c>
      <c r="L276" s="8" t="str">
        <f>IF('Section 9a Bilan_Diffusion'!E272="","",IF('Section 9a Bilan_Diffusion'!E272="«Choisir»","",'Section 9a Bilan_Diffusion'!E272))</f>
        <v/>
      </c>
      <c r="M276" s="8" t="str">
        <f>IF('Section 9a Bilan_Diffusion'!F272="","",IF('Section 9a Bilan_Diffusion'!F272="«Choisir»","",'Section 9a Bilan_Diffusion'!F272))</f>
        <v/>
      </c>
      <c r="N276" s="46" t="str">
        <f>IF('Section 9a Bilan_Diffusion'!G272="","",'Section 9a Bilan_Diffusion'!G272)</f>
        <v/>
      </c>
      <c r="O276" s="46" t="str">
        <f>IF('Section 9a Bilan_Diffusion'!H272="","",'Section 9a Bilan_Diffusion'!H272)</f>
        <v/>
      </c>
      <c r="P276" s="46" t="str">
        <f>IF('Section 9a Bilan_Diffusion'!I272="","",'Section 9a Bilan_Diffusion'!I272)</f>
        <v/>
      </c>
      <c r="Q276" s="46" t="str">
        <f>IF('Section 9a Bilan_Diffusion'!J272="","",'Section 9a Bilan_Diffusion'!J272)</f>
        <v/>
      </c>
      <c r="R276" s="46" t="str">
        <f>IF('Section 9a Bilan_Diffusion'!K272="","",'Section 9a Bilan_Diffusion'!K272)</f>
        <v/>
      </c>
      <c r="S276" s="46" t="str">
        <f>IF('Section 9a Bilan_Diffusion'!L272="","",'Section 9a Bilan_Diffusion'!L272)</f>
        <v/>
      </c>
      <c r="T276" s="46" t="str">
        <f>IF('Section 9a Bilan_Diffusion'!M272="","",'Section 9a Bilan_Diffusion'!M272)</f>
        <v/>
      </c>
      <c r="U276" s="8">
        <f>'Section 9a Bilan_Diffusion'!N272</f>
        <v>0</v>
      </c>
      <c r="V276" s="8">
        <f>'Section 9a Bilan_Diffusion'!O272</f>
        <v>0</v>
      </c>
      <c r="W276" s="8">
        <f>'Section 9a Bilan_Diffusion'!P272</f>
        <v>0</v>
      </c>
      <c r="X276" s="8">
        <f>'Section 9a Bilan_Diffusion'!Q272</f>
        <v>0</v>
      </c>
      <c r="Y276" s="8">
        <f>'Section 9a Bilan_Diffusion'!R272</f>
        <v>0</v>
      </c>
      <c r="Z276" s="8">
        <f>'Section 9a Bilan_Diffusion'!S272</f>
        <v>0</v>
      </c>
      <c r="AA276" s="8">
        <f>'Section 9a Bilan_Diffusion'!T272</f>
        <v>0</v>
      </c>
      <c r="AB276" s="8">
        <f>'Section 9a Bilan_Diffusion'!U272</f>
        <v>0</v>
      </c>
      <c r="AC276" s="8">
        <f>'Section 9a Bilan_Diffusion'!V272</f>
        <v>0</v>
      </c>
    </row>
    <row r="277" spans="1:29">
      <c r="A277" s="8">
        <f>'Identification '!$F$11</f>
        <v>0</v>
      </c>
      <c r="B277" s="46" t="str">
        <f>IF(AND('Identification '!$F$11="",'Identification '!$F$15&lt;&gt;""),'Identification '!$F$15,IF('Identification '!$F$11="","",IF('Identification '!$F$13="Inscrire le nom de votre organisme dans la cellule F15",'Identification '!$F$15,'Identification '!$F$13)))</f>
        <v/>
      </c>
      <c r="C277" s="8" t="str">
        <f>REF!$BM$7</f>
        <v>2025-2026</v>
      </c>
      <c r="D277" s="8" t="s">
        <v>2995</v>
      </c>
      <c r="E277" s="46" t="str">
        <f>'Identification '!$F$17</f>
        <v/>
      </c>
      <c r="F277" s="8" t="str">
        <f>'Identification '!$G$18</f>
        <v/>
      </c>
      <c r="G277" s="10" t="str">
        <f>IF('Section 9a Bilan_Diffusion'!$D$7="","",'Section 9a Bilan_Diffusion'!$D$7)</f>
        <v/>
      </c>
      <c r="H277" s="8" t="str">
        <f>IF('Section 9a Bilan_Diffusion'!A273="","",IF('Section 9a Bilan_Diffusion'!A273="«Choisir»","",'Section 9a Bilan_Diffusion'!A273))</f>
        <v/>
      </c>
      <c r="I277" s="1312" t="str">
        <f>IF('Section 9a Bilan_Diffusion'!B273="","",'Section 9a Bilan_Diffusion'!B273)</f>
        <v/>
      </c>
      <c r="J277" s="46" t="str">
        <f>IF('Section 9a Bilan_Diffusion'!C273="","",'Section 9a Bilan_Diffusion'!C273)</f>
        <v/>
      </c>
      <c r="K277" s="46" t="str">
        <f>IF('Section 9a Bilan_Diffusion'!D273="","",'Section 9a Bilan_Diffusion'!D273)</f>
        <v/>
      </c>
      <c r="L277" s="8" t="str">
        <f>IF('Section 9a Bilan_Diffusion'!E273="","",IF('Section 9a Bilan_Diffusion'!E273="«Choisir»","",'Section 9a Bilan_Diffusion'!E273))</f>
        <v/>
      </c>
      <c r="M277" s="8" t="str">
        <f>IF('Section 9a Bilan_Diffusion'!F273="","",IF('Section 9a Bilan_Diffusion'!F273="«Choisir»","",'Section 9a Bilan_Diffusion'!F273))</f>
        <v/>
      </c>
      <c r="N277" s="46" t="str">
        <f>IF('Section 9a Bilan_Diffusion'!G273="","",'Section 9a Bilan_Diffusion'!G273)</f>
        <v/>
      </c>
      <c r="O277" s="46" t="str">
        <f>IF('Section 9a Bilan_Diffusion'!H273="","",'Section 9a Bilan_Diffusion'!H273)</f>
        <v/>
      </c>
      <c r="P277" s="46" t="str">
        <f>IF('Section 9a Bilan_Diffusion'!I273="","",'Section 9a Bilan_Diffusion'!I273)</f>
        <v/>
      </c>
      <c r="Q277" s="46" t="str">
        <f>IF('Section 9a Bilan_Diffusion'!J273="","",'Section 9a Bilan_Diffusion'!J273)</f>
        <v/>
      </c>
      <c r="R277" s="46" t="str">
        <f>IF('Section 9a Bilan_Diffusion'!K273="","",'Section 9a Bilan_Diffusion'!K273)</f>
        <v/>
      </c>
      <c r="S277" s="46" t="str">
        <f>IF('Section 9a Bilan_Diffusion'!L273="","",'Section 9a Bilan_Diffusion'!L273)</f>
        <v/>
      </c>
      <c r="T277" s="46" t="str">
        <f>IF('Section 9a Bilan_Diffusion'!M273="","",'Section 9a Bilan_Diffusion'!M273)</f>
        <v/>
      </c>
      <c r="U277" s="8">
        <f>'Section 9a Bilan_Diffusion'!N273</f>
        <v>0</v>
      </c>
      <c r="V277" s="8">
        <f>'Section 9a Bilan_Diffusion'!O273</f>
        <v>0</v>
      </c>
      <c r="W277" s="8">
        <f>'Section 9a Bilan_Diffusion'!P273</f>
        <v>0</v>
      </c>
      <c r="X277" s="8">
        <f>'Section 9a Bilan_Diffusion'!Q273</f>
        <v>0</v>
      </c>
      <c r="Y277" s="8">
        <f>'Section 9a Bilan_Diffusion'!R273</f>
        <v>0</v>
      </c>
      <c r="Z277" s="8">
        <f>'Section 9a Bilan_Diffusion'!S273</f>
        <v>0</v>
      </c>
      <c r="AA277" s="8">
        <f>'Section 9a Bilan_Diffusion'!T273</f>
        <v>0</v>
      </c>
      <c r="AB277" s="8">
        <f>'Section 9a Bilan_Diffusion'!U273</f>
        <v>0</v>
      </c>
      <c r="AC277" s="8">
        <f>'Section 9a Bilan_Diffusion'!V273</f>
        <v>0</v>
      </c>
    </row>
    <row r="278" spans="1:29">
      <c r="A278" s="8">
        <f>'Identification '!$F$11</f>
        <v>0</v>
      </c>
      <c r="B278" s="46" t="str">
        <f>IF(AND('Identification '!$F$11="",'Identification '!$F$15&lt;&gt;""),'Identification '!$F$15,IF('Identification '!$F$11="","",IF('Identification '!$F$13="Inscrire le nom de votre organisme dans la cellule F15",'Identification '!$F$15,'Identification '!$F$13)))</f>
        <v/>
      </c>
      <c r="C278" s="8" t="str">
        <f>REF!$BM$7</f>
        <v>2025-2026</v>
      </c>
      <c r="D278" s="8" t="s">
        <v>2995</v>
      </c>
      <c r="E278" s="46" t="str">
        <f>'Identification '!$F$17</f>
        <v/>
      </c>
      <c r="F278" s="8" t="str">
        <f>'Identification '!$G$18</f>
        <v/>
      </c>
      <c r="G278" s="10" t="str">
        <f>IF('Section 9a Bilan_Diffusion'!$D$7="","",'Section 9a Bilan_Diffusion'!$D$7)</f>
        <v/>
      </c>
      <c r="H278" s="8" t="str">
        <f>IF('Section 9a Bilan_Diffusion'!A274="","",IF('Section 9a Bilan_Diffusion'!A274="«Choisir»","",'Section 9a Bilan_Diffusion'!A274))</f>
        <v/>
      </c>
      <c r="I278" s="1312" t="str">
        <f>IF('Section 9a Bilan_Diffusion'!B274="","",'Section 9a Bilan_Diffusion'!B274)</f>
        <v/>
      </c>
      <c r="J278" s="46" t="str">
        <f>IF('Section 9a Bilan_Diffusion'!C274="","",'Section 9a Bilan_Diffusion'!C274)</f>
        <v/>
      </c>
      <c r="K278" s="46" t="str">
        <f>IF('Section 9a Bilan_Diffusion'!D274="","",'Section 9a Bilan_Diffusion'!D274)</f>
        <v/>
      </c>
      <c r="L278" s="8" t="str">
        <f>IF('Section 9a Bilan_Diffusion'!E274="","",IF('Section 9a Bilan_Diffusion'!E274="«Choisir»","",'Section 9a Bilan_Diffusion'!E274))</f>
        <v/>
      </c>
      <c r="M278" s="8" t="str">
        <f>IF('Section 9a Bilan_Diffusion'!F274="","",IF('Section 9a Bilan_Diffusion'!F274="«Choisir»","",'Section 9a Bilan_Diffusion'!F274))</f>
        <v/>
      </c>
      <c r="N278" s="46" t="str">
        <f>IF('Section 9a Bilan_Diffusion'!G274="","",'Section 9a Bilan_Diffusion'!G274)</f>
        <v/>
      </c>
      <c r="O278" s="46" t="str">
        <f>IF('Section 9a Bilan_Diffusion'!H274="","",'Section 9a Bilan_Diffusion'!H274)</f>
        <v/>
      </c>
      <c r="P278" s="46" t="str">
        <f>IF('Section 9a Bilan_Diffusion'!I274="","",'Section 9a Bilan_Diffusion'!I274)</f>
        <v/>
      </c>
      <c r="Q278" s="46" t="str">
        <f>IF('Section 9a Bilan_Diffusion'!J274="","",'Section 9a Bilan_Diffusion'!J274)</f>
        <v/>
      </c>
      <c r="R278" s="46" t="str">
        <f>IF('Section 9a Bilan_Diffusion'!K274="","",'Section 9a Bilan_Diffusion'!K274)</f>
        <v/>
      </c>
      <c r="S278" s="46" t="str">
        <f>IF('Section 9a Bilan_Diffusion'!L274="","",'Section 9a Bilan_Diffusion'!L274)</f>
        <v/>
      </c>
      <c r="T278" s="46" t="str">
        <f>IF('Section 9a Bilan_Diffusion'!M274="","",'Section 9a Bilan_Diffusion'!M274)</f>
        <v/>
      </c>
      <c r="U278" s="8">
        <f>'Section 9a Bilan_Diffusion'!N274</f>
        <v>0</v>
      </c>
      <c r="V278" s="8">
        <f>'Section 9a Bilan_Diffusion'!O274</f>
        <v>0</v>
      </c>
      <c r="W278" s="8">
        <f>'Section 9a Bilan_Diffusion'!P274</f>
        <v>0</v>
      </c>
      <c r="X278" s="8">
        <f>'Section 9a Bilan_Diffusion'!Q274</f>
        <v>0</v>
      </c>
      <c r="Y278" s="8">
        <f>'Section 9a Bilan_Diffusion'!R274</f>
        <v>0</v>
      </c>
      <c r="Z278" s="8">
        <f>'Section 9a Bilan_Diffusion'!S274</f>
        <v>0</v>
      </c>
      <c r="AA278" s="8">
        <f>'Section 9a Bilan_Diffusion'!T274</f>
        <v>0</v>
      </c>
      <c r="AB278" s="8">
        <f>'Section 9a Bilan_Diffusion'!U274</f>
        <v>0</v>
      </c>
      <c r="AC278" s="8">
        <f>'Section 9a Bilan_Diffusion'!V274</f>
        <v>0</v>
      </c>
    </row>
    <row r="279" spans="1:29">
      <c r="A279" s="8">
        <f>'Identification '!$F$11</f>
        <v>0</v>
      </c>
      <c r="B279" s="46" t="str">
        <f>IF(AND('Identification '!$F$11="",'Identification '!$F$15&lt;&gt;""),'Identification '!$F$15,IF('Identification '!$F$11="","",IF('Identification '!$F$13="Inscrire le nom de votre organisme dans la cellule F15",'Identification '!$F$15,'Identification '!$F$13)))</f>
        <v/>
      </c>
      <c r="C279" s="8" t="str">
        <f>REF!$BM$7</f>
        <v>2025-2026</v>
      </c>
      <c r="D279" s="8" t="s">
        <v>2995</v>
      </c>
      <c r="E279" s="46" t="str">
        <f>'Identification '!$F$17</f>
        <v/>
      </c>
      <c r="F279" s="8" t="str">
        <f>'Identification '!$G$18</f>
        <v/>
      </c>
      <c r="G279" s="10" t="str">
        <f>IF('Section 9a Bilan_Diffusion'!$D$7="","",'Section 9a Bilan_Diffusion'!$D$7)</f>
        <v/>
      </c>
      <c r="H279" s="8" t="str">
        <f>IF('Section 9a Bilan_Diffusion'!A275="","",IF('Section 9a Bilan_Diffusion'!A275="«Choisir»","",'Section 9a Bilan_Diffusion'!A275))</f>
        <v/>
      </c>
      <c r="I279" s="1312" t="str">
        <f>IF('Section 9a Bilan_Diffusion'!B275="","",'Section 9a Bilan_Diffusion'!B275)</f>
        <v/>
      </c>
      <c r="J279" s="46" t="str">
        <f>IF('Section 9a Bilan_Diffusion'!C275="","",'Section 9a Bilan_Diffusion'!C275)</f>
        <v/>
      </c>
      <c r="K279" s="46" t="str">
        <f>IF('Section 9a Bilan_Diffusion'!D275="","",'Section 9a Bilan_Diffusion'!D275)</f>
        <v/>
      </c>
      <c r="L279" s="8" t="str">
        <f>IF('Section 9a Bilan_Diffusion'!E275="","",IF('Section 9a Bilan_Diffusion'!E275="«Choisir»","",'Section 9a Bilan_Diffusion'!E275))</f>
        <v/>
      </c>
      <c r="M279" s="8" t="str">
        <f>IF('Section 9a Bilan_Diffusion'!F275="","",IF('Section 9a Bilan_Diffusion'!F275="«Choisir»","",'Section 9a Bilan_Diffusion'!F275))</f>
        <v/>
      </c>
      <c r="N279" s="46" t="str">
        <f>IF('Section 9a Bilan_Diffusion'!G275="","",'Section 9a Bilan_Diffusion'!G275)</f>
        <v/>
      </c>
      <c r="O279" s="46" t="str">
        <f>IF('Section 9a Bilan_Diffusion'!H275="","",'Section 9a Bilan_Diffusion'!H275)</f>
        <v/>
      </c>
      <c r="P279" s="46" t="str">
        <f>IF('Section 9a Bilan_Diffusion'!I275="","",'Section 9a Bilan_Diffusion'!I275)</f>
        <v/>
      </c>
      <c r="Q279" s="46" t="str">
        <f>IF('Section 9a Bilan_Diffusion'!J275="","",'Section 9a Bilan_Diffusion'!J275)</f>
        <v/>
      </c>
      <c r="R279" s="46" t="str">
        <f>IF('Section 9a Bilan_Diffusion'!K275="","",'Section 9a Bilan_Diffusion'!K275)</f>
        <v/>
      </c>
      <c r="S279" s="46" t="str">
        <f>IF('Section 9a Bilan_Diffusion'!L275="","",'Section 9a Bilan_Diffusion'!L275)</f>
        <v/>
      </c>
      <c r="T279" s="46" t="str">
        <f>IF('Section 9a Bilan_Diffusion'!M275="","",'Section 9a Bilan_Diffusion'!M275)</f>
        <v/>
      </c>
      <c r="U279" s="8">
        <f>'Section 9a Bilan_Diffusion'!N275</f>
        <v>0</v>
      </c>
      <c r="V279" s="8">
        <f>'Section 9a Bilan_Diffusion'!O275</f>
        <v>0</v>
      </c>
      <c r="W279" s="8">
        <f>'Section 9a Bilan_Diffusion'!P275</f>
        <v>0</v>
      </c>
      <c r="X279" s="8">
        <f>'Section 9a Bilan_Diffusion'!Q275</f>
        <v>0</v>
      </c>
      <c r="Y279" s="8">
        <f>'Section 9a Bilan_Diffusion'!R275</f>
        <v>0</v>
      </c>
      <c r="Z279" s="8">
        <f>'Section 9a Bilan_Diffusion'!S275</f>
        <v>0</v>
      </c>
      <c r="AA279" s="8">
        <f>'Section 9a Bilan_Diffusion'!T275</f>
        <v>0</v>
      </c>
      <c r="AB279" s="8">
        <f>'Section 9a Bilan_Diffusion'!U275</f>
        <v>0</v>
      </c>
      <c r="AC279" s="8">
        <f>'Section 9a Bilan_Diffusion'!V275</f>
        <v>0</v>
      </c>
    </row>
    <row r="280" spans="1:29">
      <c r="A280" s="8">
        <f>'Identification '!$F$11</f>
        <v>0</v>
      </c>
      <c r="B280" s="46" t="str">
        <f>IF(AND('Identification '!$F$11="",'Identification '!$F$15&lt;&gt;""),'Identification '!$F$15,IF('Identification '!$F$11="","",IF('Identification '!$F$13="Inscrire le nom de votre organisme dans la cellule F15",'Identification '!$F$15,'Identification '!$F$13)))</f>
        <v/>
      </c>
      <c r="C280" s="8" t="str">
        <f>REF!$BM$7</f>
        <v>2025-2026</v>
      </c>
      <c r="D280" s="8" t="s">
        <v>2995</v>
      </c>
      <c r="E280" s="46" t="str">
        <f>'Identification '!$F$17</f>
        <v/>
      </c>
      <c r="F280" s="8" t="str">
        <f>'Identification '!$G$18</f>
        <v/>
      </c>
      <c r="G280" s="10" t="str">
        <f>IF('Section 9a Bilan_Diffusion'!$D$7="","",'Section 9a Bilan_Diffusion'!$D$7)</f>
        <v/>
      </c>
      <c r="H280" s="8" t="str">
        <f>IF('Section 9a Bilan_Diffusion'!A276="","",IF('Section 9a Bilan_Diffusion'!A276="«Choisir»","",'Section 9a Bilan_Diffusion'!A276))</f>
        <v/>
      </c>
      <c r="I280" s="1312" t="str">
        <f>IF('Section 9a Bilan_Diffusion'!B276="","",'Section 9a Bilan_Diffusion'!B276)</f>
        <v/>
      </c>
      <c r="J280" s="46" t="str">
        <f>IF('Section 9a Bilan_Diffusion'!C276="","",'Section 9a Bilan_Diffusion'!C276)</f>
        <v/>
      </c>
      <c r="K280" s="46" t="str">
        <f>IF('Section 9a Bilan_Diffusion'!D276="","",'Section 9a Bilan_Diffusion'!D276)</f>
        <v/>
      </c>
      <c r="L280" s="8" t="str">
        <f>IF('Section 9a Bilan_Diffusion'!E276="","",IF('Section 9a Bilan_Diffusion'!E276="«Choisir»","",'Section 9a Bilan_Diffusion'!E276))</f>
        <v/>
      </c>
      <c r="M280" s="8" t="str">
        <f>IF('Section 9a Bilan_Diffusion'!F276="","",IF('Section 9a Bilan_Diffusion'!F276="«Choisir»","",'Section 9a Bilan_Diffusion'!F276))</f>
        <v/>
      </c>
      <c r="N280" s="46" t="str">
        <f>IF('Section 9a Bilan_Diffusion'!G276="","",'Section 9a Bilan_Diffusion'!G276)</f>
        <v/>
      </c>
      <c r="O280" s="46" t="str">
        <f>IF('Section 9a Bilan_Diffusion'!H276="","",'Section 9a Bilan_Diffusion'!H276)</f>
        <v/>
      </c>
      <c r="P280" s="46" t="str">
        <f>IF('Section 9a Bilan_Diffusion'!I276="","",'Section 9a Bilan_Diffusion'!I276)</f>
        <v/>
      </c>
      <c r="Q280" s="46" t="str">
        <f>IF('Section 9a Bilan_Diffusion'!J276="","",'Section 9a Bilan_Diffusion'!J276)</f>
        <v/>
      </c>
      <c r="R280" s="46" t="str">
        <f>IF('Section 9a Bilan_Diffusion'!K276="","",'Section 9a Bilan_Diffusion'!K276)</f>
        <v/>
      </c>
      <c r="S280" s="46" t="str">
        <f>IF('Section 9a Bilan_Diffusion'!L276="","",'Section 9a Bilan_Diffusion'!L276)</f>
        <v/>
      </c>
      <c r="T280" s="46" t="str">
        <f>IF('Section 9a Bilan_Diffusion'!M276="","",'Section 9a Bilan_Diffusion'!M276)</f>
        <v/>
      </c>
      <c r="U280" s="8">
        <f>'Section 9a Bilan_Diffusion'!N276</f>
        <v>0</v>
      </c>
      <c r="V280" s="8">
        <f>'Section 9a Bilan_Diffusion'!O276</f>
        <v>0</v>
      </c>
      <c r="W280" s="8">
        <f>'Section 9a Bilan_Diffusion'!P276</f>
        <v>0</v>
      </c>
      <c r="X280" s="8">
        <f>'Section 9a Bilan_Diffusion'!Q276</f>
        <v>0</v>
      </c>
      <c r="Y280" s="8">
        <f>'Section 9a Bilan_Diffusion'!R276</f>
        <v>0</v>
      </c>
      <c r="Z280" s="8">
        <f>'Section 9a Bilan_Diffusion'!S276</f>
        <v>0</v>
      </c>
      <c r="AA280" s="8">
        <f>'Section 9a Bilan_Diffusion'!T276</f>
        <v>0</v>
      </c>
      <c r="AB280" s="8">
        <f>'Section 9a Bilan_Diffusion'!U276</f>
        <v>0</v>
      </c>
      <c r="AC280" s="8">
        <f>'Section 9a Bilan_Diffusion'!V276</f>
        <v>0</v>
      </c>
    </row>
    <row r="281" spans="1:29">
      <c r="A281" s="8">
        <f>'Identification '!$F$11</f>
        <v>0</v>
      </c>
      <c r="B281" s="46" t="str">
        <f>IF(AND('Identification '!$F$11="",'Identification '!$F$15&lt;&gt;""),'Identification '!$F$15,IF('Identification '!$F$11="","",IF('Identification '!$F$13="Inscrire le nom de votre organisme dans la cellule F15",'Identification '!$F$15,'Identification '!$F$13)))</f>
        <v/>
      </c>
      <c r="C281" s="8" t="str">
        <f>REF!$BM$7</f>
        <v>2025-2026</v>
      </c>
      <c r="D281" s="8" t="s">
        <v>2995</v>
      </c>
      <c r="E281" s="46" t="str">
        <f>'Identification '!$F$17</f>
        <v/>
      </c>
      <c r="F281" s="8" t="str">
        <f>'Identification '!$G$18</f>
        <v/>
      </c>
      <c r="G281" s="10" t="str">
        <f>IF('Section 9a Bilan_Diffusion'!$D$7="","",'Section 9a Bilan_Diffusion'!$D$7)</f>
        <v/>
      </c>
      <c r="H281" s="8" t="str">
        <f>IF('Section 9a Bilan_Diffusion'!A277="","",IF('Section 9a Bilan_Diffusion'!A277="«Choisir»","",'Section 9a Bilan_Diffusion'!A277))</f>
        <v/>
      </c>
      <c r="I281" s="1312" t="str">
        <f>IF('Section 9a Bilan_Diffusion'!B277="","",'Section 9a Bilan_Diffusion'!B277)</f>
        <v/>
      </c>
      <c r="J281" s="46" t="str">
        <f>IF('Section 9a Bilan_Diffusion'!C277="","",'Section 9a Bilan_Diffusion'!C277)</f>
        <v/>
      </c>
      <c r="K281" s="46" t="str">
        <f>IF('Section 9a Bilan_Diffusion'!D277="","",'Section 9a Bilan_Diffusion'!D277)</f>
        <v/>
      </c>
      <c r="L281" s="8" t="str">
        <f>IF('Section 9a Bilan_Diffusion'!E277="","",IF('Section 9a Bilan_Diffusion'!E277="«Choisir»","",'Section 9a Bilan_Diffusion'!E277))</f>
        <v/>
      </c>
      <c r="M281" s="8" t="str">
        <f>IF('Section 9a Bilan_Diffusion'!F277="","",IF('Section 9a Bilan_Diffusion'!F277="«Choisir»","",'Section 9a Bilan_Diffusion'!F277))</f>
        <v/>
      </c>
      <c r="N281" s="46" t="str">
        <f>IF('Section 9a Bilan_Diffusion'!G277="","",'Section 9a Bilan_Diffusion'!G277)</f>
        <v/>
      </c>
      <c r="O281" s="46" t="str">
        <f>IF('Section 9a Bilan_Diffusion'!H277="","",'Section 9a Bilan_Diffusion'!H277)</f>
        <v/>
      </c>
      <c r="P281" s="46" t="str">
        <f>IF('Section 9a Bilan_Diffusion'!I277="","",'Section 9a Bilan_Diffusion'!I277)</f>
        <v/>
      </c>
      <c r="Q281" s="46" t="str">
        <f>IF('Section 9a Bilan_Diffusion'!J277="","",'Section 9a Bilan_Diffusion'!J277)</f>
        <v/>
      </c>
      <c r="R281" s="46" t="str">
        <f>IF('Section 9a Bilan_Diffusion'!K277="","",'Section 9a Bilan_Diffusion'!K277)</f>
        <v/>
      </c>
      <c r="S281" s="46" t="str">
        <f>IF('Section 9a Bilan_Diffusion'!L277="","",'Section 9a Bilan_Diffusion'!L277)</f>
        <v/>
      </c>
      <c r="T281" s="46" t="str">
        <f>IF('Section 9a Bilan_Diffusion'!M277="","",'Section 9a Bilan_Diffusion'!M277)</f>
        <v/>
      </c>
      <c r="U281" s="8">
        <f>'Section 9a Bilan_Diffusion'!N277</f>
        <v>0</v>
      </c>
      <c r="V281" s="8">
        <f>'Section 9a Bilan_Diffusion'!O277</f>
        <v>0</v>
      </c>
      <c r="W281" s="8">
        <f>'Section 9a Bilan_Diffusion'!P277</f>
        <v>0</v>
      </c>
      <c r="X281" s="8">
        <f>'Section 9a Bilan_Diffusion'!Q277</f>
        <v>0</v>
      </c>
      <c r="Y281" s="8">
        <f>'Section 9a Bilan_Diffusion'!R277</f>
        <v>0</v>
      </c>
      <c r="Z281" s="8">
        <f>'Section 9a Bilan_Diffusion'!S277</f>
        <v>0</v>
      </c>
      <c r="AA281" s="8">
        <f>'Section 9a Bilan_Diffusion'!T277</f>
        <v>0</v>
      </c>
      <c r="AB281" s="8">
        <f>'Section 9a Bilan_Diffusion'!U277</f>
        <v>0</v>
      </c>
      <c r="AC281" s="8">
        <f>'Section 9a Bilan_Diffusion'!V277</f>
        <v>0</v>
      </c>
    </row>
    <row r="282" spans="1:29">
      <c r="A282" s="8">
        <f>'Identification '!$F$11</f>
        <v>0</v>
      </c>
      <c r="B282" s="46" t="str">
        <f>IF(AND('Identification '!$F$11="",'Identification '!$F$15&lt;&gt;""),'Identification '!$F$15,IF('Identification '!$F$11="","",IF('Identification '!$F$13="Inscrire le nom de votre organisme dans la cellule F15",'Identification '!$F$15,'Identification '!$F$13)))</f>
        <v/>
      </c>
      <c r="C282" s="8" t="str">
        <f>REF!$BM$7</f>
        <v>2025-2026</v>
      </c>
      <c r="D282" s="8" t="s">
        <v>2995</v>
      </c>
      <c r="E282" s="46" t="str">
        <f>'Identification '!$F$17</f>
        <v/>
      </c>
      <c r="F282" s="8" t="str">
        <f>'Identification '!$G$18</f>
        <v/>
      </c>
      <c r="G282" s="10" t="str">
        <f>IF('Section 9a Bilan_Diffusion'!$D$7="","",'Section 9a Bilan_Diffusion'!$D$7)</f>
        <v/>
      </c>
      <c r="H282" s="8" t="str">
        <f>IF('Section 9a Bilan_Diffusion'!A278="","",IF('Section 9a Bilan_Diffusion'!A278="«Choisir»","",'Section 9a Bilan_Diffusion'!A278))</f>
        <v/>
      </c>
      <c r="I282" s="1312" t="str">
        <f>IF('Section 9a Bilan_Diffusion'!B278="","",'Section 9a Bilan_Diffusion'!B278)</f>
        <v/>
      </c>
      <c r="J282" s="46" t="str">
        <f>IF('Section 9a Bilan_Diffusion'!C278="","",'Section 9a Bilan_Diffusion'!C278)</f>
        <v/>
      </c>
      <c r="K282" s="46" t="str">
        <f>IF('Section 9a Bilan_Diffusion'!D278="","",'Section 9a Bilan_Diffusion'!D278)</f>
        <v/>
      </c>
      <c r="L282" s="8" t="str">
        <f>IF('Section 9a Bilan_Diffusion'!E278="","",IF('Section 9a Bilan_Diffusion'!E278="«Choisir»","",'Section 9a Bilan_Diffusion'!E278))</f>
        <v/>
      </c>
      <c r="M282" s="8" t="str">
        <f>IF('Section 9a Bilan_Diffusion'!F278="","",IF('Section 9a Bilan_Diffusion'!F278="«Choisir»","",'Section 9a Bilan_Diffusion'!F278))</f>
        <v/>
      </c>
      <c r="N282" s="46" t="str">
        <f>IF('Section 9a Bilan_Diffusion'!G278="","",'Section 9a Bilan_Diffusion'!G278)</f>
        <v/>
      </c>
      <c r="O282" s="46" t="str">
        <f>IF('Section 9a Bilan_Diffusion'!H278="","",'Section 9a Bilan_Diffusion'!H278)</f>
        <v/>
      </c>
      <c r="P282" s="46" t="str">
        <f>IF('Section 9a Bilan_Diffusion'!I278="","",'Section 9a Bilan_Diffusion'!I278)</f>
        <v/>
      </c>
      <c r="Q282" s="46" t="str">
        <f>IF('Section 9a Bilan_Diffusion'!J278="","",'Section 9a Bilan_Diffusion'!J278)</f>
        <v/>
      </c>
      <c r="R282" s="46" t="str">
        <f>IF('Section 9a Bilan_Diffusion'!K278="","",'Section 9a Bilan_Diffusion'!K278)</f>
        <v/>
      </c>
      <c r="S282" s="46" t="str">
        <f>IF('Section 9a Bilan_Diffusion'!L278="","",'Section 9a Bilan_Diffusion'!L278)</f>
        <v/>
      </c>
      <c r="T282" s="46" t="str">
        <f>IF('Section 9a Bilan_Diffusion'!M278="","",'Section 9a Bilan_Diffusion'!M278)</f>
        <v/>
      </c>
      <c r="U282" s="8">
        <f>'Section 9a Bilan_Diffusion'!N278</f>
        <v>0</v>
      </c>
      <c r="V282" s="8">
        <f>'Section 9a Bilan_Diffusion'!O278</f>
        <v>0</v>
      </c>
      <c r="W282" s="8">
        <f>'Section 9a Bilan_Diffusion'!P278</f>
        <v>0</v>
      </c>
      <c r="X282" s="8">
        <f>'Section 9a Bilan_Diffusion'!Q278</f>
        <v>0</v>
      </c>
      <c r="Y282" s="8">
        <f>'Section 9a Bilan_Diffusion'!R278</f>
        <v>0</v>
      </c>
      <c r="Z282" s="8">
        <f>'Section 9a Bilan_Diffusion'!S278</f>
        <v>0</v>
      </c>
      <c r="AA282" s="8">
        <f>'Section 9a Bilan_Diffusion'!T278</f>
        <v>0</v>
      </c>
      <c r="AB282" s="8">
        <f>'Section 9a Bilan_Diffusion'!U278</f>
        <v>0</v>
      </c>
      <c r="AC282" s="8">
        <f>'Section 9a Bilan_Diffusion'!V278</f>
        <v>0</v>
      </c>
    </row>
    <row r="283" spans="1:29">
      <c r="A283" s="8">
        <f>'Identification '!$F$11</f>
        <v>0</v>
      </c>
      <c r="B283" s="46" t="str">
        <f>IF(AND('Identification '!$F$11="",'Identification '!$F$15&lt;&gt;""),'Identification '!$F$15,IF('Identification '!$F$11="","",IF('Identification '!$F$13="Inscrire le nom de votre organisme dans la cellule F15",'Identification '!$F$15,'Identification '!$F$13)))</f>
        <v/>
      </c>
      <c r="C283" s="8" t="str">
        <f>REF!$BM$7</f>
        <v>2025-2026</v>
      </c>
      <c r="D283" s="8" t="s">
        <v>2995</v>
      </c>
      <c r="E283" s="46" t="str">
        <f>'Identification '!$F$17</f>
        <v/>
      </c>
      <c r="F283" s="8" t="str">
        <f>'Identification '!$G$18</f>
        <v/>
      </c>
      <c r="G283" s="10" t="str">
        <f>IF('Section 9a Bilan_Diffusion'!$D$7="","",'Section 9a Bilan_Diffusion'!$D$7)</f>
        <v/>
      </c>
      <c r="H283" s="8" t="str">
        <f>IF('Section 9a Bilan_Diffusion'!A279="","",IF('Section 9a Bilan_Diffusion'!A279="«Choisir»","",'Section 9a Bilan_Diffusion'!A279))</f>
        <v/>
      </c>
      <c r="I283" s="1312" t="str">
        <f>IF('Section 9a Bilan_Diffusion'!B279="","",'Section 9a Bilan_Diffusion'!B279)</f>
        <v/>
      </c>
      <c r="J283" s="46" t="str">
        <f>IF('Section 9a Bilan_Diffusion'!C279="","",'Section 9a Bilan_Diffusion'!C279)</f>
        <v/>
      </c>
      <c r="K283" s="46" t="str">
        <f>IF('Section 9a Bilan_Diffusion'!D279="","",'Section 9a Bilan_Diffusion'!D279)</f>
        <v/>
      </c>
      <c r="L283" s="8" t="str">
        <f>IF('Section 9a Bilan_Diffusion'!E279="","",IF('Section 9a Bilan_Diffusion'!E279="«Choisir»","",'Section 9a Bilan_Diffusion'!E279))</f>
        <v/>
      </c>
      <c r="M283" s="8" t="str">
        <f>IF('Section 9a Bilan_Diffusion'!F279="","",IF('Section 9a Bilan_Diffusion'!F279="«Choisir»","",'Section 9a Bilan_Diffusion'!F279))</f>
        <v/>
      </c>
      <c r="N283" s="46" t="str">
        <f>IF('Section 9a Bilan_Diffusion'!G279="","",'Section 9a Bilan_Diffusion'!G279)</f>
        <v/>
      </c>
      <c r="O283" s="46" t="str">
        <f>IF('Section 9a Bilan_Diffusion'!H279="","",'Section 9a Bilan_Diffusion'!H279)</f>
        <v/>
      </c>
      <c r="P283" s="46" t="str">
        <f>IF('Section 9a Bilan_Diffusion'!I279="","",'Section 9a Bilan_Diffusion'!I279)</f>
        <v/>
      </c>
      <c r="Q283" s="46" t="str">
        <f>IF('Section 9a Bilan_Diffusion'!J279="","",'Section 9a Bilan_Diffusion'!J279)</f>
        <v/>
      </c>
      <c r="R283" s="46" t="str">
        <f>IF('Section 9a Bilan_Diffusion'!K279="","",'Section 9a Bilan_Diffusion'!K279)</f>
        <v/>
      </c>
      <c r="S283" s="46" t="str">
        <f>IF('Section 9a Bilan_Diffusion'!L279="","",'Section 9a Bilan_Diffusion'!L279)</f>
        <v/>
      </c>
      <c r="T283" s="46" t="str">
        <f>IF('Section 9a Bilan_Diffusion'!M279="","",'Section 9a Bilan_Diffusion'!M279)</f>
        <v/>
      </c>
      <c r="U283" s="8">
        <f>'Section 9a Bilan_Diffusion'!N279</f>
        <v>0</v>
      </c>
      <c r="V283" s="8">
        <f>'Section 9a Bilan_Diffusion'!O279</f>
        <v>0</v>
      </c>
      <c r="W283" s="8">
        <f>'Section 9a Bilan_Diffusion'!P279</f>
        <v>0</v>
      </c>
      <c r="X283" s="8">
        <f>'Section 9a Bilan_Diffusion'!Q279</f>
        <v>0</v>
      </c>
      <c r="Y283" s="8">
        <f>'Section 9a Bilan_Diffusion'!R279</f>
        <v>0</v>
      </c>
      <c r="Z283" s="8">
        <f>'Section 9a Bilan_Diffusion'!S279</f>
        <v>0</v>
      </c>
      <c r="AA283" s="8">
        <f>'Section 9a Bilan_Diffusion'!T279</f>
        <v>0</v>
      </c>
      <c r="AB283" s="8">
        <f>'Section 9a Bilan_Diffusion'!U279</f>
        <v>0</v>
      </c>
      <c r="AC283" s="8">
        <f>'Section 9a Bilan_Diffusion'!V279</f>
        <v>0</v>
      </c>
    </row>
    <row r="284" spans="1:29">
      <c r="A284" s="8">
        <f>'Identification '!$F$11</f>
        <v>0</v>
      </c>
      <c r="B284" s="46" t="str">
        <f>IF(AND('Identification '!$F$11="",'Identification '!$F$15&lt;&gt;""),'Identification '!$F$15,IF('Identification '!$F$11="","",IF('Identification '!$F$13="Inscrire le nom de votre organisme dans la cellule F15",'Identification '!$F$15,'Identification '!$F$13)))</f>
        <v/>
      </c>
      <c r="C284" s="8" t="str">
        <f>REF!$BM$7</f>
        <v>2025-2026</v>
      </c>
      <c r="D284" s="8" t="s">
        <v>2995</v>
      </c>
      <c r="E284" s="46" t="str">
        <f>'Identification '!$F$17</f>
        <v/>
      </c>
      <c r="F284" s="8" t="str">
        <f>'Identification '!$G$18</f>
        <v/>
      </c>
      <c r="G284" s="10" t="str">
        <f>IF('Section 9a Bilan_Diffusion'!$D$7="","",'Section 9a Bilan_Diffusion'!$D$7)</f>
        <v/>
      </c>
      <c r="H284" s="8" t="str">
        <f>IF('Section 9a Bilan_Diffusion'!A280="","",IF('Section 9a Bilan_Diffusion'!A280="«Choisir»","",'Section 9a Bilan_Diffusion'!A280))</f>
        <v/>
      </c>
      <c r="I284" s="1312" t="str">
        <f>IF('Section 9a Bilan_Diffusion'!B280="","",'Section 9a Bilan_Diffusion'!B280)</f>
        <v/>
      </c>
      <c r="J284" s="46" t="str">
        <f>IF('Section 9a Bilan_Diffusion'!C280="","",'Section 9a Bilan_Diffusion'!C280)</f>
        <v/>
      </c>
      <c r="K284" s="46" t="str">
        <f>IF('Section 9a Bilan_Diffusion'!D280="","",'Section 9a Bilan_Diffusion'!D280)</f>
        <v/>
      </c>
      <c r="L284" s="8" t="str">
        <f>IF('Section 9a Bilan_Diffusion'!E280="","",IF('Section 9a Bilan_Diffusion'!E280="«Choisir»","",'Section 9a Bilan_Diffusion'!E280))</f>
        <v/>
      </c>
      <c r="M284" s="8" t="str">
        <f>IF('Section 9a Bilan_Diffusion'!F280="","",IF('Section 9a Bilan_Diffusion'!F280="«Choisir»","",'Section 9a Bilan_Diffusion'!F280))</f>
        <v/>
      </c>
      <c r="N284" s="46" t="str">
        <f>IF('Section 9a Bilan_Diffusion'!G280="","",'Section 9a Bilan_Diffusion'!G280)</f>
        <v/>
      </c>
      <c r="O284" s="46" t="str">
        <f>IF('Section 9a Bilan_Diffusion'!H280="","",'Section 9a Bilan_Diffusion'!H280)</f>
        <v/>
      </c>
      <c r="P284" s="46" t="str">
        <f>IF('Section 9a Bilan_Diffusion'!I280="","",'Section 9a Bilan_Diffusion'!I280)</f>
        <v/>
      </c>
      <c r="Q284" s="46" t="str">
        <f>IF('Section 9a Bilan_Diffusion'!J280="","",'Section 9a Bilan_Diffusion'!J280)</f>
        <v/>
      </c>
      <c r="R284" s="46" t="str">
        <f>IF('Section 9a Bilan_Diffusion'!K280="","",'Section 9a Bilan_Diffusion'!K280)</f>
        <v/>
      </c>
      <c r="S284" s="46" t="str">
        <f>IF('Section 9a Bilan_Diffusion'!L280="","",'Section 9a Bilan_Diffusion'!L280)</f>
        <v/>
      </c>
      <c r="T284" s="46" t="str">
        <f>IF('Section 9a Bilan_Diffusion'!M280="","",'Section 9a Bilan_Diffusion'!M280)</f>
        <v/>
      </c>
      <c r="U284" s="8">
        <f>'Section 9a Bilan_Diffusion'!N280</f>
        <v>0</v>
      </c>
      <c r="V284" s="8">
        <f>'Section 9a Bilan_Diffusion'!O280</f>
        <v>0</v>
      </c>
      <c r="W284" s="8">
        <f>'Section 9a Bilan_Diffusion'!P280</f>
        <v>0</v>
      </c>
      <c r="X284" s="8">
        <f>'Section 9a Bilan_Diffusion'!Q280</f>
        <v>0</v>
      </c>
      <c r="Y284" s="8">
        <f>'Section 9a Bilan_Diffusion'!R280</f>
        <v>0</v>
      </c>
      <c r="Z284" s="8">
        <f>'Section 9a Bilan_Diffusion'!S280</f>
        <v>0</v>
      </c>
      <c r="AA284" s="8">
        <f>'Section 9a Bilan_Diffusion'!T280</f>
        <v>0</v>
      </c>
      <c r="AB284" s="8">
        <f>'Section 9a Bilan_Diffusion'!U280</f>
        <v>0</v>
      </c>
      <c r="AC284" s="8">
        <f>'Section 9a Bilan_Diffusion'!V280</f>
        <v>0</v>
      </c>
    </row>
    <row r="285" spans="1:29">
      <c r="A285" s="8">
        <f>'Identification '!$F$11</f>
        <v>0</v>
      </c>
      <c r="B285" s="46" t="str">
        <f>IF(AND('Identification '!$F$11="",'Identification '!$F$15&lt;&gt;""),'Identification '!$F$15,IF('Identification '!$F$11="","",IF('Identification '!$F$13="Inscrire le nom de votre organisme dans la cellule F15",'Identification '!$F$15,'Identification '!$F$13)))</f>
        <v/>
      </c>
      <c r="C285" s="8" t="str">
        <f>REF!$BM$7</f>
        <v>2025-2026</v>
      </c>
      <c r="D285" s="8" t="s">
        <v>2995</v>
      </c>
      <c r="E285" s="46" t="str">
        <f>'Identification '!$F$17</f>
        <v/>
      </c>
      <c r="F285" s="8" t="str">
        <f>'Identification '!$G$18</f>
        <v/>
      </c>
      <c r="G285" s="10" t="str">
        <f>IF('Section 9a Bilan_Diffusion'!$D$7="","",'Section 9a Bilan_Diffusion'!$D$7)</f>
        <v/>
      </c>
      <c r="H285" s="8" t="str">
        <f>IF('Section 9a Bilan_Diffusion'!A281="","",IF('Section 9a Bilan_Diffusion'!A281="«Choisir»","",'Section 9a Bilan_Diffusion'!A281))</f>
        <v/>
      </c>
      <c r="I285" s="1312" t="str">
        <f>IF('Section 9a Bilan_Diffusion'!B281="","",'Section 9a Bilan_Diffusion'!B281)</f>
        <v/>
      </c>
      <c r="J285" s="46" t="str">
        <f>IF('Section 9a Bilan_Diffusion'!C281="","",'Section 9a Bilan_Diffusion'!C281)</f>
        <v/>
      </c>
      <c r="K285" s="46" t="str">
        <f>IF('Section 9a Bilan_Diffusion'!D281="","",'Section 9a Bilan_Diffusion'!D281)</f>
        <v/>
      </c>
      <c r="L285" s="8" t="str">
        <f>IF('Section 9a Bilan_Diffusion'!E281="","",IF('Section 9a Bilan_Diffusion'!E281="«Choisir»","",'Section 9a Bilan_Diffusion'!E281))</f>
        <v/>
      </c>
      <c r="M285" s="8" t="str">
        <f>IF('Section 9a Bilan_Diffusion'!F281="","",IF('Section 9a Bilan_Diffusion'!F281="«Choisir»","",'Section 9a Bilan_Diffusion'!F281))</f>
        <v/>
      </c>
      <c r="N285" s="46" t="str">
        <f>IF('Section 9a Bilan_Diffusion'!G281="","",'Section 9a Bilan_Diffusion'!G281)</f>
        <v/>
      </c>
      <c r="O285" s="46" t="str">
        <f>IF('Section 9a Bilan_Diffusion'!H281="","",'Section 9a Bilan_Diffusion'!H281)</f>
        <v/>
      </c>
      <c r="P285" s="46" t="str">
        <f>IF('Section 9a Bilan_Diffusion'!I281="","",'Section 9a Bilan_Diffusion'!I281)</f>
        <v/>
      </c>
      <c r="Q285" s="46" t="str">
        <f>IF('Section 9a Bilan_Diffusion'!J281="","",'Section 9a Bilan_Diffusion'!J281)</f>
        <v/>
      </c>
      <c r="R285" s="46" t="str">
        <f>IF('Section 9a Bilan_Diffusion'!K281="","",'Section 9a Bilan_Diffusion'!K281)</f>
        <v/>
      </c>
      <c r="S285" s="46" t="str">
        <f>IF('Section 9a Bilan_Diffusion'!L281="","",'Section 9a Bilan_Diffusion'!L281)</f>
        <v/>
      </c>
      <c r="T285" s="46" t="str">
        <f>IF('Section 9a Bilan_Diffusion'!M281="","",'Section 9a Bilan_Diffusion'!M281)</f>
        <v/>
      </c>
      <c r="U285" s="8">
        <f>'Section 9a Bilan_Diffusion'!N281</f>
        <v>0</v>
      </c>
      <c r="V285" s="8">
        <f>'Section 9a Bilan_Diffusion'!O281</f>
        <v>0</v>
      </c>
      <c r="W285" s="8">
        <f>'Section 9a Bilan_Diffusion'!P281</f>
        <v>0</v>
      </c>
      <c r="X285" s="8">
        <f>'Section 9a Bilan_Diffusion'!Q281</f>
        <v>0</v>
      </c>
      <c r="Y285" s="8">
        <f>'Section 9a Bilan_Diffusion'!R281</f>
        <v>0</v>
      </c>
      <c r="Z285" s="8">
        <f>'Section 9a Bilan_Diffusion'!S281</f>
        <v>0</v>
      </c>
      <c r="AA285" s="8">
        <f>'Section 9a Bilan_Diffusion'!T281</f>
        <v>0</v>
      </c>
      <c r="AB285" s="8">
        <f>'Section 9a Bilan_Diffusion'!U281</f>
        <v>0</v>
      </c>
      <c r="AC285" s="8">
        <f>'Section 9a Bilan_Diffusion'!V281</f>
        <v>0</v>
      </c>
    </row>
    <row r="286" spans="1:29">
      <c r="A286" s="8">
        <f>'Identification '!$F$11</f>
        <v>0</v>
      </c>
      <c r="B286" s="46" t="str">
        <f>IF(AND('Identification '!$F$11="",'Identification '!$F$15&lt;&gt;""),'Identification '!$F$15,IF('Identification '!$F$11="","",IF('Identification '!$F$13="Inscrire le nom de votre organisme dans la cellule F15",'Identification '!$F$15,'Identification '!$F$13)))</f>
        <v/>
      </c>
      <c r="C286" s="8" t="str">
        <f>REF!$BM$7</f>
        <v>2025-2026</v>
      </c>
      <c r="D286" s="8" t="s">
        <v>2995</v>
      </c>
      <c r="E286" s="46" t="str">
        <f>'Identification '!$F$17</f>
        <v/>
      </c>
      <c r="F286" s="8" t="str">
        <f>'Identification '!$G$18</f>
        <v/>
      </c>
      <c r="G286" s="10" t="str">
        <f>IF('Section 9a Bilan_Diffusion'!$D$7="","",'Section 9a Bilan_Diffusion'!$D$7)</f>
        <v/>
      </c>
      <c r="H286" s="8" t="str">
        <f>IF('Section 9a Bilan_Diffusion'!A282="","",IF('Section 9a Bilan_Diffusion'!A282="«Choisir»","",'Section 9a Bilan_Diffusion'!A282))</f>
        <v/>
      </c>
      <c r="I286" s="1312" t="str">
        <f>IF('Section 9a Bilan_Diffusion'!B282="","",'Section 9a Bilan_Diffusion'!B282)</f>
        <v/>
      </c>
      <c r="J286" s="46" t="str">
        <f>IF('Section 9a Bilan_Diffusion'!C282="","",'Section 9a Bilan_Diffusion'!C282)</f>
        <v/>
      </c>
      <c r="K286" s="46" t="str">
        <f>IF('Section 9a Bilan_Diffusion'!D282="","",'Section 9a Bilan_Diffusion'!D282)</f>
        <v/>
      </c>
      <c r="L286" s="8" t="str">
        <f>IF('Section 9a Bilan_Diffusion'!E282="","",IF('Section 9a Bilan_Diffusion'!E282="«Choisir»","",'Section 9a Bilan_Diffusion'!E282))</f>
        <v/>
      </c>
      <c r="M286" s="8" t="str">
        <f>IF('Section 9a Bilan_Diffusion'!F282="","",IF('Section 9a Bilan_Diffusion'!F282="«Choisir»","",'Section 9a Bilan_Diffusion'!F282))</f>
        <v/>
      </c>
      <c r="N286" s="46" t="str">
        <f>IF('Section 9a Bilan_Diffusion'!G282="","",'Section 9a Bilan_Diffusion'!G282)</f>
        <v/>
      </c>
      <c r="O286" s="46" t="str">
        <f>IF('Section 9a Bilan_Diffusion'!H282="","",'Section 9a Bilan_Diffusion'!H282)</f>
        <v/>
      </c>
      <c r="P286" s="46" t="str">
        <f>IF('Section 9a Bilan_Diffusion'!I282="","",'Section 9a Bilan_Diffusion'!I282)</f>
        <v/>
      </c>
      <c r="Q286" s="46" t="str">
        <f>IF('Section 9a Bilan_Diffusion'!J282="","",'Section 9a Bilan_Diffusion'!J282)</f>
        <v/>
      </c>
      <c r="R286" s="46" t="str">
        <f>IF('Section 9a Bilan_Diffusion'!K282="","",'Section 9a Bilan_Diffusion'!K282)</f>
        <v/>
      </c>
      <c r="S286" s="46" t="str">
        <f>IF('Section 9a Bilan_Diffusion'!L282="","",'Section 9a Bilan_Diffusion'!L282)</f>
        <v/>
      </c>
      <c r="T286" s="46" t="str">
        <f>IF('Section 9a Bilan_Diffusion'!M282="","",'Section 9a Bilan_Diffusion'!M282)</f>
        <v/>
      </c>
      <c r="U286" s="8">
        <f>'Section 9a Bilan_Diffusion'!N282</f>
        <v>0</v>
      </c>
      <c r="V286" s="8">
        <f>'Section 9a Bilan_Diffusion'!O282</f>
        <v>0</v>
      </c>
      <c r="W286" s="8">
        <f>'Section 9a Bilan_Diffusion'!P282</f>
        <v>0</v>
      </c>
      <c r="X286" s="8">
        <f>'Section 9a Bilan_Diffusion'!Q282</f>
        <v>0</v>
      </c>
      <c r="Y286" s="8">
        <f>'Section 9a Bilan_Diffusion'!R282</f>
        <v>0</v>
      </c>
      <c r="Z286" s="8">
        <f>'Section 9a Bilan_Diffusion'!S282</f>
        <v>0</v>
      </c>
      <c r="AA286" s="8">
        <f>'Section 9a Bilan_Diffusion'!T282</f>
        <v>0</v>
      </c>
      <c r="AB286" s="8">
        <f>'Section 9a Bilan_Diffusion'!U282</f>
        <v>0</v>
      </c>
      <c r="AC286" s="8">
        <f>'Section 9a Bilan_Diffusion'!V282</f>
        <v>0</v>
      </c>
    </row>
    <row r="287" spans="1:29">
      <c r="A287" s="8">
        <f>'Identification '!$F$11</f>
        <v>0</v>
      </c>
      <c r="B287" s="46" t="str">
        <f>IF(AND('Identification '!$F$11="",'Identification '!$F$15&lt;&gt;""),'Identification '!$F$15,IF('Identification '!$F$11="","",IF('Identification '!$F$13="Inscrire le nom de votre organisme dans la cellule F15",'Identification '!$F$15,'Identification '!$F$13)))</f>
        <v/>
      </c>
      <c r="C287" s="8" t="str">
        <f>REF!$BM$7</f>
        <v>2025-2026</v>
      </c>
      <c r="D287" s="8" t="s">
        <v>2995</v>
      </c>
      <c r="E287" s="46" t="str">
        <f>'Identification '!$F$17</f>
        <v/>
      </c>
      <c r="F287" s="8" t="str">
        <f>'Identification '!$G$18</f>
        <v/>
      </c>
      <c r="G287" s="10" t="str">
        <f>IF('Section 9a Bilan_Diffusion'!$D$7="","",'Section 9a Bilan_Diffusion'!$D$7)</f>
        <v/>
      </c>
      <c r="H287" s="8" t="str">
        <f>IF('Section 9a Bilan_Diffusion'!A283="","",IF('Section 9a Bilan_Diffusion'!A283="«Choisir»","",'Section 9a Bilan_Diffusion'!A283))</f>
        <v/>
      </c>
      <c r="I287" s="1312" t="str">
        <f>IF('Section 9a Bilan_Diffusion'!B283="","",'Section 9a Bilan_Diffusion'!B283)</f>
        <v/>
      </c>
      <c r="J287" s="46" t="str">
        <f>IF('Section 9a Bilan_Diffusion'!C283="","",'Section 9a Bilan_Diffusion'!C283)</f>
        <v/>
      </c>
      <c r="K287" s="46" t="str">
        <f>IF('Section 9a Bilan_Diffusion'!D283="","",'Section 9a Bilan_Diffusion'!D283)</f>
        <v/>
      </c>
      <c r="L287" s="8" t="str">
        <f>IF('Section 9a Bilan_Diffusion'!E283="","",IF('Section 9a Bilan_Diffusion'!E283="«Choisir»","",'Section 9a Bilan_Diffusion'!E283))</f>
        <v/>
      </c>
      <c r="M287" s="8" t="str">
        <f>IF('Section 9a Bilan_Diffusion'!F283="","",IF('Section 9a Bilan_Diffusion'!F283="«Choisir»","",'Section 9a Bilan_Diffusion'!F283))</f>
        <v/>
      </c>
      <c r="N287" s="46" t="str">
        <f>IF('Section 9a Bilan_Diffusion'!G283="","",'Section 9a Bilan_Diffusion'!G283)</f>
        <v/>
      </c>
      <c r="O287" s="46" t="str">
        <f>IF('Section 9a Bilan_Diffusion'!H283="","",'Section 9a Bilan_Diffusion'!H283)</f>
        <v/>
      </c>
      <c r="P287" s="46" t="str">
        <f>IF('Section 9a Bilan_Diffusion'!I283="","",'Section 9a Bilan_Diffusion'!I283)</f>
        <v/>
      </c>
      <c r="Q287" s="46" t="str">
        <f>IF('Section 9a Bilan_Diffusion'!J283="","",'Section 9a Bilan_Diffusion'!J283)</f>
        <v/>
      </c>
      <c r="R287" s="46" t="str">
        <f>IF('Section 9a Bilan_Diffusion'!K283="","",'Section 9a Bilan_Diffusion'!K283)</f>
        <v/>
      </c>
      <c r="S287" s="46" t="str">
        <f>IF('Section 9a Bilan_Diffusion'!L283="","",'Section 9a Bilan_Diffusion'!L283)</f>
        <v/>
      </c>
      <c r="T287" s="46" t="str">
        <f>IF('Section 9a Bilan_Diffusion'!M283="","",'Section 9a Bilan_Diffusion'!M283)</f>
        <v/>
      </c>
      <c r="U287" s="8">
        <f>'Section 9a Bilan_Diffusion'!N283</f>
        <v>0</v>
      </c>
      <c r="V287" s="8">
        <f>'Section 9a Bilan_Diffusion'!O283</f>
        <v>0</v>
      </c>
      <c r="W287" s="8">
        <f>'Section 9a Bilan_Diffusion'!P283</f>
        <v>0</v>
      </c>
      <c r="X287" s="8">
        <f>'Section 9a Bilan_Diffusion'!Q283</f>
        <v>0</v>
      </c>
      <c r="Y287" s="8">
        <f>'Section 9a Bilan_Diffusion'!R283</f>
        <v>0</v>
      </c>
      <c r="Z287" s="8">
        <f>'Section 9a Bilan_Diffusion'!S283</f>
        <v>0</v>
      </c>
      <c r="AA287" s="8">
        <f>'Section 9a Bilan_Diffusion'!T283</f>
        <v>0</v>
      </c>
      <c r="AB287" s="8">
        <f>'Section 9a Bilan_Diffusion'!U283</f>
        <v>0</v>
      </c>
      <c r="AC287" s="8">
        <f>'Section 9a Bilan_Diffusion'!V283</f>
        <v>0</v>
      </c>
    </row>
    <row r="288" spans="1:29">
      <c r="A288" s="8">
        <f>'Identification '!$F$11</f>
        <v>0</v>
      </c>
      <c r="B288" s="46" t="str">
        <f>IF(AND('Identification '!$F$11="",'Identification '!$F$15&lt;&gt;""),'Identification '!$F$15,IF('Identification '!$F$11="","",IF('Identification '!$F$13="Inscrire le nom de votre organisme dans la cellule F15",'Identification '!$F$15,'Identification '!$F$13)))</f>
        <v/>
      </c>
      <c r="C288" s="8" t="str">
        <f>REF!$BM$7</f>
        <v>2025-2026</v>
      </c>
      <c r="D288" s="8" t="s">
        <v>2995</v>
      </c>
      <c r="E288" s="46" t="str">
        <f>'Identification '!$F$17</f>
        <v/>
      </c>
      <c r="F288" s="8" t="str">
        <f>'Identification '!$G$18</f>
        <v/>
      </c>
      <c r="G288" s="10" t="str">
        <f>IF('Section 9a Bilan_Diffusion'!$D$7="","",'Section 9a Bilan_Diffusion'!$D$7)</f>
        <v/>
      </c>
      <c r="H288" s="8" t="str">
        <f>IF('Section 9a Bilan_Diffusion'!A284="","",IF('Section 9a Bilan_Diffusion'!A284="«Choisir»","",'Section 9a Bilan_Diffusion'!A284))</f>
        <v/>
      </c>
      <c r="I288" s="1312" t="str">
        <f>IF('Section 9a Bilan_Diffusion'!B284="","",'Section 9a Bilan_Diffusion'!B284)</f>
        <v/>
      </c>
      <c r="J288" s="46" t="str">
        <f>IF('Section 9a Bilan_Diffusion'!C284="","",'Section 9a Bilan_Diffusion'!C284)</f>
        <v/>
      </c>
      <c r="K288" s="46" t="str">
        <f>IF('Section 9a Bilan_Diffusion'!D284="","",'Section 9a Bilan_Diffusion'!D284)</f>
        <v/>
      </c>
      <c r="L288" s="8" t="str">
        <f>IF('Section 9a Bilan_Diffusion'!E284="","",IF('Section 9a Bilan_Diffusion'!E284="«Choisir»","",'Section 9a Bilan_Diffusion'!E284))</f>
        <v/>
      </c>
      <c r="M288" s="8" t="str">
        <f>IF('Section 9a Bilan_Diffusion'!F284="","",IF('Section 9a Bilan_Diffusion'!F284="«Choisir»","",'Section 9a Bilan_Diffusion'!F284))</f>
        <v/>
      </c>
      <c r="N288" s="46" t="str">
        <f>IF('Section 9a Bilan_Diffusion'!G284="","",'Section 9a Bilan_Diffusion'!G284)</f>
        <v/>
      </c>
      <c r="O288" s="46" t="str">
        <f>IF('Section 9a Bilan_Diffusion'!H284="","",'Section 9a Bilan_Diffusion'!H284)</f>
        <v/>
      </c>
      <c r="P288" s="46" t="str">
        <f>IF('Section 9a Bilan_Diffusion'!I284="","",'Section 9a Bilan_Diffusion'!I284)</f>
        <v/>
      </c>
      <c r="Q288" s="46" t="str">
        <f>IF('Section 9a Bilan_Diffusion'!J284="","",'Section 9a Bilan_Diffusion'!J284)</f>
        <v/>
      </c>
      <c r="R288" s="46" t="str">
        <f>IF('Section 9a Bilan_Diffusion'!K284="","",'Section 9a Bilan_Diffusion'!K284)</f>
        <v/>
      </c>
      <c r="S288" s="46" t="str">
        <f>IF('Section 9a Bilan_Diffusion'!L284="","",'Section 9a Bilan_Diffusion'!L284)</f>
        <v/>
      </c>
      <c r="T288" s="46" t="str">
        <f>IF('Section 9a Bilan_Diffusion'!M284="","",'Section 9a Bilan_Diffusion'!M284)</f>
        <v/>
      </c>
      <c r="U288" s="8">
        <f>'Section 9a Bilan_Diffusion'!N284</f>
        <v>0</v>
      </c>
      <c r="V288" s="8">
        <f>'Section 9a Bilan_Diffusion'!O284</f>
        <v>0</v>
      </c>
      <c r="W288" s="8">
        <f>'Section 9a Bilan_Diffusion'!P284</f>
        <v>0</v>
      </c>
      <c r="X288" s="8">
        <f>'Section 9a Bilan_Diffusion'!Q284</f>
        <v>0</v>
      </c>
      <c r="Y288" s="8">
        <f>'Section 9a Bilan_Diffusion'!R284</f>
        <v>0</v>
      </c>
      <c r="Z288" s="8">
        <f>'Section 9a Bilan_Diffusion'!S284</f>
        <v>0</v>
      </c>
      <c r="AA288" s="8">
        <f>'Section 9a Bilan_Diffusion'!T284</f>
        <v>0</v>
      </c>
      <c r="AB288" s="8">
        <f>'Section 9a Bilan_Diffusion'!U284</f>
        <v>0</v>
      </c>
      <c r="AC288" s="8">
        <f>'Section 9a Bilan_Diffusion'!V284</f>
        <v>0</v>
      </c>
    </row>
    <row r="289" spans="1:29">
      <c r="A289" s="8">
        <f>'Identification '!$F$11</f>
        <v>0</v>
      </c>
      <c r="B289" s="46" t="str">
        <f>IF(AND('Identification '!$F$11="",'Identification '!$F$15&lt;&gt;""),'Identification '!$F$15,IF('Identification '!$F$11="","",IF('Identification '!$F$13="Inscrire le nom de votre organisme dans la cellule F15",'Identification '!$F$15,'Identification '!$F$13)))</f>
        <v/>
      </c>
      <c r="C289" s="8" t="str">
        <f>REF!$BM$7</f>
        <v>2025-2026</v>
      </c>
      <c r="D289" s="8" t="s">
        <v>2995</v>
      </c>
      <c r="E289" s="46" t="str">
        <f>'Identification '!$F$17</f>
        <v/>
      </c>
      <c r="F289" s="8" t="str">
        <f>'Identification '!$G$18</f>
        <v/>
      </c>
      <c r="G289" s="10" t="str">
        <f>IF('Section 9a Bilan_Diffusion'!$D$7="","",'Section 9a Bilan_Diffusion'!$D$7)</f>
        <v/>
      </c>
      <c r="H289" s="8" t="str">
        <f>IF('Section 9a Bilan_Diffusion'!A285="","",IF('Section 9a Bilan_Diffusion'!A285="«Choisir»","",'Section 9a Bilan_Diffusion'!A285))</f>
        <v/>
      </c>
      <c r="I289" s="1312" t="str">
        <f>IF('Section 9a Bilan_Diffusion'!B285="","",'Section 9a Bilan_Diffusion'!B285)</f>
        <v/>
      </c>
      <c r="J289" s="46" t="str">
        <f>IF('Section 9a Bilan_Diffusion'!C285="","",'Section 9a Bilan_Diffusion'!C285)</f>
        <v/>
      </c>
      <c r="K289" s="46" t="str">
        <f>IF('Section 9a Bilan_Diffusion'!D285="","",'Section 9a Bilan_Diffusion'!D285)</f>
        <v/>
      </c>
      <c r="L289" s="8" t="str">
        <f>IF('Section 9a Bilan_Diffusion'!E285="","",IF('Section 9a Bilan_Diffusion'!E285="«Choisir»","",'Section 9a Bilan_Diffusion'!E285))</f>
        <v/>
      </c>
      <c r="M289" s="8" t="str">
        <f>IF('Section 9a Bilan_Diffusion'!F285="","",IF('Section 9a Bilan_Diffusion'!F285="«Choisir»","",'Section 9a Bilan_Diffusion'!F285))</f>
        <v/>
      </c>
      <c r="N289" s="46" t="str">
        <f>IF('Section 9a Bilan_Diffusion'!G285="","",'Section 9a Bilan_Diffusion'!G285)</f>
        <v/>
      </c>
      <c r="O289" s="46" t="str">
        <f>IF('Section 9a Bilan_Diffusion'!H285="","",'Section 9a Bilan_Diffusion'!H285)</f>
        <v/>
      </c>
      <c r="P289" s="46" t="str">
        <f>IF('Section 9a Bilan_Diffusion'!I285="","",'Section 9a Bilan_Diffusion'!I285)</f>
        <v/>
      </c>
      <c r="Q289" s="46" t="str">
        <f>IF('Section 9a Bilan_Diffusion'!J285="","",'Section 9a Bilan_Diffusion'!J285)</f>
        <v/>
      </c>
      <c r="R289" s="46" t="str">
        <f>IF('Section 9a Bilan_Diffusion'!K285="","",'Section 9a Bilan_Diffusion'!K285)</f>
        <v/>
      </c>
      <c r="S289" s="46" t="str">
        <f>IF('Section 9a Bilan_Diffusion'!L285="","",'Section 9a Bilan_Diffusion'!L285)</f>
        <v/>
      </c>
      <c r="T289" s="46" t="str">
        <f>IF('Section 9a Bilan_Diffusion'!M285="","",'Section 9a Bilan_Diffusion'!M285)</f>
        <v/>
      </c>
      <c r="U289" s="8">
        <f>'Section 9a Bilan_Diffusion'!N285</f>
        <v>0</v>
      </c>
      <c r="V289" s="8">
        <f>'Section 9a Bilan_Diffusion'!O285</f>
        <v>0</v>
      </c>
      <c r="W289" s="8">
        <f>'Section 9a Bilan_Diffusion'!P285</f>
        <v>0</v>
      </c>
      <c r="X289" s="8">
        <f>'Section 9a Bilan_Diffusion'!Q285</f>
        <v>0</v>
      </c>
      <c r="Y289" s="8">
        <f>'Section 9a Bilan_Diffusion'!R285</f>
        <v>0</v>
      </c>
      <c r="Z289" s="8">
        <f>'Section 9a Bilan_Diffusion'!S285</f>
        <v>0</v>
      </c>
      <c r="AA289" s="8">
        <f>'Section 9a Bilan_Diffusion'!T285</f>
        <v>0</v>
      </c>
      <c r="AB289" s="8">
        <f>'Section 9a Bilan_Diffusion'!U285</f>
        <v>0</v>
      </c>
      <c r="AC289" s="8">
        <f>'Section 9a Bilan_Diffusion'!V285</f>
        <v>0</v>
      </c>
    </row>
    <row r="290" spans="1:29">
      <c r="A290" s="8">
        <f>'Identification '!$F$11</f>
        <v>0</v>
      </c>
      <c r="B290" s="46" t="str">
        <f>IF(AND('Identification '!$F$11="",'Identification '!$F$15&lt;&gt;""),'Identification '!$F$15,IF('Identification '!$F$11="","",IF('Identification '!$F$13="Inscrire le nom de votre organisme dans la cellule F15",'Identification '!$F$15,'Identification '!$F$13)))</f>
        <v/>
      </c>
      <c r="C290" s="8" t="str">
        <f>REF!$BM$7</f>
        <v>2025-2026</v>
      </c>
      <c r="D290" s="8" t="s">
        <v>2995</v>
      </c>
      <c r="E290" s="46" t="str">
        <f>'Identification '!$F$17</f>
        <v/>
      </c>
      <c r="F290" s="8" t="str">
        <f>'Identification '!$G$18</f>
        <v/>
      </c>
      <c r="G290" s="10" t="str">
        <f>IF('Section 9a Bilan_Diffusion'!$D$7="","",'Section 9a Bilan_Diffusion'!$D$7)</f>
        <v/>
      </c>
      <c r="H290" s="8" t="str">
        <f>IF('Section 9a Bilan_Diffusion'!A286="","",IF('Section 9a Bilan_Diffusion'!A286="«Choisir»","",'Section 9a Bilan_Diffusion'!A286))</f>
        <v/>
      </c>
      <c r="I290" s="1312" t="str">
        <f>IF('Section 9a Bilan_Diffusion'!B286="","",'Section 9a Bilan_Diffusion'!B286)</f>
        <v/>
      </c>
      <c r="J290" s="46" t="str">
        <f>IF('Section 9a Bilan_Diffusion'!C286="","",'Section 9a Bilan_Diffusion'!C286)</f>
        <v/>
      </c>
      <c r="K290" s="46" t="str">
        <f>IF('Section 9a Bilan_Diffusion'!D286="","",'Section 9a Bilan_Diffusion'!D286)</f>
        <v/>
      </c>
      <c r="L290" s="8" t="str">
        <f>IF('Section 9a Bilan_Diffusion'!E286="","",IF('Section 9a Bilan_Diffusion'!E286="«Choisir»","",'Section 9a Bilan_Diffusion'!E286))</f>
        <v/>
      </c>
      <c r="M290" s="8" t="str">
        <f>IF('Section 9a Bilan_Diffusion'!F286="","",IF('Section 9a Bilan_Diffusion'!F286="«Choisir»","",'Section 9a Bilan_Diffusion'!F286))</f>
        <v/>
      </c>
      <c r="N290" s="46" t="str">
        <f>IF('Section 9a Bilan_Diffusion'!G286="","",'Section 9a Bilan_Diffusion'!G286)</f>
        <v/>
      </c>
      <c r="O290" s="46" t="str">
        <f>IF('Section 9a Bilan_Diffusion'!H286="","",'Section 9a Bilan_Diffusion'!H286)</f>
        <v/>
      </c>
      <c r="P290" s="46" t="str">
        <f>IF('Section 9a Bilan_Diffusion'!I286="","",'Section 9a Bilan_Diffusion'!I286)</f>
        <v/>
      </c>
      <c r="Q290" s="46" t="str">
        <f>IF('Section 9a Bilan_Diffusion'!J286="","",'Section 9a Bilan_Diffusion'!J286)</f>
        <v/>
      </c>
      <c r="R290" s="46" t="str">
        <f>IF('Section 9a Bilan_Diffusion'!K286="","",'Section 9a Bilan_Diffusion'!K286)</f>
        <v/>
      </c>
      <c r="S290" s="46" t="str">
        <f>IF('Section 9a Bilan_Diffusion'!L286="","",'Section 9a Bilan_Diffusion'!L286)</f>
        <v/>
      </c>
      <c r="T290" s="46" t="str">
        <f>IF('Section 9a Bilan_Diffusion'!M286="","",'Section 9a Bilan_Diffusion'!M286)</f>
        <v/>
      </c>
      <c r="U290" s="8">
        <f>'Section 9a Bilan_Diffusion'!N286</f>
        <v>0</v>
      </c>
      <c r="V290" s="8">
        <f>'Section 9a Bilan_Diffusion'!O286</f>
        <v>0</v>
      </c>
      <c r="W290" s="8">
        <f>'Section 9a Bilan_Diffusion'!P286</f>
        <v>0</v>
      </c>
      <c r="X290" s="8">
        <f>'Section 9a Bilan_Diffusion'!Q286</f>
        <v>0</v>
      </c>
      <c r="Y290" s="8">
        <f>'Section 9a Bilan_Diffusion'!R286</f>
        <v>0</v>
      </c>
      <c r="Z290" s="8">
        <f>'Section 9a Bilan_Diffusion'!S286</f>
        <v>0</v>
      </c>
      <c r="AA290" s="8">
        <f>'Section 9a Bilan_Diffusion'!T286</f>
        <v>0</v>
      </c>
      <c r="AB290" s="8">
        <f>'Section 9a Bilan_Diffusion'!U286</f>
        <v>0</v>
      </c>
      <c r="AC290" s="8">
        <f>'Section 9a Bilan_Diffusion'!V286</f>
        <v>0</v>
      </c>
    </row>
    <row r="291" spans="1:29">
      <c r="A291" s="8">
        <f>'Identification '!$F$11</f>
        <v>0</v>
      </c>
      <c r="B291" s="46" t="str">
        <f>IF(AND('Identification '!$F$11="",'Identification '!$F$15&lt;&gt;""),'Identification '!$F$15,IF('Identification '!$F$11="","",IF('Identification '!$F$13="Inscrire le nom de votre organisme dans la cellule F15",'Identification '!$F$15,'Identification '!$F$13)))</f>
        <v/>
      </c>
      <c r="C291" s="8" t="str">
        <f>REF!$BM$7</f>
        <v>2025-2026</v>
      </c>
      <c r="D291" s="8" t="s">
        <v>2995</v>
      </c>
      <c r="E291" s="46" t="str">
        <f>'Identification '!$F$17</f>
        <v/>
      </c>
      <c r="F291" s="8" t="str">
        <f>'Identification '!$G$18</f>
        <v/>
      </c>
      <c r="G291" s="10" t="str">
        <f>IF('Section 9a Bilan_Diffusion'!$D$7="","",'Section 9a Bilan_Diffusion'!$D$7)</f>
        <v/>
      </c>
      <c r="H291" s="8" t="str">
        <f>IF('Section 9a Bilan_Diffusion'!A287="","",IF('Section 9a Bilan_Diffusion'!A287="«Choisir»","",'Section 9a Bilan_Diffusion'!A287))</f>
        <v/>
      </c>
      <c r="I291" s="1312" t="str">
        <f>IF('Section 9a Bilan_Diffusion'!B287="","",'Section 9a Bilan_Diffusion'!B287)</f>
        <v/>
      </c>
      <c r="J291" s="46" t="str">
        <f>IF('Section 9a Bilan_Diffusion'!C287="","",'Section 9a Bilan_Diffusion'!C287)</f>
        <v/>
      </c>
      <c r="K291" s="46" t="str">
        <f>IF('Section 9a Bilan_Diffusion'!D287="","",'Section 9a Bilan_Diffusion'!D287)</f>
        <v/>
      </c>
      <c r="L291" s="8" t="str">
        <f>IF('Section 9a Bilan_Diffusion'!E287="","",IF('Section 9a Bilan_Diffusion'!E287="«Choisir»","",'Section 9a Bilan_Diffusion'!E287))</f>
        <v/>
      </c>
      <c r="M291" s="8" t="str">
        <f>IF('Section 9a Bilan_Diffusion'!F287="","",IF('Section 9a Bilan_Diffusion'!F287="«Choisir»","",'Section 9a Bilan_Diffusion'!F287))</f>
        <v/>
      </c>
      <c r="N291" s="46" t="str">
        <f>IF('Section 9a Bilan_Diffusion'!G287="","",'Section 9a Bilan_Diffusion'!G287)</f>
        <v/>
      </c>
      <c r="O291" s="46" t="str">
        <f>IF('Section 9a Bilan_Diffusion'!H287="","",'Section 9a Bilan_Diffusion'!H287)</f>
        <v/>
      </c>
      <c r="P291" s="46" t="str">
        <f>IF('Section 9a Bilan_Diffusion'!I287="","",'Section 9a Bilan_Diffusion'!I287)</f>
        <v/>
      </c>
      <c r="Q291" s="46" t="str">
        <f>IF('Section 9a Bilan_Diffusion'!J287="","",'Section 9a Bilan_Diffusion'!J287)</f>
        <v/>
      </c>
      <c r="R291" s="46" t="str">
        <f>IF('Section 9a Bilan_Diffusion'!K287="","",'Section 9a Bilan_Diffusion'!K287)</f>
        <v/>
      </c>
      <c r="S291" s="46" t="str">
        <f>IF('Section 9a Bilan_Diffusion'!L287="","",'Section 9a Bilan_Diffusion'!L287)</f>
        <v/>
      </c>
      <c r="T291" s="46" t="str">
        <f>IF('Section 9a Bilan_Diffusion'!M287="","",'Section 9a Bilan_Diffusion'!M287)</f>
        <v/>
      </c>
      <c r="U291" s="8">
        <f>'Section 9a Bilan_Diffusion'!N287</f>
        <v>0</v>
      </c>
      <c r="V291" s="8">
        <f>'Section 9a Bilan_Diffusion'!O287</f>
        <v>0</v>
      </c>
      <c r="W291" s="8">
        <f>'Section 9a Bilan_Diffusion'!P287</f>
        <v>0</v>
      </c>
      <c r="X291" s="8">
        <f>'Section 9a Bilan_Diffusion'!Q287</f>
        <v>0</v>
      </c>
      <c r="Y291" s="8">
        <f>'Section 9a Bilan_Diffusion'!R287</f>
        <v>0</v>
      </c>
      <c r="Z291" s="8">
        <f>'Section 9a Bilan_Diffusion'!S287</f>
        <v>0</v>
      </c>
      <c r="AA291" s="8">
        <f>'Section 9a Bilan_Diffusion'!T287</f>
        <v>0</v>
      </c>
      <c r="AB291" s="8">
        <f>'Section 9a Bilan_Diffusion'!U287</f>
        <v>0</v>
      </c>
      <c r="AC291" s="8">
        <f>'Section 9a Bilan_Diffusion'!V287</f>
        <v>0</v>
      </c>
    </row>
    <row r="292" spans="1:29">
      <c r="A292" s="8">
        <f>'Identification '!$F$11</f>
        <v>0</v>
      </c>
      <c r="B292" s="46" t="str">
        <f>IF(AND('Identification '!$F$11="",'Identification '!$F$15&lt;&gt;""),'Identification '!$F$15,IF('Identification '!$F$11="","",IF('Identification '!$F$13="Inscrire le nom de votre organisme dans la cellule F15",'Identification '!$F$15,'Identification '!$F$13)))</f>
        <v/>
      </c>
      <c r="C292" s="8" t="str">
        <f>REF!$BM$7</f>
        <v>2025-2026</v>
      </c>
      <c r="D292" s="8" t="s">
        <v>2995</v>
      </c>
      <c r="E292" s="46" t="str">
        <f>'Identification '!$F$17</f>
        <v/>
      </c>
      <c r="F292" s="8" t="str">
        <f>'Identification '!$G$18</f>
        <v/>
      </c>
      <c r="G292" s="10" t="str">
        <f>IF('Section 9a Bilan_Diffusion'!$D$7="","",'Section 9a Bilan_Diffusion'!$D$7)</f>
        <v/>
      </c>
      <c r="H292" s="8" t="str">
        <f>IF('Section 9a Bilan_Diffusion'!A288="","",IF('Section 9a Bilan_Diffusion'!A288="«Choisir»","",'Section 9a Bilan_Diffusion'!A288))</f>
        <v/>
      </c>
      <c r="I292" s="1312" t="str">
        <f>IF('Section 9a Bilan_Diffusion'!B288="","",'Section 9a Bilan_Diffusion'!B288)</f>
        <v/>
      </c>
      <c r="J292" s="46" t="str">
        <f>IF('Section 9a Bilan_Diffusion'!C288="","",'Section 9a Bilan_Diffusion'!C288)</f>
        <v/>
      </c>
      <c r="K292" s="46" t="str">
        <f>IF('Section 9a Bilan_Diffusion'!D288="","",'Section 9a Bilan_Diffusion'!D288)</f>
        <v/>
      </c>
      <c r="L292" s="8" t="str">
        <f>IF('Section 9a Bilan_Diffusion'!E288="","",IF('Section 9a Bilan_Diffusion'!E288="«Choisir»","",'Section 9a Bilan_Diffusion'!E288))</f>
        <v/>
      </c>
      <c r="M292" s="8" t="str">
        <f>IF('Section 9a Bilan_Diffusion'!F288="","",IF('Section 9a Bilan_Diffusion'!F288="«Choisir»","",'Section 9a Bilan_Diffusion'!F288))</f>
        <v/>
      </c>
      <c r="N292" s="46" t="str">
        <f>IF('Section 9a Bilan_Diffusion'!G288="","",'Section 9a Bilan_Diffusion'!G288)</f>
        <v/>
      </c>
      <c r="O292" s="46" t="str">
        <f>IF('Section 9a Bilan_Diffusion'!H288="","",'Section 9a Bilan_Diffusion'!H288)</f>
        <v/>
      </c>
      <c r="P292" s="46" t="str">
        <f>IF('Section 9a Bilan_Diffusion'!I288="","",'Section 9a Bilan_Diffusion'!I288)</f>
        <v/>
      </c>
      <c r="Q292" s="46" t="str">
        <f>IF('Section 9a Bilan_Diffusion'!J288="","",'Section 9a Bilan_Diffusion'!J288)</f>
        <v/>
      </c>
      <c r="R292" s="46" t="str">
        <f>IF('Section 9a Bilan_Diffusion'!K288="","",'Section 9a Bilan_Diffusion'!K288)</f>
        <v/>
      </c>
      <c r="S292" s="46" t="str">
        <f>IF('Section 9a Bilan_Diffusion'!L288="","",'Section 9a Bilan_Diffusion'!L288)</f>
        <v/>
      </c>
      <c r="T292" s="46" t="str">
        <f>IF('Section 9a Bilan_Diffusion'!M288="","",'Section 9a Bilan_Diffusion'!M288)</f>
        <v/>
      </c>
      <c r="U292" s="8">
        <f>'Section 9a Bilan_Diffusion'!N288</f>
        <v>0</v>
      </c>
      <c r="V292" s="8">
        <f>'Section 9a Bilan_Diffusion'!O288</f>
        <v>0</v>
      </c>
      <c r="W292" s="8">
        <f>'Section 9a Bilan_Diffusion'!P288</f>
        <v>0</v>
      </c>
      <c r="X292" s="8">
        <f>'Section 9a Bilan_Diffusion'!Q288</f>
        <v>0</v>
      </c>
      <c r="Y292" s="8">
        <f>'Section 9a Bilan_Diffusion'!R288</f>
        <v>0</v>
      </c>
      <c r="Z292" s="8">
        <f>'Section 9a Bilan_Diffusion'!S288</f>
        <v>0</v>
      </c>
      <c r="AA292" s="8">
        <f>'Section 9a Bilan_Diffusion'!T288</f>
        <v>0</v>
      </c>
      <c r="AB292" s="8">
        <f>'Section 9a Bilan_Diffusion'!U288</f>
        <v>0</v>
      </c>
      <c r="AC292" s="8">
        <f>'Section 9a Bilan_Diffusion'!V288</f>
        <v>0</v>
      </c>
    </row>
    <row r="293" spans="1:29">
      <c r="A293" s="8">
        <f>'Identification '!$F$11</f>
        <v>0</v>
      </c>
      <c r="B293" s="46" t="str">
        <f>IF(AND('Identification '!$F$11="",'Identification '!$F$15&lt;&gt;""),'Identification '!$F$15,IF('Identification '!$F$11="","",IF('Identification '!$F$13="Inscrire le nom de votre organisme dans la cellule F15",'Identification '!$F$15,'Identification '!$F$13)))</f>
        <v/>
      </c>
      <c r="C293" s="8" t="str">
        <f>REF!$BM$7</f>
        <v>2025-2026</v>
      </c>
      <c r="D293" s="8" t="s">
        <v>2995</v>
      </c>
      <c r="E293" s="46" t="str">
        <f>'Identification '!$F$17</f>
        <v/>
      </c>
      <c r="F293" s="8" t="str">
        <f>'Identification '!$G$18</f>
        <v/>
      </c>
      <c r="G293" s="10" t="str">
        <f>IF('Section 9a Bilan_Diffusion'!$D$7="","",'Section 9a Bilan_Diffusion'!$D$7)</f>
        <v/>
      </c>
      <c r="H293" s="8" t="str">
        <f>IF('Section 9a Bilan_Diffusion'!A289="","",IF('Section 9a Bilan_Diffusion'!A289="«Choisir»","",'Section 9a Bilan_Diffusion'!A289))</f>
        <v/>
      </c>
      <c r="I293" s="1312" t="str">
        <f>IF('Section 9a Bilan_Diffusion'!B289="","",'Section 9a Bilan_Diffusion'!B289)</f>
        <v/>
      </c>
      <c r="J293" s="46" t="str">
        <f>IF('Section 9a Bilan_Diffusion'!C289="","",'Section 9a Bilan_Diffusion'!C289)</f>
        <v/>
      </c>
      <c r="K293" s="46" t="str">
        <f>IF('Section 9a Bilan_Diffusion'!D289="","",'Section 9a Bilan_Diffusion'!D289)</f>
        <v/>
      </c>
      <c r="L293" s="8" t="str">
        <f>IF('Section 9a Bilan_Diffusion'!E289="","",IF('Section 9a Bilan_Diffusion'!E289="«Choisir»","",'Section 9a Bilan_Diffusion'!E289))</f>
        <v/>
      </c>
      <c r="M293" s="8" t="str">
        <f>IF('Section 9a Bilan_Diffusion'!F289="","",IF('Section 9a Bilan_Diffusion'!F289="«Choisir»","",'Section 9a Bilan_Diffusion'!F289))</f>
        <v/>
      </c>
      <c r="N293" s="46" t="str">
        <f>IF('Section 9a Bilan_Diffusion'!G289="","",'Section 9a Bilan_Diffusion'!G289)</f>
        <v/>
      </c>
      <c r="O293" s="46" t="str">
        <f>IF('Section 9a Bilan_Diffusion'!H289="","",'Section 9a Bilan_Diffusion'!H289)</f>
        <v/>
      </c>
      <c r="P293" s="46" t="str">
        <f>IF('Section 9a Bilan_Diffusion'!I289="","",'Section 9a Bilan_Diffusion'!I289)</f>
        <v/>
      </c>
      <c r="Q293" s="46" t="str">
        <f>IF('Section 9a Bilan_Diffusion'!J289="","",'Section 9a Bilan_Diffusion'!J289)</f>
        <v/>
      </c>
      <c r="R293" s="46" t="str">
        <f>IF('Section 9a Bilan_Diffusion'!K289="","",'Section 9a Bilan_Diffusion'!K289)</f>
        <v/>
      </c>
      <c r="S293" s="46" t="str">
        <f>IF('Section 9a Bilan_Diffusion'!L289="","",'Section 9a Bilan_Diffusion'!L289)</f>
        <v/>
      </c>
      <c r="T293" s="46" t="str">
        <f>IF('Section 9a Bilan_Diffusion'!M289="","",'Section 9a Bilan_Diffusion'!M289)</f>
        <v/>
      </c>
      <c r="U293" s="8">
        <f>'Section 9a Bilan_Diffusion'!N289</f>
        <v>0</v>
      </c>
      <c r="V293" s="8">
        <f>'Section 9a Bilan_Diffusion'!O289</f>
        <v>0</v>
      </c>
      <c r="W293" s="8">
        <f>'Section 9a Bilan_Diffusion'!P289</f>
        <v>0</v>
      </c>
      <c r="X293" s="8">
        <f>'Section 9a Bilan_Diffusion'!Q289</f>
        <v>0</v>
      </c>
      <c r="Y293" s="8">
        <f>'Section 9a Bilan_Diffusion'!R289</f>
        <v>0</v>
      </c>
      <c r="Z293" s="8">
        <f>'Section 9a Bilan_Diffusion'!S289</f>
        <v>0</v>
      </c>
      <c r="AA293" s="8">
        <f>'Section 9a Bilan_Diffusion'!T289</f>
        <v>0</v>
      </c>
      <c r="AB293" s="8">
        <f>'Section 9a Bilan_Diffusion'!U289</f>
        <v>0</v>
      </c>
      <c r="AC293" s="8">
        <f>'Section 9a Bilan_Diffusion'!V289</f>
        <v>0</v>
      </c>
    </row>
    <row r="294" spans="1:29">
      <c r="A294" s="8">
        <f>'Identification '!$F$11</f>
        <v>0</v>
      </c>
      <c r="B294" s="46" t="str">
        <f>IF(AND('Identification '!$F$11="",'Identification '!$F$15&lt;&gt;""),'Identification '!$F$15,IF('Identification '!$F$11="","",IF('Identification '!$F$13="Inscrire le nom de votre organisme dans la cellule F15",'Identification '!$F$15,'Identification '!$F$13)))</f>
        <v/>
      </c>
      <c r="C294" s="8" t="str">
        <f>REF!$BM$7</f>
        <v>2025-2026</v>
      </c>
      <c r="D294" s="8" t="s">
        <v>2995</v>
      </c>
      <c r="E294" s="46" t="str">
        <f>'Identification '!$F$17</f>
        <v/>
      </c>
      <c r="F294" s="8" t="str">
        <f>'Identification '!$G$18</f>
        <v/>
      </c>
      <c r="G294" s="10" t="str">
        <f>IF('Section 9a Bilan_Diffusion'!$D$7="","",'Section 9a Bilan_Diffusion'!$D$7)</f>
        <v/>
      </c>
      <c r="H294" s="8" t="str">
        <f>IF('Section 9a Bilan_Diffusion'!A290="","",IF('Section 9a Bilan_Diffusion'!A290="«Choisir»","",'Section 9a Bilan_Diffusion'!A290))</f>
        <v/>
      </c>
      <c r="I294" s="1312" t="str">
        <f>IF('Section 9a Bilan_Diffusion'!B290="","",'Section 9a Bilan_Diffusion'!B290)</f>
        <v/>
      </c>
      <c r="J294" s="46" t="str">
        <f>IF('Section 9a Bilan_Diffusion'!C290="","",'Section 9a Bilan_Diffusion'!C290)</f>
        <v/>
      </c>
      <c r="K294" s="46" t="str">
        <f>IF('Section 9a Bilan_Diffusion'!D290="","",'Section 9a Bilan_Diffusion'!D290)</f>
        <v/>
      </c>
      <c r="L294" s="8" t="str">
        <f>IF('Section 9a Bilan_Diffusion'!E290="","",IF('Section 9a Bilan_Diffusion'!E290="«Choisir»","",'Section 9a Bilan_Diffusion'!E290))</f>
        <v/>
      </c>
      <c r="M294" s="8" t="str">
        <f>IF('Section 9a Bilan_Diffusion'!F290="","",IF('Section 9a Bilan_Diffusion'!F290="«Choisir»","",'Section 9a Bilan_Diffusion'!F290))</f>
        <v/>
      </c>
      <c r="N294" s="46" t="str">
        <f>IF('Section 9a Bilan_Diffusion'!G290="","",'Section 9a Bilan_Diffusion'!G290)</f>
        <v/>
      </c>
      <c r="O294" s="46" t="str">
        <f>IF('Section 9a Bilan_Diffusion'!H290="","",'Section 9a Bilan_Diffusion'!H290)</f>
        <v/>
      </c>
      <c r="P294" s="46" t="str">
        <f>IF('Section 9a Bilan_Diffusion'!I290="","",'Section 9a Bilan_Diffusion'!I290)</f>
        <v/>
      </c>
      <c r="Q294" s="46" t="str">
        <f>IF('Section 9a Bilan_Diffusion'!J290="","",'Section 9a Bilan_Diffusion'!J290)</f>
        <v/>
      </c>
      <c r="R294" s="46" t="str">
        <f>IF('Section 9a Bilan_Diffusion'!K290="","",'Section 9a Bilan_Diffusion'!K290)</f>
        <v/>
      </c>
      <c r="S294" s="46" t="str">
        <f>IF('Section 9a Bilan_Diffusion'!L290="","",'Section 9a Bilan_Diffusion'!L290)</f>
        <v/>
      </c>
      <c r="T294" s="46" t="str">
        <f>IF('Section 9a Bilan_Diffusion'!M290="","",'Section 9a Bilan_Diffusion'!M290)</f>
        <v/>
      </c>
      <c r="U294" s="8">
        <f>'Section 9a Bilan_Diffusion'!N290</f>
        <v>0</v>
      </c>
      <c r="V294" s="8">
        <f>'Section 9a Bilan_Diffusion'!O290</f>
        <v>0</v>
      </c>
      <c r="W294" s="8">
        <f>'Section 9a Bilan_Diffusion'!P290</f>
        <v>0</v>
      </c>
      <c r="X294" s="8">
        <f>'Section 9a Bilan_Diffusion'!Q290</f>
        <v>0</v>
      </c>
      <c r="Y294" s="8">
        <f>'Section 9a Bilan_Diffusion'!R290</f>
        <v>0</v>
      </c>
      <c r="Z294" s="8">
        <f>'Section 9a Bilan_Diffusion'!S290</f>
        <v>0</v>
      </c>
      <c r="AA294" s="8">
        <f>'Section 9a Bilan_Diffusion'!T290</f>
        <v>0</v>
      </c>
      <c r="AB294" s="8">
        <f>'Section 9a Bilan_Diffusion'!U290</f>
        <v>0</v>
      </c>
      <c r="AC294" s="8">
        <f>'Section 9a Bilan_Diffusion'!V290</f>
        <v>0</v>
      </c>
    </row>
    <row r="295" spans="1:29">
      <c r="A295" s="8">
        <f>'Identification '!$F$11</f>
        <v>0</v>
      </c>
      <c r="B295" s="46" t="str">
        <f>IF(AND('Identification '!$F$11="",'Identification '!$F$15&lt;&gt;""),'Identification '!$F$15,IF('Identification '!$F$11="","",IF('Identification '!$F$13="Inscrire le nom de votre organisme dans la cellule F15",'Identification '!$F$15,'Identification '!$F$13)))</f>
        <v/>
      </c>
      <c r="C295" s="8" t="str">
        <f>REF!$BM$7</f>
        <v>2025-2026</v>
      </c>
      <c r="D295" s="8" t="s">
        <v>2995</v>
      </c>
      <c r="E295" s="46" t="str">
        <f>'Identification '!$F$17</f>
        <v/>
      </c>
      <c r="F295" s="8" t="str">
        <f>'Identification '!$G$18</f>
        <v/>
      </c>
      <c r="G295" s="10" t="str">
        <f>IF('Section 9a Bilan_Diffusion'!$D$7="","",'Section 9a Bilan_Diffusion'!$D$7)</f>
        <v/>
      </c>
      <c r="H295" s="8" t="str">
        <f>IF('Section 9a Bilan_Diffusion'!A291="","",IF('Section 9a Bilan_Diffusion'!A291="«Choisir»","",'Section 9a Bilan_Diffusion'!A291))</f>
        <v/>
      </c>
      <c r="I295" s="1312" t="str">
        <f>IF('Section 9a Bilan_Diffusion'!B291="","",'Section 9a Bilan_Diffusion'!B291)</f>
        <v/>
      </c>
      <c r="J295" s="46" t="str">
        <f>IF('Section 9a Bilan_Diffusion'!C291="","",'Section 9a Bilan_Diffusion'!C291)</f>
        <v/>
      </c>
      <c r="K295" s="46" t="str">
        <f>IF('Section 9a Bilan_Diffusion'!D291="","",'Section 9a Bilan_Diffusion'!D291)</f>
        <v/>
      </c>
      <c r="L295" s="8" t="str">
        <f>IF('Section 9a Bilan_Diffusion'!E291="","",IF('Section 9a Bilan_Diffusion'!E291="«Choisir»","",'Section 9a Bilan_Diffusion'!E291))</f>
        <v/>
      </c>
      <c r="M295" s="8" t="str">
        <f>IF('Section 9a Bilan_Diffusion'!F291="","",IF('Section 9a Bilan_Diffusion'!F291="«Choisir»","",'Section 9a Bilan_Diffusion'!F291))</f>
        <v/>
      </c>
      <c r="N295" s="46" t="str">
        <f>IF('Section 9a Bilan_Diffusion'!G291="","",'Section 9a Bilan_Diffusion'!G291)</f>
        <v/>
      </c>
      <c r="O295" s="46" t="str">
        <f>IF('Section 9a Bilan_Diffusion'!H291="","",'Section 9a Bilan_Diffusion'!H291)</f>
        <v/>
      </c>
      <c r="P295" s="46" t="str">
        <f>IF('Section 9a Bilan_Diffusion'!I291="","",'Section 9a Bilan_Diffusion'!I291)</f>
        <v/>
      </c>
      <c r="Q295" s="46" t="str">
        <f>IF('Section 9a Bilan_Diffusion'!J291="","",'Section 9a Bilan_Diffusion'!J291)</f>
        <v/>
      </c>
      <c r="R295" s="46" t="str">
        <f>IF('Section 9a Bilan_Diffusion'!K291="","",'Section 9a Bilan_Diffusion'!K291)</f>
        <v/>
      </c>
      <c r="S295" s="46" t="str">
        <f>IF('Section 9a Bilan_Diffusion'!L291="","",'Section 9a Bilan_Diffusion'!L291)</f>
        <v/>
      </c>
      <c r="T295" s="46" t="str">
        <f>IF('Section 9a Bilan_Diffusion'!M291="","",'Section 9a Bilan_Diffusion'!M291)</f>
        <v/>
      </c>
      <c r="U295" s="8">
        <f>'Section 9a Bilan_Diffusion'!N291</f>
        <v>0</v>
      </c>
      <c r="V295" s="8">
        <f>'Section 9a Bilan_Diffusion'!O291</f>
        <v>0</v>
      </c>
      <c r="W295" s="8">
        <f>'Section 9a Bilan_Diffusion'!P291</f>
        <v>0</v>
      </c>
      <c r="X295" s="8">
        <f>'Section 9a Bilan_Diffusion'!Q291</f>
        <v>0</v>
      </c>
      <c r="Y295" s="8">
        <f>'Section 9a Bilan_Diffusion'!R291</f>
        <v>0</v>
      </c>
      <c r="Z295" s="8">
        <f>'Section 9a Bilan_Diffusion'!S291</f>
        <v>0</v>
      </c>
      <c r="AA295" s="8">
        <f>'Section 9a Bilan_Diffusion'!T291</f>
        <v>0</v>
      </c>
      <c r="AB295" s="8">
        <f>'Section 9a Bilan_Diffusion'!U291</f>
        <v>0</v>
      </c>
      <c r="AC295" s="8">
        <f>'Section 9a Bilan_Diffusion'!V291</f>
        <v>0</v>
      </c>
    </row>
    <row r="296" spans="1:29">
      <c r="A296" s="8">
        <f>'Identification '!$F$11</f>
        <v>0</v>
      </c>
      <c r="B296" s="46" t="str">
        <f>IF(AND('Identification '!$F$11="",'Identification '!$F$15&lt;&gt;""),'Identification '!$F$15,IF('Identification '!$F$11="","",IF('Identification '!$F$13="Inscrire le nom de votre organisme dans la cellule F15",'Identification '!$F$15,'Identification '!$F$13)))</f>
        <v/>
      </c>
      <c r="C296" s="8" t="str">
        <f>REF!$BM$7</f>
        <v>2025-2026</v>
      </c>
      <c r="D296" s="8" t="s">
        <v>2995</v>
      </c>
      <c r="E296" s="46" t="str">
        <f>'Identification '!$F$17</f>
        <v/>
      </c>
      <c r="F296" s="8" t="str">
        <f>'Identification '!$G$18</f>
        <v/>
      </c>
      <c r="G296" s="10" t="str">
        <f>IF('Section 9a Bilan_Diffusion'!$D$7="","",'Section 9a Bilan_Diffusion'!$D$7)</f>
        <v/>
      </c>
      <c r="H296" s="8" t="str">
        <f>IF('Section 9a Bilan_Diffusion'!A292="","",IF('Section 9a Bilan_Diffusion'!A292="«Choisir»","",'Section 9a Bilan_Diffusion'!A292))</f>
        <v/>
      </c>
      <c r="I296" s="1312" t="str">
        <f>IF('Section 9a Bilan_Diffusion'!B292="","",'Section 9a Bilan_Diffusion'!B292)</f>
        <v/>
      </c>
      <c r="J296" s="46" t="str">
        <f>IF('Section 9a Bilan_Diffusion'!C292="","",'Section 9a Bilan_Diffusion'!C292)</f>
        <v/>
      </c>
      <c r="K296" s="46" t="str">
        <f>IF('Section 9a Bilan_Diffusion'!D292="","",'Section 9a Bilan_Diffusion'!D292)</f>
        <v/>
      </c>
      <c r="L296" s="8" t="str">
        <f>IF('Section 9a Bilan_Diffusion'!E292="","",IF('Section 9a Bilan_Diffusion'!E292="«Choisir»","",'Section 9a Bilan_Diffusion'!E292))</f>
        <v/>
      </c>
      <c r="M296" s="8" t="str">
        <f>IF('Section 9a Bilan_Diffusion'!F292="","",IF('Section 9a Bilan_Diffusion'!F292="«Choisir»","",'Section 9a Bilan_Diffusion'!F292))</f>
        <v/>
      </c>
      <c r="N296" s="46" t="str">
        <f>IF('Section 9a Bilan_Diffusion'!G292="","",'Section 9a Bilan_Diffusion'!G292)</f>
        <v/>
      </c>
      <c r="O296" s="46" t="str">
        <f>IF('Section 9a Bilan_Diffusion'!H292="","",'Section 9a Bilan_Diffusion'!H292)</f>
        <v/>
      </c>
      <c r="P296" s="46" t="str">
        <f>IF('Section 9a Bilan_Diffusion'!I292="","",'Section 9a Bilan_Diffusion'!I292)</f>
        <v/>
      </c>
      <c r="Q296" s="46" t="str">
        <f>IF('Section 9a Bilan_Diffusion'!J292="","",'Section 9a Bilan_Diffusion'!J292)</f>
        <v/>
      </c>
      <c r="R296" s="46" t="str">
        <f>IF('Section 9a Bilan_Diffusion'!K292="","",'Section 9a Bilan_Diffusion'!K292)</f>
        <v/>
      </c>
      <c r="S296" s="46" t="str">
        <f>IF('Section 9a Bilan_Diffusion'!L292="","",'Section 9a Bilan_Diffusion'!L292)</f>
        <v/>
      </c>
      <c r="T296" s="46" t="str">
        <f>IF('Section 9a Bilan_Diffusion'!M292="","",'Section 9a Bilan_Diffusion'!M292)</f>
        <v/>
      </c>
      <c r="U296" s="8">
        <f>'Section 9a Bilan_Diffusion'!N292</f>
        <v>0</v>
      </c>
      <c r="V296" s="8">
        <f>'Section 9a Bilan_Diffusion'!O292</f>
        <v>0</v>
      </c>
      <c r="W296" s="8">
        <f>'Section 9a Bilan_Diffusion'!P292</f>
        <v>0</v>
      </c>
      <c r="X296" s="8">
        <f>'Section 9a Bilan_Diffusion'!Q292</f>
        <v>0</v>
      </c>
      <c r="Y296" s="8">
        <f>'Section 9a Bilan_Diffusion'!R292</f>
        <v>0</v>
      </c>
      <c r="Z296" s="8">
        <f>'Section 9a Bilan_Diffusion'!S292</f>
        <v>0</v>
      </c>
      <c r="AA296" s="8">
        <f>'Section 9a Bilan_Diffusion'!T292</f>
        <v>0</v>
      </c>
      <c r="AB296" s="8">
        <f>'Section 9a Bilan_Diffusion'!U292</f>
        <v>0</v>
      </c>
      <c r="AC296" s="8">
        <f>'Section 9a Bilan_Diffusion'!V292</f>
        <v>0</v>
      </c>
    </row>
    <row r="297" spans="1:29">
      <c r="A297" s="8">
        <f>'Identification '!$F$11</f>
        <v>0</v>
      </c>
      <c r="B297" s="46" t="str">
        <f>IF(AND('Identification '!$F$11="",'Identification '!$F$15&lt;&gt;""),'Identification '!$F$15,IF('Identification '!$F$11="","",IF('Identification '!$F$13="Inscrire le nom de votre organisme dans la cellule F15",'Identification '!$F$15,'Identification '!$F$13)))</f>
        <v/>
      </c>
      <c r="C297" s="8" t="str">
        <f>REF!$BM$7</f>
        <v>2025-2026</v>
      </c>
      <c r="D297" s="8" t="s">
        <v>2995</v>
      </c>
      <c r="E297" s="46" t="str">
        <f>'Identification '!$F$17</f>
        <v/>
      </c>
      <c r="F297" s="8" t="str">
        <f>'Identification '!$G$18</f>
        <v/>
      </c>
      <c r="G297" s="10" t="str">
        <f>IF('Section 9a Bilan_Diffusion'!$D$7="","",'Section 9a Bilan_Diffusion'!$D$7)</f>
        <v/>
      </c>
      <c r="H297" s="8" t="str">
        <f>IF('Section 9a Bilan_Diffusion'!A293="","",IF('Section 9a Bilan_Diffusion'!A293="«Choisir»","",'Section 9a Bilan_Diffusion'!A293))</f>
        <v/>
      </c>
      <c r="I297" s="1312" t="str">
        <f>IF('Section 9a Bilan_Diffusion'!B293="","",'Section 9a Bilan_Diffusion'!B293)</f>
        <v/>
      </c>
      <c r="J297" s="46" t="str">
        <f>IF('Section 9a Bilan_Diffusion'!C293="","",'Section 9a Bilan_Diffusion'!C293)</f>
        <v/>
      </c>
      <c r="K297" s="46" t="str">
        <f>IF('Section 9a Bilan_Diffusion'!D293="","",'Section 9a Bilan_Diffusion'!D293)</f>
        <v/>
      </c>
      <c r="L297" s="8" t="str">
        <f>IF('Section 9a Bilan_Diffusion'!E293="","",IF('Section 9a Bilan_Diffusion'!E293="«Choisir»","",'Section 9a Bilan_Diffusion'!E293))</f>
        <v/>
      </c>
      <c r="M297" s="8" t="str">
        <f>IF('Section 9a Bilan_Diffusion'!F293="","",IF('Section 9a Bilan_Diffusion'!F293="«Choisir»","",'Section 9a Bilan_Diffusion'!F293))</f>
        <v/>
      </c>
      <c r="N297" s="46" t="str">
        <f>IF('Section 9a Bilan_Diffusion'!G293="","",'Section 9a Bilan_Diffusion'!G293)</f>
        <v/>
      </c>
      <c r="O297" s="46" t="str">
        <f>IF('Section 9a Bilan_Diffusion'!H293="","",'Section 9a Bilan_Diffusion'!H293)</f>
        <v/>
      </c>
      <c r="P297" s="46" t="str">
        <f>IF('Section 9a Bilan_Diffusion'!I293="","",'Section 9a Bilan_Diffusion'!I293)</f>
        <v/>
      </c>
      <c r="Q297" s="46" t="str">
        <f>IF('Section 9a Bilan_Diffusion'!J293="","",'Section 9a Bilan_Diffusion'!J293)</f>
        <v/>
      </c>
      <c r="R297" s="46" t="str">
        <f>IF('Section 9a Bilan_Diffusion'!K293="","",'Section 9a Bilan_Diffusion'!K293)</f>
        <v/>
      </c>
      <c r="S297" s="46" t="str">
        <f>IF('Section 9a Bilan_Diffusion'!L293="","",'Section 9a Bilan_Diffusion'!L293)</f>
        <v/>
      </c>
      <c r="T297" s="46" t="str">
        <f>IF('Section 9a Bilan_Diffusion'!M293="","",'Section 9a Bilan_Diffusion'!M293)</f>
        <v/>
      </c>
      <c r="U297" s="8">
        <f>'Section 9a Bilan_Diffusion'!N293</f>
        <v>0</v>
      </c>
      <c r="V297" s="8">
        <f>'Section 9a Bilan_Diffusion'!O293</f>
        <v>0</v>
      </c>
      <c r="W297" s="8">
        <f>'Section 9a Bilan_Diffusion'!P293</f>
        <v>0</v>
      </c>
      <c r="X297" s="8">
        <f>'Section 9a Bilan_Diffusion'!Q293</f>
        <v>0</v>
      </c>
      <c r="Y297" s="8">
        <f>'Section 9a Bilan_Diffusion'!R293</f>
        <v>0</v>
      </c>
      <c r="Z297" s="8">
        <f>'Section 9a Bilan_Diffusion'!S293</f>
        <v>0</v>
      </c>
      <c r="AA297" s="8">
        <f>'Section 9a Bilan_Diffusion'!T293</f>
        <v>0</v>
      </c>
      <c r="AB297" s="8">
        <f>'Section 9a Bilan_Diffusion'!U293</f>
        <v>0</v>
      </c>
      <c r="AC297" s="8">
        <f>'Section 9a Bilan_Diffusion'!V293</f>
        <v>0</v>
      </c>
    </row>
    <row r="298" spans="1:29">
      <c r="A298" s="8">
        <f>'Identification '!$F$11</f>
        <v>0</v>
      </c>
      <c r="B298" s="46" t="str">
        <f>IF(AND('Identification '!$F$11="",'Identification '!$F$15&lt;&gt;""),'Identification '!$F$15,IF('Identification '!$F$11="","",IF('Identification '!$F$13="Inscrire le nom de votre organisme dans la cellule F15",'Identification '!$F$15,'Identification '!$F$13)))</f>
        <v/>
      </c>
      <c r="C298" s="8" t="str">
        <f>REF!$BM$7</f>
        <v>2025-2026</v>
      </c>
      <c r="D298" s="8" t="s">
        <v>2995</v>
      </c>
      <c r="E298" s="46" t="str">
        <f>'Identification '!$F$17</f>
        <v/>
      </c>
      <c r="F298" s="8" t="str">
        <f>'Identification '!$G$18</f>
        <v/>
      </c>
      <c r="G298" s="10" t="str">
        <f>IF('Section 9a Bilan_Diffusion'!$D$7="","",'Section 9a Bilan_Diffusion'!$D$7)</f>
        <v/>
      </c>
      <c r="H298" s="8" t="str">
        <f>IF('Section 9a Bilan_Diffusion'!A294="","",IF('Section 9a Bilan_Diffusion'!A294="«Choisir»","",'Section 9a Bilan_Diffusion'!A294))</f>
        <v/>
      </c>
      <c r="I298" s="1312" t="str">
        <f>IF('Section 9a Bilan_Diffusion'!B294="","",'Section 9a Bilan_Diffusion'!B294)</f>
        <v/>
      </c>
      <c r="J298" s="46" t="str">
        <f>IF('Section 9a Bilan_Diffusion'!C294="","",'Section 9a Bilan_Diffusion'!C294)</f>
        <v/>
      </c>
      <c r="K298" s="46" t="str">
        <f>IF('Section 9a Bilan_Diffusion'!D294="","",'Section 9a Bilan_Diffusion'!D294)</f>
        <v/>
      </c>
      <c r="L298" s="8" t="str">
        <f>IF('Section 9a Bilan_Diffusion'!E294="","",IF('Section 9a Bilan_Diffusion'!E294="«Choisir»","",'Section 9a Bilan_Diffusion'!E294))</f>
        <v/>
      </c>
      <c r="M298" s="8" t="str">
        <f>IF('Section 9a Bilan_Diffusion'!F294="","",IF('Section 9a Bilan_Diffusion'!F294="«Choisir»","",'Section 9a Bilan_Diffusion'!F294))</f>
        <v/>
      </c>
      <c r="N298" s="46" t="str">
        <f>IF('Section 9a Bilan_Diffusion'!G294="","",'Section 9a Bilan_Diffusion'!G294)</f>
        <v/>
      </c>
      <c r="O298" s="46" t="str">
        <f>IF('Section 9a Bilan_Diffusion'!H294="","",'Section 9a Bilan_Diffusion'!H294)</f>
        <v/>
      </c>
      <c r="P298" s="46" t="str">
        <f>IF('Section 9a Bilan_Diffusion'!I294="","",'Section 9a Bilan_Diffusion'!I294)</f>
        <v/>
      </c>
      <c r="Q298" s="46" t="str">
        <f>IF('Section 9a Bilan_Diffusion'!J294="","",'Section 9a Bilan_Diffusion'!J294)</f>
        <v/>
      </c>
      <c r="R298" s="46" t="str">
        <f>IF('Section 9a Bilan_Diffusion'!K294="","",'Section 9a Bilan_Diffusion'!K294)</f>
        <v/>
      </c>
      <c r="S298" s="46" t="str">
        <f>IF('Section 9a Bilan_Diffusion'!L294="","",'Section 9a Bilan_Diffusion'!L294)</f>
        <v/>
      </c>
      <c r="T298" s="46" t="str">
        <f>IF('Section 9a Bilan_Diffusion'!M294="","",'Section 9a Bilan_Diffusion'!M294)</f>
        <v/>
      </c>
      <c r="U298" s="8">
        <f>'Section 9a Bilan_Diffusion'!N294</f>
        <v>0</v>
      </c>
      <c r="V298" s="8">
        <f>'Section 9a Bilan_Diffusion'!O294</f>
        <v>0</v>
      </c>
      <c r="W298" s="8">
        <f>'Section 9a Bilan_Diffusion'!P294</f>
        <v>0</v>
      </c>
      <c r="X298" s="8">
        <f>'Section 9a Bilan_Diffusion'!Q294</f>
        <v>0</v>
      </c>
      <c r="Y298" s="8">
        <f>'Section 9a Bilan_Diffusion'!R294</f>
        <v>0</v>
      </c>
      <c r="Z298" s="8">
        <f>'Section 9a Bilan_Diffusion'!S294</f>
        <v>0</v>
      </c>
      <c r="AA298" s="8">
        <f>'Section 9a Bilan_Diffusion'!T294</f>
        <v>0</v>
      </c>
      <c r="AB298" s="8">
        <f>'Section 9a Bilan_Diffusion'!U294</f>
        <v>0</v>
      </c>
      <c r="AC298" s="8">
        <f>'Section 9a Bilan_Diffusion'!V294</f>
        <v>0</v>
      </c>
    </row>
    <row r="299" spans="1:29">
      <c r="A299" s="8">
        <f>'Identification '!$F$11</f>
        <v>0</v>
      </c>
      <c r="B299" s="46" t="str">
        <f>IF(AND('Identification '!$F$11="",'Identification '!$F$15&lt;&gt;""),'Identification '!$F$15,IF('Identification '!$F$11="","",IF('Identification '!$F$13="Inscrire le nom de votre organisme dans la cellule F15",'Identification '!$F$15,'Identification '!$F$13)))</f>
        <v/>
      </c>
      <c r="C299" s="8" t="str">
        <f>REF!$BM$7</f>
        <v>2025-2026</v>
      </c>
      <c r="D299" s="8" t="s">
        <v>2995</v>
      </c>
      <c r="E299" s="46" t="str">
        <f>'Identification '!$F$17</f>
        <v/>
      </c>
      <c r="F299" s="8" t="str">
        <f>'Identification '!$G$18</f>
        <v/>
      </c>
      <c r="G299" s="10" t="str">
        <f>IF('Section 9a Bilan_Diffusion'!$D$7="","",'Section 9a Bilan_Diffusion'!$D$7)</f>
        <v/>
      </c>
      <c r="H299" s="8" t="str">
        <f>IF('Section 9a Bilan_Diffusion'!A295="","",IF('Section 9a Bilan_Diffusion'!A295="«Choisir»","",'Section 9a Bilan_Diffusion'!A295))</f>
        <v/>
      </c>
      <c r="I299" s="1312" t="str">
        <f>IF('Section 9a Bilan_Diffusion'!B295="","",'Section 9a Bilan_Diffusion'!B295)</f>
        <v/>
      </c>
      <c r="J299" s="46" t="str">
        <f>IF('Section 9a Bilan_Diffusion'!C295="","",'Section 9a Bilan_Diffusion'!C295)</f>
        <v/>
      </c>
      <c r="K299" s="46" t="str">
        <f>IF('Section 9a Bilan_Diffusion'!D295="","",'Section 9a Bilan_Diffusion'!D295)</f>
        <v/>
      </c>
      <c r="L299" s="8" t="str">
        <f>IF('Section 9a Bilan_Diffusion'!E295="","",IF('Section 9a Bilan_Diffusion'!E295="«Choisir»","",'Section 9a Bilan_Diffusion'!E295))</f>
        <v/>
      </c>
      <c r="M299" s="8" t="str">
        <f>IF('Section 9a Bilan_Diffusion'!F295="","",IF('Section 9a Bilan_Diffusion'!F295="«Choisir»","",'Section 9a Bilan_Diffusion'!F295))</f>
        <v/>
      </c>
      <c r="N299" s="46" t="str">
        <f>IF('Section 9a Bilan_Diffusion'!G295="","",'Section 9a Bilan_Diffusion'!G295)</f>
        <v/>
      </c>
      <c r="O299" s="46" t="str">
        <f>IF('Section 9a Bilan_Diffusion'!H295="","",'Section 9a Bilan_Diffusion'!H295)</f>
        <v/>
      </c>
      <c r="P299" s="46" t="str">
        <f>IF('Section 9a Bilan_Diffusion'!I295="","",'Section 9a Bilan_Diffusion'!I295)</f>
        <v/>
      </c>
      <c r="Q299" s="46" t="str">
        <f>IF('Section 9a Bilan_Diffusion'!J295="","",'Section 9a Bilan_Diffusion'!J295)</f>
        <v/>
      </c>
      <c r="R299" s="46" t="str">
        <f>IF('Section 9a Bilan_Diffusion'!K295="","",'Section 9a Bilan_Diffusion'!K295)</f>
        <v/>
      </c>
      <c r="S299" s="46" t="str">
        <f>IF('Section 9a Bilan_Diffusion'!L295="","",'Section 9a Bilan_Diffusion'!L295)</f>
        <v/>
      </c>
      <c r="T299" s="46" t="str">
        <f>IF('Section 9a Bilan_Diffusion'!M295="","",'Section 9a Bilan_Diffusion'!M295)</f>
        <v/>
      </c>
      <c r="U299" s="8">
        <f>'Section 9a Bilan_Diffusion'!N295</f>
        <v>0</v>
      </c>
      <c r="V299" s="8">
        <f>'Section 9a Bilan_Diffusion'!O295</f>
        <v>0</v>
      </c>
      <c r="W299" s="8">
        <f>'Section 9a Bilan_Diffusion'!P295</f>
        <v>0</v>
      </c>
      <c r="X299" s="8">
        <f>'Section 9a Bilan_Diffusion'!Q295</f>
        <v>0</v>
      </c>
      <c r="Y299" s="8">
        <f>'Section 9a Bilan_Diffusion'!R295</f>
        <v>0</v>
      </c>
      <c r="Z299" s="8">
        <f>'Section 9a Bilan_Diffusion'!S295</f>
        <v>0</v>
      </c>
      <c r="AA299" s="8">
        <f>'Section 9a Bilan_Diffusion'!T295</f>
        <v>0</v>
      </c>
      <c r="AB299" s="8">
        <f>'Section 9a Bilan_Diffusion'!U295</f>
        <v>0</v>
      </c>
      <c r="AC299" s="8">
        <f>'Section 9a Bilan_Diffusion'!V295</f>
        <v>0</v>
      </c>
    </row>
    <row r="300" spans="1:29">
      <c r="A300" s="8">
        <f>'Identification '!$F$11</f>
        <v>0</v>
      </c>
      <c r="B300" s="46" t="str">
        <f>IF(AND('Identification '!$F$11="",'Identification '!$F$15&lt;&gt;""),'Identification '!$F$15,IF('Identification '!$F$11="","",IF('Identification '!$F$13="Inscrire le nom de votre organisme dans la cellule F15",'Identification '!$F$15,'Identification '!$F$13)))</f>
        <v/>
      </c>
      <c r="C300" s="8" t="str">
        <f>REF!$BM$7</f>
        <v>2025-2026</v>
      </c>
      <c r="D300" s="8" t="s">
        <v>2995</v>
      </c>
      <c r="E300" s="46" t="str">
        <f>'Identification '!$F$17</f>
        <v/>
      </c>
      <c r="F300" s="8" t="str">
        <f>'Identification '!$G$18</f>
        <v/>
      </c>
      <c r="G300" s="10" t="str">
        <f>IF('Section 9a Bilan_Diffusion'!$D$7="","",'Section 9a Bilan_Diffusion'!$D$7)</f>
        <v/>
      </c>
      <c r="H300" s="8" t="str">
        <f>IF('Section 9a Bilan_Diffusion'!A296="","",IF('Section 9a Bilan_Diffusion'!A296="«Choisir»","",'Section 9a Bilan_Diffusion'!A296))</f>
        <v/>
      </c>
      <c r="I300" s="1312" t="str">
        <f>IF('Section 9a Bilan_Diffusion'!B296="","",'Section 9a Bilan_Diffusion'!B296)</f>
        <v/>
      </c>
      <c r="J300" s="46" t="str">
        <f>IF('Section 9a Bilan_Diffusion'!C296="","",'Section 9a Bilan_Diffusion'!C296)</f>
        <v/>
      </c>
      <c r="K300" s="46" t="str">
        <f>IF('Section 9a Bilan_Diffusion'!D296="","",'Section 9a Bilan_Diffusion'!D296)</f>
        <v/>
      </c>
      <c r="L300" s="8" t="str">
        <f>IF('Section 9a Bilan_Diffusion'!E296="","",IF('Section 9a Bilan_Diffusion'!E296="«Choisir»","",'Section 9a Bilan_Diffusion'!E296))</f>
        <v/>
      </c>
      <c r="M300" s="8" t="str">
        <f>IF('Section 9a Bilan_Diffusion'!F296="","",IF('Section 9a Bilan_Diffusion'!F296="«Choisir»","",'Section 9a Bilan_Diffusion'!F296))</f>
        <v/>
      </c>
      <c r="N300" s="46" t="str">
        <f>IF('Section 9a Bilan_Diffusion'!G296="","",'Section 9a Bilan_Diffusion'!G296)</f>
        <v/>
      </c>
      <c r="O300" s="46" t="str">
        <f>IF('Section 9a Bilan_Diffusion'!H296="","",'Section 9a Bilan_Diffusion'!H296)</f>
        <v/>
      </c>
      <c r="P300" s="46" t="str">
        <f>IF('Section 9a Bilan_Diffusion'!I296="","",'Section 9a Bilan_Diffusion'!I296)</f>
        <v/>
      </c>
      <c r="Q300" s="46" t="str">
        <f>IF('Section 9a Bilan_Diffusion'!J296="","",'Section 9a Bilan_Diffusion'!J296)</f>
        <v/>
      </c>
      <c r="R300" s="46" t="str">
        <f>IF('Section 9a Bilan_Diffusion'!K296="","",'Section 9a Bilan_Diffusion'!K296)</f>
        <v/>
      </c>
      <c r="S300" s="46" t="str">
        <f>IF('Section 9a Bilan_Diffusion'!L296="","",'Section 9a Bilan_Diffusion'!L296)</f>
        <v/>
      </c>
      <c r="T300" s="46" t="str">
        <f>IF('Section 9a Bilan_Diffusion'!M296="","",'Section 9a Bilan_Diffusion'!M296)</f>
        <v/>
      </c>
      <c r="U300" s="8">
        <f>'Section 9a Bilan_Diffusion'!N296</f>
        <v>0</v>
      </c>
      <c r="V300" s="8">
        <f>'Section 9a Bilan_Diffusion'!O296</f>
        <v>0</v>
      </c>
      <c r="W300" s="8">
        <f>'Section 9a Bilan_Diffusion'!P296</f>
        <v>0</v>
      </c>
      <c r="X300" s="8">
        <f>'Section 9a Bilan_Diffusion'!Q296</f>
        <v>0</v>
      </c>
      <c r="Y300" s="8">
        <f>'Section 9a Bilan_Diffusion'!R296</f>
        <v>0</v>
      </c>
      <c r="Z300" s="8">
        <f>'Section 9a Bilan_Diffusion'!S296</f>
        <v>0</v>
      </c>
      <c r="AA300" s="8">
        <f>'Section 9a Bilan_Diffusion'!T296</f>
        <v>0</v>
      </c>
      <c r="AB300" s="8">
        <f>'Section 9a Bilan_Diffusion'!U296</f>
        <v>0</v>
      </c>
      <c r="AC300" s="8">
        <f>'Section 9a Bilan_Diffusion'!V296</f>
        <v>0</v>
      </c>
    </row>
    <row r="301" spans="1:29">
      <c r="A301" s="8">
        <f>'Identification '!$F$11</f>
        <v>0</v>
      </c>
      <c r="B301" s="46" t="str">
        <f>IF(AND('Identification '!$F$11="",'Identification '!$F$15&lt;&gt;""),'Identification '!$F$15,IF('Identification '!$F$11="","",IF('Identification '!$F$13="Inscrire le nom de votre organisme dans la cellule F15",'Identification '!$F$15,'Identification '!$F$13)))</f>
        <v/>
      </c>
      <c r="C301" s="8" t="str">
        <f>REF!$BM$7</f>
        <v>2025-2026</v>
      </c>
      <c r="D301" s="8" t="s">
        <v>2995</v>
      </c>
      <c r="E301" s="46" t="str">
        <f>'Identification '!$F$17</f>
        <v/>
      </c>
      <c r="F301" s="8" t="str">
        <f>'Identification '!$G$18</f>
        <v/>
      </c>
      <c r="G301" s="10" t="str">
        <f>IF('Section 9a Bilan_Diffusion'!$D$7="","",'Section 9a Bilan_Diffusion'!$D$7)</f>
        <v/>
      </c>
      <c r="H301" s="8" t="str">
        <f>IF('Section 9a Bilan_Diffusion'!A297="","",IF('Section 9a Bilan_Diffusion'!A297="«Choisir»","",'Section 9a Bilan_Diffusion'!A297))</f>
        <v/>
      </c>
      <c r="I301" s="1312" t="str">
        <f>IF('Section 9a Bilan_Diffusion'!B297="","",'Section 9a Bilan_Diffusion'!B297)</f>
        <v/>
      </c>
      <c r="J301" s="46" t="str">
        <f>IF('Section 9a Bilan_Diffusion'!C297="","",'Section 9a Bilan_Diffusion'!C297)</f>
        <v/>
      </c>
      <c r="K301" s="46" t="str">
        <f>IF('Section 9a Bilan_Diffusion'!D297="","",'Section 9a Bilan_Diffusion'!D297)</f>
        <v/>
      </c>
      <c r="L301" s="8" t="str">
        <f>IF('Section 9a Bilan_Diffusion'!E297="","",IF('Section 9a Bilan_Diffusion'!E297="«Choisir»","",'Section 9a Bilan_Diffusion'!E297))</f>
        <v/>
      </c>
      <c r="M301" s="8" t="str">
        <f>IF('Section 9a Bilan_Diffusion'!F297="","",IF('Section 9a Bilan_Diffusion'!F297="«Choisir»","",'Section 9a Bilan_Diffusion'!F297))</f>
        <v/>
      </c>
      <c r="N301" s="46" t="str">
        <f>IF('Section 9a Bilan_Diffusion'!G297="","",'Section 9a Bilan_Diffusion'!G297)</f>
        <v/>
      </c>
      <c r="O301" s="46" t="str">
        <f>IF('Section 9a Bilan_Diffusion'!H297="","",'Section 9a Bilan_Diffusion'!H297)</f>
        <v/>
      </c>
      <c r="P301" s="46" t="str">
        <f>IF('Section 9a Bilan_Diffusion'!I297="","",'Section 9a Bilan_Diffusion'!I297)</f>
        <v/>
      </c>
      <c r="Q301" s="46" t="str">
        <f>IF('Section 9a Bilan_Diffusion'!J297="","",'Section 9a Bilan_Diffusion'!J297)</f>
        <v/>
      </c>
      <c r="R301" s="46" t="str">
        <f>IF('Section 9a Bilan_Diffusion'!K297="","",'Section 9a Bilan_Diffusion'!K297)</f>
        <v/>
      </c>
      <c r="S301" s="46" t="str">
        <f>IF('Section 9a Bilan_Diffusion'!L297="","",'Section 9a Bilan_Diffusion'!L297)</f>
        <v/>
      </c>
      <c r="T301" s="46" t="str">
        <f>IF('Section 9a Bilan_Diffusion'!M297="","",'Section 9a Bilan_Diffusion'!M297)</f>
        <v/>
      </c>
      <c r="U301" s="8">
        <f>'Section 9a Bilan_Diffusion'!N297</f>
        <v>0</v>
      </c>
      <c r="V301" s="8">
        <f>'Section 9a Bilan_Diffusion'!O297</f>
        <v>0</v>
      </c>
      <c r="W301" s="8">
        <f>'Section 9a Bilan_Diffusion'!P297</f>
        <v>0</v>
      </c>
      <c r="X301" s="8">
        <f>'Section 9a Bilan_Diffusion'!Q297</f>
        <v>0</v>
      </c>
      <c r="Y301" s="8">
        <f>'Section 9a Bilan_Diffusion'!R297</f>
        <v>0</v>
      </c>
      <c r="Z301" s="8">
        <f>'Section 9a Bilan_Diffusion'!S297</f>
        <v>0</v>
      </c>
      <c r="AA301" s="8">
        <f>'Section 9a Bilan_Diffusion'!T297</f>
        <v>0</v>
      </c>
      <c r="AB301" s="8">
        <f>'Section 9a Bilan_Diffusion'!U297</f>
        <v>0</v>
      </c>
      <c r="AC301" s="8">
        <f>'Section 9a Bilan_Diffusion'!V297</f>
        <v>0</v>
      </c>
    </row>
    <row r="302" spans="1:29">
      <c r="A302" s="8">
        <f>'Identification '!$F$11</f>
        <v>0</v>
      </c>
      <c r="B302" s="46" t="str">
        <f>IF(AND('Identification '!$F$11="",'Identification '!$F$15&lt;&gt;""),'Identification '!$F$15,IF('Identification '!$F$11="","",IF('Identification '!$F$13="Inscrire le nom de votre organisme dans la cellule F15",'Identification '!$F$15,'Identification '!$F$13)))</f>
        <v/>
      </c>
      <c r="C302" s="8" t="str">
        <f>REF!$BM$7</f>
        <v>2025-2026</v>
      </c>
      <c r="D302" s="8" t="s">
        <v>2995</v>
      </c>
      <c r="E302" s="46" t="str">
        <f>'Identification '!$F$17</f>
        <v/>
      </c>
      <c r="F302" s="8" t="str">
        <f>'Identification '!$G$18</f>
        <v/>
      </c>
      <c r="G302" s="10" t="str">
        <f>IF('Section 9a Bilan_Diffusion'!$D$7="","",'Section 9a Bilan_Diffusion'!$D$7)</f>
        <v/>
      </c>
      <c r="H302" s="8" t="str">
        <f>IF('Section 9a Bilan_Diffusion'!A298="","",IF('Section 9a Bilan_Diffusion'!A298="«Choisir»","",'Section 9a Bilan_Diffusion'!A298))</f>
        <v/>
      </c>
      <c r="I302" s="1312" t="str">
        <f>IF('Section 9a Bilan_Diffusion'!B298="","",'Section 9a Bilan_Diffusion'!B298)</f>
        <v/>
      </c>
      <c r="J302" s="46" t="str">
        <f>IF('Section 9a Bilan_Diffusion'!C298="","",'Section 9a Bilan_Diffusion'!C298)</f>
        <v/>
      </c>
      <c r="K302" s="46" t="str">
        <f>IF('Section 9a Bilan_Diffusion'!D298="","",'Section 9a Bilan_Diffusion'!D298)</f>
        <v/>
      </c>
      <c r="L302" s="8" t="str">
        <f>IF('Section 9a Bilan_Diffusion'!E298="","",IF('Section 9a Bilan_Diffusion'!E298="«Choisir»","",'Section 9a Bilan_Diffusion'!E298))</f>
        <v/>
      </c>
      <c r="M302" s="8" t="str">
        <f>IF('Section 9a Bilan_Diffusion'!F298="","",IF('Section 9a Bilan_Diffusion'!F298="«Choisir»","",'Section 9a Bilan_Diffusion'!F298))</f>
        <v/>
      </c>
      <c r="N302" s="46" t="str">
        <f>IF('Section 9a Bilan_Diffusion'!G298="","",'Section 9a Bilan_Diffusion'!G298)</f>
        <v/>
      </c>
      <c r="O302" s="46" t="str">
        <f>IF('Section 9a Bilan_Diffusion'!H298="","",'Section 9a Bilan_Diffusion'!H298)</f>
        <v/>
      </c>
      <c r="P302" s="46" t="str">
        <f>IF('Section 9a Bilan_Diffusion'!I298="","",'Section 9a Bilan_Diffusion'!I298)</f>
        <v/>
      </c>
      <c r="Q302" s="46" t="str">
        <f>IF('Section 9a Bilan_Diffusion'!J298="","",'Section 9a Bilan_Diffusion'!J298)</f>
        <v/>
      </c>
      <c r="R302" s="46" t="str">
        <f>IF('Section 9a Bilan_Diffusion'!K298="","",'Section 9a Bilan_Diffusion'!K298)</f>
        <v/>
      </c>
      <c r="S302" s="46" t="str">
        <f>IF('Section 9a Bilan_Diffusion'!L298="","",'Section 9a Bilan_Diffusion'!L298)</f>
        <v/>
      </c>
      <c r="T302" s="46" t="str">
        <f>IF('Section 9a Bilan_Diffusion'!M298="","",'Section 9a Bilan_Diffusion'!M298)</f>
        <v/>
      </c>
      <c r="U302" s="8">
        <f>'Section 9a Bilan_Diffusion'!N298</f>
        <v>0</v>
      </c>
      <c r="V302" s="8">
        <f>'Section 9a Bilan_Diffusion'!O298</f>
        <v>0</v>
      </c>
      <c r="W302" s="8">
        <f>'Section 9a Bilan_Diffusion'!P298</f>
        <v>0</v>
      </c>
      <c r="X302" s="8">
        <f>'Section 9a Bilan_Diffusion'!Q298</f>
        <v>0</v>
      </c>
      <c r="Y302" s="8">
        <f>'Section 9a Bilan_Diffusion'!R298</f>
        <v>0</v>
      </c>
      <c r="Z302" s="8">
        <f>'Section 9a Bilan_Diffusion'!S298</f>
        <v>0</v>
      </c>
      <c r="AA302" s="8">
        <f>'Section 9a Bilan_Diffusion'!T298</f>
        <v>0</v>
      </c>
      <c r="AB302" s="8">
        <f>'Section 9a Bilan_Diffusion'!U298</f>
        <v>0</v>
      </c>
      <c r="AC302" s="8">
        <f>'Section 9a Bilan_Diffusion'!V298</f>
        <v>0</v>
      </c>
    </row>
    <row r="303" spans="1:29">
      <c r="A303" s="8">
        <f>'Identification '!$F$11</f>
        <v>0</v>
      </c>
      <c r="B303" s="46" t="str">
        <f>IF(AND('Identification '!$F$11="",'Identification '!$F$15&lt;&gt;""),'Identification '!$F$15,IF('Identification '!$F$11="","",IF('Identification '!$F$13="Inscrire le nom de votre organisme dans la cellule F15",'Identification '!$F$15,'Identification '!$F$13)))</f>
        <v/>
      </c>
      <c r="C303" s="8" t="str">
        <f>REF!$BM$7</f>
        <v>2025-2026</v>
      </c>
      <c r="D303" s="8" t="s">
        <v>2995</v>
      </c>
      <c r="E303" s="46" t="str">
        <f>'Identification '!$F$17</f>
        <v/>
      </c>
      <c r="F303" s="8" t="str">
        <f>'Identification '!$G$18</f>
        <v/>
      </c>
      <c r="G303" s="10" t="str">
        <f>IF('Section 9a Bilan_Diffusion'!$D$7="","",'Section 9a Bilan_Diffusion'!$D$7)</f>
        <v/>
      </c>
      <c r="H303" s="8" t="str">
        <f>IF('Section 9a Bilan_Diffusion'!A299="","",IF('Section 9a Bilan_Diffusion'!A299="«Choisir»","",'Section 9a Bilan_Diffusion'!A299))</f>
        <v/>
      </c>
      <c r="I303" s="1312" t="str">
        <f>IF('Section 9a Bilan_Diffusion'!B299="","",'Section 9a Bilan_Diffusion'!B299)</f>
        <v/>
      </c>
      <c r="J303" s="46" t="str">
        <f>IF('Section 9a Bilan_Diffusion'!C299="","",'Section 9a Bilan_Diffusion'!C299)</f>
        <v/>
      </c>
      <c r="K303" s="46" t="str">
        <f>IF('Section 9a Bilan_Diffusion'!D299="","",'Section 9a Bilan_Diffusion'!D299)</f>
        <v/>
      </c>
      <c r="L303" s="8" t="str">
        <f>IF('Section 9a Bilan_Diffusion'!E299="","",IF('Section 9a Bilan_Diffusion'!E299="«Choisir»","",'Section 9a Bilan_Diffusion'!E299))</f>
        <v/>
      </c>
      <c r="M303" s="8" t="str">
        <f>IF('Section 9a Bilan_Diffusion'!F299="","",IF('Section 9a Bilan_Diffusion'!F299="«Choisir»","",'Section 9a Bilan_Diffusion'!F299))</f>
        <v/>
      </c>
      <c r="N303" s="46" t="str">
        <f>IF('Section 9a Bilan_Diffusion'!G299="","",'Section 9a Bilan_Diffusion'!G299)</f>
        <v/>
      </c>
      <c r="O303" s="46" t="str">
        <f>IF('Section 9a Bilan_Diffusion'!H299="","",'Section 9a Bilan_Diffusion'!H299)</f>
        <v/>
      </c>
      <c r="P303" s="46" t="str">
        <f>IF('Section 9a Bilan_Diffusion'!I299="","",'Section 9a Bilan_Diffusion'!I299)</f>
        <v/>
      </c>
      <c r="Q303" s="46" t="str">
        <f>IF('Section 9a Bilan_Diffusion'!J299="","",'Section 9a Bilan_Diffusion'!J299)</f>
        <v/>
      </c>
      <c r="R303" s="46" t="str">
        <f>IF('Section 9a Bilan_Diffusion'!K299="","",'Section 9a Bilan_Diffusion'!K299)</f>
        <v/>
      </c>
      <c r="S303" s="46" t="str">
        <f>IF('Section 9a Bilan_Diffusion'!L299="","",'Section 9a Bilan_Diffusion'!L299)</f>
        <v/>
      </c>
      <c r="T303" s="46" t="str">
        <f>IF('Section 9a Bilan_Diffusion'!M299="","",'Section 9a Bilan_Diffusion'!M299)</f>
        <v/>
      </c>
      <c r="U303" s="8">
        <f>'Section 9a Bilan_Diffusion'!N299</f>
        <v>0</v>
      </c>
      <c r="V303" s="8">
        <f>'Section 9a Bilan_Diffusion'!O299</f>
        <v>0</v>
      </c>
      <c r="W303" s="8">
        <f>'Section 9a Bilan_Diffusion'!P299</f>
        <v>0</v>
      </c>
      <c r="X303" s="8">
        <f>'Section 9a Bilan_Diffusion'!Q299</f>
        <v>0</v>
      </c>
      <c r="Y303" s="8">
        <f>'Section 9a Bilan_Diffusion'!R299</f>
        <v>0</v>
      </c>
      <c r="Z303" s="8">
        <f>'Section 9a Bilan_Diffusion'!S299</f>
        <v>0</v>
      </c>
      <c r="AA303" s="8">
        <f>'Section 9a Bilan_Diffusion'!T299</f>
        <v>0</v>
      </c>
      <c r="AB303" s="8">
        <f>'Section 9a Bilan_Diffusion'!U299</f>
        <v>0</v>
      </c>
      <c r="AC303" s="8">
        <f>'Section 9a Bilan_Diffusion'!V299</f>
        <v>0</v>
      </c>
    </row>
    <row r="304" spans="1:29">
      <c r="A304" s="8">
        <f>'Identification '!$F$11</f>
        <v>0</v>
      </c>
      <c r="B304" s="46" t="str">
        <f>IF(AND('Identification '!$F$11="",'Identification '!$F$15&lt;&gt;""),'Identification '!$F$15,IF('Identification '!$F$11="","",IF('Identification '!$F$13="Inscrire le nom de votre organisme dans la cellule F15",'Identification '!$F$15,'Identification '!$F$13)))</f>
        <v/>
      </c>
      <c r="C304" s="8" t="str">
        <f>REF!$BM$7</f>
        <v>2025-2026</v>
      </c>
      <c r="D304" s="8" t="s">
        <v>2995</v>
      </c>
      <c r="E304" s="46" t="str">
        <f>'Identification '!$F$17</f>
        <v/>
      </c>
      <c r="F304" s="8" t="str">
        <f>'Identification '!$G$18</f>
        <v/>
      </c>
      <c r="G304" s="10" t="str">
        <f>IF('Section 9a Bilan_Diffusion'!$D$7="","",'Section 9a Bilan_Diffusion'!$D$7)</f>
        <v/>
      </c>
      <c r="H304" s="8" t="str">
        <f>IF('Section 9a Bilan_Diffusion'!A300="","",IF('Section 9a Bilan_Diffusion'!A300="«Choisir»","",'Section 9a Bilan_Diffusion'!A300))</f>
        <v/>
      </c>
      <c r="I304" s="1312" t="str">
        <f>IF('Section 9a Bilan_Diffusion'!B300="","",'Section 9a Bilan_Diffusion'!B300)</f>
        <v/>
      </c>
      <c r="J304" s="46" t="str">
        <f>IF('Section 9a Bilan_Diffusion'!C300="","",'Section 9a Bilan_Diffusion'!C300)</f>
        <v/>
      </c>
      <c r="K304" s="46" t="str">
        <f>IF('Section 9a Bilan_Diffusion'!D300="","",'Section 9a Bilan_Diffusion'!D300)</f>
        <v/>
      </c>
      <c r="L304" s="8" t="str">
        <f>IF('Section 9a Bilan_Diffusion'!E300="","",IF('Section 9a Bilan_Diffusion'!E300="«Choisir»","",'Section 9a Bilan_Diffusion'!E300))</f>
        <v/>
      </c>
      <c r="M304" s="8" t="str">
        <f>IF('Section 9a Bilan_Diffusion'!F300="","",IF('Section 9a Bilan_Diffusion'!F300="«Choisir»","",'Section 9a Bilan_Diffusion'!F300))</f>
        <v/>
      </c>
      <c r="N304" s="46" t="str">
        <f>IF('Section 9a Bilan_Diffusion'!G300="","",'Section 9a Bilan_Diffusion'!G300)</f>
        <v/>
      </c>
      <c r="O304" s="46" t="str">
        <f>IF('Section 9a Bilan_Diffusion'!H300="","",'Section 9a Bilan_Diffusion'!H300)</f>
        <v/>
      </c>
      <c r="P304" s="46" t="str">
        <f>IF('Section 9a Bilan_Diffusion'!I300="","",'Section 9a Bilan_Diffusion'!I300)</f>
        <v/>
      </c>
      <c r="Q304" s="46" t="str">
        <f>IF('Section 9a Bilan_Diffusion'!J300="","",'Section 9a Bilan_Diffusion'!J300)</f>
        <v/>
      </c>
      <c r="R304" s="46" t="str">
        <f>IF('Section 9a Bilan_Diffusion'!K300="","",'Section 9a Bilan_Diffusion'!K300)</f>
        <v/>
      </c>
      <c r="S304" s="46" t="str">
        <f>IF('Section 9a Bilan_Diffusion'!L300="","",'Section 9a Bilan_Diffusion'!L300)</f>
        <v/>
      </c>
      <c r="T304" s="46" t="str">
        <f>IF('Section 9a Bilan_Diffusion'!M300="","",'Section 9a Bilan_Diffusion'!M300)</f>
        <v/>
      </c>
      <c r="U304" s="8">
        <f>'Section 9a Bilan_Diffusion'!N300</f>
        <v>0</v>
      </c>
      <c r="V304" s="8">
        <f>'Section 9a Bilan_Diffusion'!O300</f>
        <v>0</v>
      </c>
      <c r="W304" s="8">
        <f>'Section 9a Bilan_Diffusion'!P300</f>
        <v>0</v>
      </c>
      <c r="X304" s="8">
        <f>'Section 9a Bilan_Diffusion'!Q300</f>
        <v>0</v>
      </c>
      <c r="Y304" s="8">
        <f>'Section 9a Bilan_Diffusion'!R300</f>
        <v>0</v>
      </c>
      <c r="Z304" s="8">
        <f>'Section 9a Bilan_Diffusion'!S300</f>
        <v>0</v>
      </c>
      <c r="AA304" s="8">
        <f>'Section 9a Bilan_Diffusion'!T300</f>
        <v>0</v>
      </c>
      <c r="AB304" s="8">
        <f>'Section 9a Bilan_Diffusion'!U300</f>
        <v>0</v>
      </c>
      <c r="AC304" s="8">
        <f>'Section 9a Bilan_Diffusion'!V300</f>
        <v>0</v>
      </c>
    </row>
    <row r="305" spans="1:29">
      <c r="A305" s="8">
        <f>'Identification '!$F$11</f>
        <v>0</v>
      </c>
      <c r="B305" s="46" t="str">
        <f>IF(AND('Identification '!$F$11="",'Identification '!$F$15&lt;&gt;""),'Identification '!$F$15,IF('Identification '!$F$11="","",IF('Identification '!$F$13="Inscrire le nom de votre organisme dans la cellule F15",'Identification '!$F$15,'Identification '!$F$13)))</f>
        <v/>
      </c>
      <c r="C305" s="8" t="str">
        <f>REF!$BM$7</f>
        <v>2025-2026</v>
      </c>
      <c r="D305" s="8" t="s">
        <v>2995</v>
      </c>
      <c r="E305" s="46" t="str">
        <f>'Identification '!$F$17</f>
        <v/>
      </c>
      <c r="F305" s="8" t="str">
        <f>'Identification '!$G$18</f>
        <v/>
      </c>
      <c r="G305" s="10" t="str">
        <f>IF('Section 9a Bilan_Diffusion'!$D$7="","",'Section 9a Bilan_Diffusion'!$D$7)</f>
        <v/>
      </c>
      <c r="H305" s="8" t="str">
        <f>IF('Section 9a Bilan_Diffusion'!A301="","",IF('Section 9a Bilan_Diffusion'!A301="«Choisir»","",'Section 9a Bilan_Diffusion'!A301))</f>
        <v/>
      </c>
      <c r="I305" s="1312" t="str">
        <f>IF('Section 9a Bilan_Diffusion'!B301="","",'Section 9a Bilan_Diffusion'!B301)</f>
        <v/>
      </c>
      <c r="J305" s="46" t="str">
        <f>IF('Section 9a Bilan_Diffusion'!C301="","",'Section 9a Bilan_Diffusion'!C301)</f>
        <v/>
      </c>
      <c r="K305" s="46" t="str">
        <f>IF('Section 9a Bilan_Diffusion'!D301="","",'Section 9a Bilan_Diffusion'!D301)</f>
        <v/>
      </c>
      <c r="L305" s="8" t="str">
        <f>IF('Section 9a Bilan_Diffusion'!E301="","",IF('Section 9a Bilan_Diffusion'!E301="«Choisir»","",'Section 9a Bilan_Diffusion'!E301))</f>
        <v/>
      </c>
      <c r="M305" s="8" t="str">
        <f>IF('Section 9a Bilan_Diffusion'!F301="","",IF('Section 9a Bilan_Diffusion'!F301="«Choisir»","",'Section 9a Bilan_Diffusion'!F301))</f>
        <v/>
      </c>
      <c r="N305" s="46" t="str">
        <f>IF('Section 9a Bilan_Diffusion'!G301="","",'Section 9a Bilan_Diffusion'!G301)</f>
        <v/>
      </c>
      <c r="O305" s="46" t="str">
        <f>IF('Section 9a Bilan_Diffusion'!H301="","",'Section 9a Bilan_Diffusion'!H301)</f>
        <v/>
      </c>
      <c r="P305" s="46" t="str">
        <f>IF('Section 9a Bilan_Diffusion'!I301="","",'Section 9a Bilan_Diffusion'!I301)</f>
        <v/>
      </c>
      <c r="Q305" s="46" t="str">
        <f>IF('Section 9a Bilan_Diffusion'!J301="","",'Section 9a Bilan_Diffusion'!J301)</f>
        <v/>
      </c>
      <c r="R305" s="46" t="str">
        <f>IF('Section 9a Bilan_Diffusion'!K301="","",'Section 9a Bilan_Diffusion'!K301)</f>
        <v/>
      </c>
      <c r="S305" s="46" t="str">
        <f>IF('Section 9a Bilan_Diffusion'!L301="","",'Section 9a Bilan_Diffusion'!L301)</f>
        <v/>
      </c>
      <c r="T305" s="46" t="str">
        <f>IF('Section 9a Bilan_Diffusion'!M301="","",'Section 9a Bilan_Diffusion'!M301)</f>
        <v/>
      </c>
      <c r="U305" s="8">
        <f>'Section 9a Bilan_Diffusion'!N301</f>
        <v>0</v>
      </c>
      <c r="V305" s="8">
        <f>'Section 9a Bilan_Diffusion'!O301</f>
        <v>0</v>
      </c>
      <c r="W305" s="8">
        <f>'Section 9a Bilan_Diffusion'!P301</f>
        <v>0</v>
      </c>
      <c r="X305" s="8">
        <f>'Section 9a Bilan_Diffusion'!Q301</f>
        <v>0</v>
      </c>
      <c r="Y305" s="8">
        <f>'Section 9a Bilan_Diffusion'!R301</f>
        <v>0</v>
      </c>
      <c r="Z305" s="8">
        <f>'Section 9a Bilan_Diffusion'!S301</f>
        <v>0</v>
      </c>
      <c r="AA305" s="8">
        <f>'Section 9a Bilan_Diffusion'!T301</f>
        <v>0</v>
      </c>
      <c r="AB305" s="8">
        <f>'Section 9a Bilan_Diffusion'!U301</f>
        <v>0</v>
      </c>
      <c r="AC305" s="8">
        <f>'Section 9a Bilan_Diffusion'!V301</f>
        <v>0</v>
      </c>
    </row>
    <row r="306" spans="1:29">
      <c r="A306" s="8">
        <f>'Identification '!$F$11</f>
        <v>0</v>
      </c>
      <c r="B306" s="46" t="str">
        <f>IF(AND('Identification '!$F$11="",'Identification '!$F$15&lt;&gt;""),'Identification '!$F$15,IF('Identification '!$F$11="","",IF('Identification '!$F$13="Inscrire le nom de votre organisme dans la cellule F15",'Identification '!$F$15,'Identification '!$F$13)))</f>
        <v/>
      </c>
      <c r="C306" s="8" t="str">
        <f>REF!$BM$7</f>
        <v>2025-2026</v>
      </c>
      <c r="D306" s="8" t="s">
        <v>2995</v>
      </c>
      <c r="E306" s="46" t="str">
        <f>'Identification '!$F$17</f>
        <v/>
      </c>
      <c r="F306" s="8" t="str">
        <f>'Identification '!$G$18</f>
        <v/>
      </c>
      <c r="G306" s="10" t="str">
        <f>IF('Section 9a Bilan_Diffusion'!$D$7="","",'Section 9a Bilan_Diffusion'!$D$7)</f>
        <v/>
      </c>
      <c r="H306" s="8" t="str">
        <f>IF('Section 9a Bilan_Diffusion'!A302="","",IF('Section 9a Bilan_Diffusion'!A302="«Choisir»","",'Section 9a Bilan_Diffusion'!A302))</f>
        <v/>
      </c>
      <c r="I306" s="1312" t="str">
        <f>IF('Section 9a Bilan_Diffusion'!B302="","",'Section 9a Bilan_Diffusion'!B302)</f>
        <v/>
      </c>
      <c r="J306" s="46" t="str">
        <f>IF('Section 9a Bilan_Diffusion'!C302="","",'Section 9a Bilan_Diffusion'!C302)</f>
        <v/>
      </c>
      <c r="K306" s="46" t="str">
        <f>IF('Section 9a Bilan_Diffusion'!D302="","",'Section 9a Bilan_Diffusion'!D302)</f>
        <v/>
      </c>
      <c r="L306" s="8" t="str">
        <f>IF('Section 9a Bilan_Diffusion'!E302="","",IF('Section 9a Bilan_Diffusion'!E302="«Choisir»","",'Section 9a Bilan_Diffusion'!E302))</f>
        <v/>
      </c>
      <c r="M306" s="8" t="str">
        <f>IF('Section 9a Bilan_Diffusion'!F302="","",IF('Section 9a Bilan_Diffusion'!F302="«Choisir»","",'Section 9a Bilan_Diffusion'!F302))</f>
        <v/>
      </c>
      <c r="N306" s="46" t="str">
        <f>IF('Section 9a Bilan_Diffusion'!G302="","",'Section 9a Bilan_Diffusion'!G302)</f>
        <v/>
      </c>
      <c r="O306" s="46" t="str">
        <f>IF('Section 9a Bilan_Diffusion'!H302="","",'Section 9a Bilan_Diffusion'!H302)</f>
        <v/>
      </c>
      <c r="P306" s="46" t="str">
        <f>IF('Section 9a Bilan_Diffusion'!I302="","",'Section 9a Bilan_Diffusion'!I302)</f>
        <v/>
      </c>
      <c r="Q306" s="46" t="str">
        <f>IF('Section 9a Bilan_Diffusion'!J302="","",'Section 9a Bilan_Diffusion'!J302)</f>
        <v/>
      </c>
      <c r="R306" s="46" t="str">
        <f>IF('Section 9a Bilan_Diffusion'!K302="","",'Section 9a Bilan_Diffusion'!K302)</f>
        <v/>
      </c>
      <c r="S306" s="46" t="str">
        <f>IF('Section 9a Bilan_Diffusion'!L302="","",'Section 9a Bilan_Diffusion'!L302)</f>
        <v/>
      </c>
      <c r="T306" s="46" t="str">
        <f>IF('Section 9a Bilan_Diffusion'!M302="","",'Section 9a Bilan_Diffusion'!M302)</f>
        <v/>
      </c>
      <c r="U306" s="8">
        <f>'Section 9a Bilan_Diffusion'!N302</f>
        <v>0</v>
      </c>
      <c r="V306" s="8">
        <f>'Section 9a Bilan_Diffusion'!O302</f>
        <v>0</v>
      </c>
      <c r="W306" s="8">
        <f>'Section 9a Bilan_Diffusion'!P302</f>
        <v>0</v>
      </c>
      <c r="X306" s="8">
        <f>'Section 9a Bilan_Diffusion'!Q302</f>
        <v>0</v>
      </c>
      <c r="Y306" s="8">
        <f>'Section 9a Bilan_Diffusion'!R302</f>
        <v>0</v>
      </c>
      <c r="Z306" s="8">
        <f>'Section 9a Bilan_Diffusion'!S302</f>
        <v>0</v>
      </c>
      <c r="AA306" s="8">
        <f>'Section 9a Bilan_Diffusion'!T302</f>
        <v>0</v>
      </c>
      <c r="AB306" s="8">
        <f>'Section 9a Bilan_Diffusion'!U302</f>
        <v>0</v>
      </c>
      <c r="AC306" s="8">
        <f>'Section 9a Bilan_Diffusion'!V302</f>
        <v>0</v>
      </c>
    </row>
    <row r="307" spans="1:29">
      <c r="A307" s="8">
        <f>'Identification '!$F$11</f>
        <v>0</v>
      </c>
      <c r="B307" s="46" t="str">
        <f>IF(AND('Identification '!$F$11="",'Identification '!$F$15&lt;&gt;""),'Identification '!$F$15,IF('Identification '!$F$11="","",IF('Identification '!$F$13="Inscrire le nom de votre organisme dans la cellule F15",'Identification '!$F$15,'Identification '!$F$13)))</f>
        <v/>
      </c>
      <c r="C307" s="8" t="str">
        <f>REF!$BM$7</f>
        <v>2025-2026</v>
      </c>
      <c r="D307" s="8" t="s">
        <v>2995</v>
      </c>
      <c r="E307" s="46" t="str">
        <f>'Identification '!$F$17</f>
        <v/>
      </c>
      <c r="F307" s="8" t="str">
        <f>'Identification '!$G$18</f>
        <v/>
      </c>
      <c r="G307" s="10" t="str">
        <f>IF('Section 9a Bilan_Diffusion'!$D$7="","",'Section 9a Bilan_Diffusion'!$D$7)</f>
        <v/>
      </c>
      <c r="H307" s="8" t="str">
        <f>IF('Section 9a Bilan_Diffusion'!A303="","",IF('Section 9a Bilan_Diffusion'!A303="«Choisir»","",'Section 9a Bilan_Diffusion'!A303))</f>
        <v/>
      </c>
      <c r="I307" s="1312" t="str">
        <f>IF('Section 9a Bilan_Diffusion'!B303="","",'Section 9a Bilan_Diffusion'!B303)</f>
        <v/>
      </c>
      <c r="J307" s="46" t="str">
        <f>IF('Section 9a Bilan_Diffusion'!C303="","",'Section 9a Bilan_Diffusion'!C303)</f>
        <v/>
      </c>
      <c r="K307" s="46" t="str">
        <f>IF('Section 9a Bilan_Diffusion'!D303="","",'Section 9a Bilan_Diffusion'!D303)</f>
        <v/>
      </c>
      <c r="L307" s="8" t="str">
        <f>IF('Section 9a Bilan_Diffusion'!E303="","",IF('Section 9a Bilan_Diffusion'!E303="«Choisir»","",'Section 9a Bilan_Diffusion'!E303))</f>
        <v/>
      </c>
      <c r="M307" s="8" t="str">
        <f>IF('Section 9a Bilan_Diffusion'!F303="","",IF('Section 9a Bilan_Diffusion'!F303="«Choisir»","",'Section 9a Bilan_Diffusion'!F303))</f>
        <v/>
      </c>
      <c r="N307" s="46" t="str">
        <f>IF('Section 9a Bilan_Diffusion'!G303="","",'Section 9a Bilan_Diffusion'!G303)</f>
        <v/>
      </c>
      <c r="O307" s="46" t="str">
        <f>IF('Section 9a Bilan_Diffusion'!H303="","",'Section 9a Bilan_Diffusion'!H303)</f>
        <v/>
      </c>
      <c r="P307" s="46" t="str">
        <f>IF('Section 9a Bilan_Diffusion'!I303="","",'Section 9a Bilan_Diffusion'!I303)</f>
        <v/>
      </c>
      <c r="Q307" s="46" t="str">
        <f>IF('Section 9a Bilan_Diffusion'!J303="","",'Section 9a Bilan_Diffusion'!J303)</f>
        <v/>
      </c>
      <c r="R307" s="46" t="str">
        <f>IF('Section 9a Bilan_Diffusion'!K303="","",'Section 9a Bilan_Diffusion'!K303)</f>
        <v/>
      </c>
      <c r="S307" s="46" t="str">
        <f>IF('Section 9a Bilan_Diffusion'!L303="","",'Section 9a Bilan_Diffusion'!L303)</f>
        <v/>
      </c>
      <c r="T307" s="46" t="str">
        <f>IF('Section 9a Bilan_Diffusion'!M303="","",'Section 9a Bilan_Diffusion'!M303)</f>
        <v/>
      </c>
      <c r="U307" s="8">
        <f>'Section 9a Bilan_Diffusion'!N303</f>
        <v>0</v>
      </c>
      <c r="V307" s="8">
        <f>'Section 9a Bilan_Diffusion'!O303</f>
        <v>0</v>
      </c>
      <c r="W307" s="8">
        <f>'Section 9a Bilan_Diffusion'!P303</f>
        <v>0</v>
      </c>
      <c r="X307" s="8">
        <f>'Section 9a Bilan_Diffusion'!Q303</f>
        <v>0</v>
      </c>
      <c r="Y307" s="8">
        <f>'Section 9a Bilan_Diffusion'!R303</f>
        <v>0</v>
      </c>
      <c r="Z307" s="8">
        <f>'Section 9a Bilan_Diffusion'!S303</f>
        <v>0</v>
      </c>
      <c r="AA307" s="8">
        <f>'Section 9a Bilan_Diffusion'!T303</f>
        <v>0</v>
      </c>
      <c r="AB307" s="8">
        <f>'Section 9a Bilan_Diffusion'!U303</f>
        <v>0</v>
      </c>
      <c r="AC307" s="8">
        <f>'Section 9a Bilan_Diffusion'!V303</f>
        <v>0</v>
      </c>
    </row>
    <row r="308" spans="1:29">
      <c r="A308" s="8">
        <f>'Identification '!$F$11</f>
        <v>0</v>
      </c>
      <c r="B308" s="46" t="str">
        <f>IF(AND('Identification '!$F$11="",'Identification '!$F$15&lt;&gt;""),'Identification '!$F$15,IF('Identification '!$F$11="","",IF('Identification '!$F$13="Inscrire le nom de votre organisme dans la cellule F15",'Identification '!$F$15,'Identification '!$F$13)))</f>
        <v/>
      </c>
      <c r="C308" s="8" t="str">
        <f>REF!$BM$7</f>
        <v>2025-2026</v>
      </c>
      <c r="D308" s="8" t="s">
        <v>2995</v>
      </c>
      <c r="E308" s="46" t="str">
        <f>'Identification '!$F$17</f>
        <v/>
      </c>
      <c r="F308" s="8" t="str">
        <f>'Identification '!$G$18</f>
        <v/>
      </c>
      <c r="G308" s="10" t="str">
        <f>IF('Section 9a Bilan_Diffusion'!$D$7="","",'Section 9a Bilan_Diffusion'!$D$7)</f>
        <v/>
      </c>
      <c r="H308" s="8" t="str">
        <f>IF('Section 9a Bilan_Diffusion'!A304="","",IF('Section 9a Bilan_Diffusion'!A304="«Choisir»","",'Section 9a Bilan_Diffusion'!A304))</f>
        <v/>
      </c>
      <c r="I308" s="1312" t="str">
        <f>IF('Section 9a Bilan_Diffusion'!B304="","",'Section 9a Bilan_Diffusion'!B304)</f>
        <v/>
      </c>
      <c r="J308" s="46" t="str">
        <f>IF('Section 9a Bilan_Diffusion'!C304="","",'Section 9a Bilan_Diffusion'!C304)</f>
        <v/>
      </c>
      <c r="K308" s="46" t="str">
        <f>IF('Section 9a Bilan_Diffusion'!D304="","",'Section 9a Bilan_Diffusion'!D304)</f>
        <v/>
      </c>
      <c r="L308" s="8" t="str">
        <f>IF('Section 9a Bilan_Diffusion'!E304="","",IF('Section 9a Bilan_Diffusion'!E304="«Choisir»","",'Section 9a Bilan_Diffusion'!E304))</f>
        <v/>
      </c>
      <c r="M308" s="8" t="str">
        <f>IF('Section 9a Bilan_Diffusion'!F304="","",IF('Section 9a Bilan_Diffusion'!F304="«Choisir»","",'Section 9a Bilan_Diffusion'!F304))</f>
        <v/>
      </c>
      <c r="N308" s="46" t="str">
        <f>IF('Section 9a Bilan_Diffusion'!G304="","",'Section 9a Bilan_Diffusion'!G304)</f>
        <v/>
      </c>
      <c r="O308" s="46" t="str">
        <f>IF('Section 9a Bilan_Diffusion'!H304="","",'Section 9a Bilan_Diffusion'!H304)</f>
        <v/>
      </c>
      <c r="P308" s="46" t="str">
        <f>IF('Section 9a Bilan_Diffusion'!I304="","",'Section 9a Bilan_Diffusion'!I304)</f>
        <v/>
      </c>
      <c r="Q308" s="46" t="str">
        <f>IF('Section 9a Bilan_Diffusion'!J304="","",'Section 9a Bilan_Diffusion'!J304)</f>
        <v/>
      </c>
      <c r="R308" s="46" t="str">
        <f>IF('Section 9a Bilan_Diffusion'!K304="","",'Section 9a Bilan_Diffusion'!K304)</f>
        <v/>
      </c>
      <c r="S308" s="46" t="str">
        <f>IF('Section 9a Bilan_Diffusion'!L304="","",'Section 9a Bilan_Diffusion'!L304)</f>
        <v/>
      </c>
      <c r="T308" s="46" t="str">
        <f>IF('Section 9a Bilan_Diffusion'!M304="","",'Section 9a Bilan_Diffusion'!M304)</f>
        <v/>
      </c>
      <c r="U308" s="8">
        <f>'Section 9a Bilan_Diffusion'!N304</f>
        <v>0</v>
      </c>
      <c r="V308" s="8">
        <f>'Section 9a Bilan_Diffusion'!O304</f>
        <v>0</v>
      </c>
      <c r="W308" s="8">
        <f>'Section 9a Bilan_Diffusion'!P304</f>
        <v>0</v>
      </c>
      <c r="X308" s="8">
        <f>'Section 9a Bilan_Diffusion'!Q304</f>
        <v>0</v>
      </c>
      <c r="Y308" s="8">
        <f>'Section 9a Bilan_Diffusion'!R304</f>
        <v>0</v>
      </c>
      <c r="Z308" s="8">
        <f>'Section 9a Bilan_Diffusion'!S304</f>
        <v>0</v>
      </c>
      <c r="AA308" s="8">
        <f>'Section 9a Bilan_Diffusion'!T304</f>
        <v>0</v>
      </c>
      <c r="AB308" s="8">
        <f>'Section 9a Bilan_Diffusion'!U304</f>
        <v>0</v>
      </c>
      <c r="AC308" s="8">
        <f>'Section 9a Bilan_Diffusion'!V304</f>
        <v>0</v>
      </c>
    </row>
    <row r="309" spans="1:29">
      <c r="A309" s="8">
        <f>'Identification '!$F$11</f>
        <v>0</v>
      </c>
      <c r="B309" s="46" t="str">
        <f>IF(AND('Identification '!$F$11="",'Identification '!$F$15&lt;&gt;""),'Identification '!$F$15,IF('Identification '!$F$11="","",IF('Identification '!$F$13="Inscrire le nom de votre organisme dans la cellule F15",'Identification '!$F$15,'Identification '!$F$13)))</f>
        <v/>
      </c>
      <c r="C309" s="8" t="str">
        <f>REF!$BM$7</f>
        <v>2025-2026</v>
      </c>
      <c r="D309" s="8" t="s">
        <v>2995</v>
      </c>
      <c r="E309" s="46" t="str">
        <f>'Identification '!$F$17</f>
        <v/>
      </c>
      <c r="F309" s="8" t="str">
        <f>'Identification '!$G$18</f>
        <v/>
      </c>
      <c r="G309" s="10" t="str">
        <f>IF('Section 9a Bilan_Diffusion'!$D$7="","",'Section 9a Bilan_Diffusion'!$D$7)</f>
        <v/>
      </c>
      <c r="H309" s="8" t="str">
        <f>IF('Section 9a Bilan_Diffusion'!A305="","",IF('Section 9a Bilan_Diffusion'!A305="«Choisir»","",'Section 9a Bilan_Diffusion'!A305))</f>
        <v/>
      </c>
      <c r="I309" s="1312" t="str">
        <f>IF('Section 9a Bilan_Diffusion'!B305="","",'Section 9a Bilan_Diffusion'!B305)</f>
        <v/>
      </c>
      <c r="J309" s="46" t="str">
        <f>IF('Section 9a Bilan_Diffusion'!C305="","",'Section 9a Bilan_Diffusion'!C305)</f>
        <v/>
      </c>
      <c r="K309" s="46" t="str">
        <f>IF('Section 9a Bilan_Diffusion'!D305="","",'Section 9a Bilan_Diffusion'!D305)</f>
        <v/>
      </c>
      <c r="L309" s="8" t="str">
        <f>IF('Section 9a Bilan_Diffusion'!E305="","",IF('Section 9a Bilan_Diffusion'!E305="«Choisir»","",'Section 9a Bilan_Diffusion'!E305))</f>
        <v/>
      </c>
      <c r="M309" s="8" t="str">
        <f>IF('Section 9a Bilan_Diffusion'!F305="","",IF('Section 9a Bilan_Diffusion'!F305="«Choisir»","",'Section 9a Bilan_Diffusion'!F305))</f>
        <v/>
      </c>
      <c r="N309" s="46" t="str">
        <f>IF('Section 9a Bilan_Diffusion'!G305="","",'Section 9a Bilan_Diffusion'!G305)</f>
        <v/>
      </c>
      <c r="O309" s="46" t="str">
        <f>IF('Section 9a Bilan_Diffusion'!H305="","",'Section 9a Bilan_Diffusion'!H305)</f>
        <v/>
      </c>
      <c r="P309" s="46" t="str">
        <f>IF('Section 9a Bilan_Diffusion'!I305="","",'Section 9a Bilan_Diffusion'!I305)</f>
        <v/>
      </c>
      <c r="Q309" s="46" t="str">
        <f>IF('Section 9a Bilan_Diffusion'!J305="","",'Section 9a Bilan_Diffusion'!J305)</f>
        <v/>
      </c>
      <c r="R309" s="46" t="str">
        <f>IF('Section 9a Bilan_Diffusion'!K305="","",'Section 9a Bilan_Diffusion'!K305)</f>
        <v/>
      </c>
      <c r="S309" s="46" t="str">
        <f>IF('Section 9a Bilan_Diffusion'!L305="","",'Section 9a Bilan_Diffusion'!L305)</f>
        <v/>
      </c>
      <c r="T309" s="46" t="str">
        <f>IF('Section 9a Bilan_Diffusion'!M305="","",'Section 9a Bilan_Diffusion'!M305)</f>
        <v/>
      </c>
      <c r="U309" s="8">
        <f>'Section 9a Bilan_Diffusion'!N305</f>
        <v>0</v>
      </c>
      <c r="V309" s="8">
        <f>'Section 9a Bilan_Diffusion'!O305</f>
        <v>0</v>
      </c>
      <c r="W309" s="8">
        <f>'Section 9a Bilan_Diffusion'!P305</f>
        <v>0</v>
      </c>
      <c r="X309" s="8">
        <f>'Section 9a Bilan_Diffusion'!Q305</f>
        <v>0</v>
      </c>
      <c r="Y309" s="8">
        <f>'Section 9a Bilan_Diffusion'!R305</f>
        <v>0</v>
      </c>
      <c r="Z309" s="8">
        <f>'Section 9a Bilan_Diffusion'!S305</f>
        <v>0</v>
      </c>
      <c r="AA309" s="8">
        <f>'Section 9a Bilan_Diffusion'!T305</f>
        <v>0</v>
      </c>
      <c r="AB309" s="8">
        <f>'Section 9a Bilan_Diffusion'!U305</f>
        <v>0</v>
      </c>
      <c r="AC309" s="8">
        <f>'Section 9a Bilan_Diffusion'!V305</f>
        <v>0</v>
      </c>
    </row>
    <row r="310" spans="1:29">
      <c r="A310" s="8">
        <f>'Identification '!$F$11</f>
        <v>0</v>
      </c>
      <c r="B310" s="46" t="str">
        <f>IF(AND('Identification '!$F$11="",'Identification '!$F$15&lt;&gt;""),'Identification '!$F$15,IF('Identification '!$F$11="","",IF('Identification '!$F$13="Inscrire le nom de votre organisme dans la cellule F15",'Identification '!$F$15,'Identification '!$F$13)))</f>
        <v/>
      </c>
      <c r="C310" s="8" t="str">
        <f>REF!$BM$7</f>
        <v>2025-2026</v>
      </c>
      <c r="D310" s="8" t="s">
        <v>2995</v>
      </c>
      <c r="E310" s="46" t="str">
        <f>'Identification '!$F$17</f>
        <v/>
      </c>
      <c r="F310" s="8" t="str">
        <f>'Identification '!$G$18</f>
        <v/>
      </c>
      <c r="G310" s="10" t="str">
        <f>IF('Section 9a Bilan_Diffusion'!$D$7="","",'Section 9a Bilan_Diffusion'!$D$7)</f>
        <v/>
      </c>
      <c r="H310" s="8" t="str">
        <f>IF('Section 9a Bilan_Diffusion'!A306="","",IF('Section 9a Bilan_Diffusion'!A306="«Choisir»","",'Section 9a Bilan_Diffusion'!A306))</f>
        <v/>
      </c>
      <c r="I310" s="1312" t="str">
        <f>IF('Section 9a Bilan_Diffusion'!B306="","",'Section 9a Bilan_Diffusion'!B306)</f>
        <v/>
      </c>
      <c r="J310" s="46" t="str">
        <f>IF('Section 9a Bilan_Diffusion'!C306="","",'Section 9a Bilan_Diffusion'!C306)</f>
        <v/>
      </c>
      <c r="K310" s="46" t="str">
        <f>IF('Section 9a Bilan_Diffusion'!D306="","",'Section 9a Bilan_Diffusion'!D306)</f>
        <v/>
      </c>
      <c r="L310" s="8" t="str">
        <f>IF('Section 9a Bilan_Diffusion'!E306="","",IF('Section 9a Bilan_Diffusion'!E306="«Choisir»","",'Section 9a Bilan_Diffusion'!E306))</f>
        <v/>
      </c>
      <c r="M310" s="8" t="str">
        <f>IF('Section 9a Bilan_Diffusion'!F306="","",IF('Section 9a Bilan_Diffusion'!F306="«Choisir»","",'Section 9a Bilan_Diffusion'!F306))</f>
        <v/>
      </c>
      <c r="N310" s="46" t="str">
        <f>IF('Section 9a Bilan_Diffusion'!G306="","",'Section 9a Bilan_Diffusion'!G306)</f>
        <v/>
      </c>
      <c r="O310" s="46" t="str">
        <f>IF('Section 9a Bilan_Diffusion'!H306="","",'Section 9a Bilan_Diffusion'!H306)</f>
        <v/>
      </c>
      <c r="P310" s="46" t="str">
        <f>IF('Section 9a Bilan_Diffusion'!I306="","",'Section 9a Bilan_Diffusion'!I306)</f>
        <v/>
      </c>
      <c r="Q310" s="46" t="str">
        <f>IF('Section 9a Bilan_Diffusion'!J306="","",'Section 9a Bilan_Diffusion'!J306)</f>
        <v/>
      </c>
      <c r="R310" s="46" t="str">
        <f>IF('Section 9a Bilan_Diffusion'!K306="","",'Section 9a Bilan_Diffusion'!K306)</f>
        <v/>
      </c>
      <c r="S310" s="46" t="str">
        <f>IF('Section 9a Bilan_Diffusion'!L306="","",'Section 9a Bilan_Diffusion'!L306)</f>
        <v/>
      </c>
      <c r="T310" s="46" t="str">
        <f>IF('Section 9a Bilan_Diffusion'!M306="","",'Section 9a Bilan_Diffusion'!M306)</f>
        <v/>
      </c>
      <c r="U310" s="8">
        <f>'Section 9a Bilan_Diffusion'!N306</f>
        <v>0</v>
      </c>
      <c r="V310" s="8">
        <f>'Section 9a Bilan_Diffusion'!O306</f>
        <v>0</v>
      </c>
      <c r="W310" s="8">
        <f>'Section 9a Bilan_Diffusion'!P306</f>
        <v>0</v>
      </c>
      <c r="X310" s="8">
        <f>'Section 9a Bilan_Diffusion'!Q306</f>
        <v>0</v>
      </c>
      <c r="Y310" s="8">
        <f>'Section 9a Bilan_Diffusion'!R306</f>
        <v>0</v>
      </c>
      <c r="Z310" s="8">
        <f>'Section 9a Bilan_Diffusion'!S306</f>
        <v>0</v>
      </c>
      <c r="AA310" s="8">
        <f>'Section 9a Bilan_Diffusion'!T306</f>
        <v>0</v>
      </c>
      <c r="AB310" s="8">
        <f>'Section 9a Bilan_Diffusion'!U306</f>
        <v>0</v>
      </c>
      <c r="AC310" s="8">
        <f>'Section 9a Bilan_Diffusion'!V306</f>
        <v>0</v>
      </c>
    </row>
    <row r="311" spans="1:29">
      <c r="A311" s="8">
        <f>'Identification '!$F$11</f>
        <v>0</v>
      </c>
      <c r="B311" s="46" t="str">
        <f>IF(AND('Identification '!$F$11="",'Identification '!$F$15&lt;&gt;""),'Identification '!$F$15,IF('Identification '!$F$11="","",IF('Identification '!$F$13="Inscrire le nom de votre organisme dans la cellule F15",'Identification '!$F$15,'Identification '!$F$13)))</f>
        <v/>
      </c>
      <c r="C311" s="8" t="str">
        <f>REF!$BM$7</f>
        <v>2025-2026</v>
      </c>
      <c r="D311" s="8" t="s">
        <v>2995</v>
      </c>
      <c r="E311" s="46" t="str">
        <f>'Identification '!$F$17</f>
        <v/>
      </c>
      <c r="F311" s="8" t="str">
        <f>'Identification '!$G$18</f>
        <v/>
      </c>
      <c r="G311" s="10" t="str">
        <f>IF('Section 9a Bilan_Diffusion'!$D$7="","",'Section 9a Bilan_Diffusion'!$D$7)</f>
        <v/>
      </c>
      <c r="H311" s="8" t="str">
        <f>IF('Section 9a Bilan_Diffusion'!A307="","",IF('Section 9a Bilan_Diffusion'!A307="«Choisir»","",'Section 9a Bilan_Diffusion'!A307))</f>
        <v/>
      </c>
      <c r="I311" s="1312" t="str">
        <f>IF('Section 9a Bilan_Diffusion'!B307="","",'Section 9a Bilan_Diffusion'!B307)</f>
        <v/>
      </c>
      <c r="J311" s="46" t="str">
        <f>IF('Section 9a Bilan_Diffusion'!C307="","",'Section 9a Bilan_Diffusion'!C307)</f>
        <v/>
      </c>
      <c r="K311" s="46" t="str">
        <f>IF('Section 9a Bilan_Diffusion'!D307="","",'Section 9a Bilan_Diffusion'!D307)</f>
        <v/>
      </c>
      <c r="L311" s="8" t="str">
        <f>IF('Section 9a Bilan_Diffusion'!E307="","",IF('Section 9a Bilan_Diffusion'!E307="«Choisir»","",'Section 9a Bilan_Diffusion'!E307))</f>
        <v/>
      </c>
      <c r="M311" s="8" t="str">
        <f>IF('Section 9a Bilan_Diffusion'!F307="","",IF('Section 9a Bilan_Diffusion'!F307="«Choisir»","",'Section 9a Bilan_Diffusion'!F307))</f>
        <v/>
      </c>
      <c r="N311" s="46" t="str">
        <f>IF('Section 9a Bilan_Diffusion'!G307="","",'Section 9a Bilan_Diffusion'!G307)</f>
        <v/>
      </c>
      <c r="O311" s="46" t="str">
        <f>IF('Section 9a Bilan_Diffusion'!H307="","",'Section 9a Bilan_Diffusion'!H307)</f>
        <v/>
      </c>
      <c r="P311" s="46" t="str">
        <f>IF('Section 9a Bilan_Diffusion'!I307="","",'Section 9a Bilan_Diffusion'!I307)</f>
        <v/>
      </c>
      <c r="Q311" s="46" t="str">
        <f>IF('Section 9a Bilan_Diffusion'!J307="","",'Section 9a Bilan_Diffusion'!J307)</f>
        <v/>
      </c>
      <c r="R311" s="46" t="str">
        <f>IF('Section 9a Bilan_Diffusion'!K307="","",'Section 9a Bilan_Diffusion'!K307)</f>
        <v/>
      </c>
      <c r="S311" s="46" t="str">
        <f>IF('Section 9a Bilan_Diffusion'!L307="","",'Section 9a Bilan_Diffusion'!L307)</f>
        <v/>
      </c>
      <c r="T311" s="46" t="str">
        <f>IF('Section 9a Bilan_Diffusion'!M307="","",'Section 9a Bilan_Diffusion'!M307)</f>
        <v/>
      </c>
      <c r="U311" s="8">
        <f>'Section 9a Bilan_Diffusion'!N307</f>
        <v>0</v>
      </c>
      <c r="V311" s="8">
        <f>'Section 9a Bilan_Diffusion'!O307</f>
        <v>0</v>
      </c>
      <c r="W311" s="8">
        <f>'Section 9a Bilan_Diffusion'!P307</f>
        <v>0</v>
      </c>
      <c r="X311" s="8">
        <f>'Section 9a Bilan_Diffusion'!Q307</f>
        <v>0</v>
      </c>
      <c r="Y311" s="8">
        <f>'Section 9a Bilan_Diffusion'!R307</f>
        <v>0</v>
      </c>
      <c r="Z311" s="8">
        <f>'Section 9a Bilan_Diffusion'!S307</f>
        <v>0</v>
      </c>
      <c r="AA311" s="8">
        <f>'Section 9a Bilan_Diffusion'!T307</f>
        <v>0</v>
      </c>
      <c r="AB311" s="8">
        <f>'Section 9a Bilan_Diffusion'!U307</f>
        <v>0</v>
      </c>
      <c r="AC311" s="8">
        <f>'Section 9a Bilan_Diffusion'!V307</f>
        <v>0</v>
      </c>
    </row>
    <row r="312" spans="1:29">
      <c r="A312" s="8">
        <f>'Identification '!$F$11</f>
        <v>0</v>
      </c>
      <c r="B312" s="46" t="str">
        <f>IF(AND('Identification '!$F$11="",'Identification '!$F$15&lt;&gt;""),'Identification '!$F$15,IF('Identification '!$F$11="","",IF('Identification '!$F$13="Inscrire le nom de votre organisme dans la cellule F15",'Identification '!$F$15,'Identification '!$F$13)))</f>
        <v/>
      </c>
      <c r="C312" s="8" t="str">
        <f>REF!$BM$7</f>
        <v>2025-2026</v>
      </c>
      <c r="D312" s="8" t="s">
        <v>2995</v>
      </c>
      <c r="E312" s="46" t="str">
        <f>'Identification '!$F$17</f>
        <v/>
      </c>
      <c r="F312" s="8" t="str">
        <f>'Identification '!$G$18</f>
        <v/>
      </c>
      <c r="G312" s="10" t="str">
        <f>IF('Section 9a Bilan_Diffusion'!$D$7="","",'Section 9a Bilan_Diffusion'!$D$7)</f>
        <v/>
      </c>
      <c r="H312" s="8" t="str">
        <f>IF('Section 9a Bilan_Diffusion'!A308="","",IF('Section 9a Bilan_Diffusion'!A308="«Choisir»","",'Section 9a Bilan_Diffusion'!A308))</f>
        <v/>
      </c>
      <c r="I312" s="1312" t="str">
        <f>IF('Section 9a Bilan_Diffusion'!B308="","",'Section 9a Bilan_Diffusion'!B308)</f>
        <v/>
      </c>
      <c r="J312" s="46" t="str">
        <f>IF('Section 9a Bilan_Diffusion'!C308="","",'Section 9a Bilan_Diffusion'!C308)</f>
        <v/>
      </c>
      <c r="K312" s="46" t="str">
        <f>IF('Section 9a Bilan_Diffusion'!D308="","",'Section 9a Bilan_Diffusion'!D308)</f>
        <v/>
      </c>
      <c r="L312" s="8" t="str">
        <f>IF('Section 9a Bilan_Diffusion'!E308="","",IF('Section 9a Bilan_Diffusion'!E308="«Choisir»","",'Section 9a Bilan_Diffusion'!E308))</f>
        <v/>
      </c>
      <c r="M312" s="8" t="str">
        <f>IF('Section 9a Bilan_Diffusion'!F308="","",IF('Section 9a Bilan_Diffusion'!F308="«Choisir»","",'Section 9a Bilan_Diffusion'!F308))</f>
        <v/>
      </c>
      <c r="N312" s="46" t="str">
        <f>IF('Section 9a Bilan_Diffusion'!G308="","",'Section 9a Bilan_Diffusion'!G308)</f>
        <v/>
      </c>
      <c r="O312" s="46" t="str">
        <f>IF('Section 9a Bilan_Diffusion'!H308="","",'Section 9a Bilan_Diffusion'!H308)</f>
        <v/>
      </c>
      <c r="P312" s="46" t="str">
        <f>IF('Section 9a Bilan_Diffusion'!I308="","",'Section 9a Bilan_Diffusion'!I308)</f>
        <v/>
      </c>
      <c r="Q312" s="46" t="str">
        <f>IF('Section 9a Bilan_Diffusion'!J308="","",'Section 9a Bilan_Diffusion'!J308)</f>
        <v/>
      </c>
      <c r="R312" s="46" t="str">
        <f>IF('Section 9a Bilan_Diffusion'!K308="","",'Section 9a Bilan_Diffusion'!K308)</f>
        <v/>
      </c>
      <c r="S312" s="46" t="str">
        <f>IF('Section 9a Bilan_Diffusion'!L308="","",'Section 9a Bilan_Diffusion'!L308)</f>
        <v/>
      </c>
      <c r="T312" s="46" t="str">
        <f>IF('Section 9a Bilan_Diffusion'!M308="","",'Section 9a Bilan_Diffusion'!M308)</f>
        <v/>
      </c>
      <c r="U312" s="8">
        <f>'Section 9a Bilan_Diffusion'!N308</f>
        <v>0</v>
      </c>
      <c r="V312" s="8">
        <f>'Section 9a Bilan_Diffusion'!O308</f>
        <v>0</v>
      </c>
      <c r="W312" s="8">
        <f>'Section 9a Bilan_Diffusion'!P308</f>
        <v>0</v>
      </c>
      <c r="X312" s="8">
        <f>'Section 9a Bilan_Diffusion'!Q308</f>
        <v>0</v>
      </c>
      <c r="Y312" s="8">
        <f>'Section 9a Bilan_Diffusion'!R308</f>
        <v>0</v>
      </c>
      <c r="Z312" s="8">
        <f>'Section 9a Bilan_Diffusion'!S308</f>
        <v>0</v>
      </c>
      <c r="AA312" s="8">
        <f>'Section 9a Bilan_Diffusion'!T308</f>
        <v>0</v>
      </c>
      <c r="AB312" s="8">
        <f>'Section 9a Bilan_Diffusion'!U308</f>
        <v>0</v>
      </c>
      <c r="AC312" s="8">
        <f>'Section 9a Bilan_Diffusion'!V308</f>
        <v>0</v>
      </c>
    </row>
    <row r="313" spans="1:29">
      <c r="A313" s="8">
        <f>'Identification '!$F$11</f>
        <v>0</v>
      </c>
      <c r="B313" s="46" t="str">
        <f>IF(AND('Identification '!$F$11="",'Identification '!$F$15&lt;&gt;""),'Identification '!$F$15,IF('Identification '!$F$11="","",IF('Identification '!$F$13="Inscrire le nom de votre organisme dans la cellule F15",'Identification '!$F$15,'Identification '!$F$13)))</f>
        <v/>
      </c>
      <c r="C313" s="8" t="str">
        <f>REF!$BM$7</f>
        <v>2025-2026</v>
      </c>
      <c r="D313" s="8" t="s">
        <v>2995</v>
      </c>
      <c r="E313" s="46" t="str">
        <f>'Identification '!$F$17</f>
        <v/>
      </c>
      <c r="F313" s="8" t="str">
        <f>'Identification '!$G$18</f>
        <v/>
      </c>
      <c r="G313" s="10" t="str">
        <f>IF('Section 9a Bilan_Diffusion'!$D$7="","",'Section 9a Bilan_Diffusion'!$D$7)</f>
        <v/>
      </c>
      <c r="H313" s="8" t="str">
        <f>IF('Section 9a Bilan_Diffusion'!A309="","",IF('Section 9a Bilan_Diffusion'!A309="«Choisir»","",'Section 9a Bilan_Diffusion'!A309))</f>
        <v/>
      </c>
      <c r="I313" s="1312" t="str">
        <f>IF('Section 9a Bilan_Diffusion'!B309="","",'Section 9a Bilan_Diffusion'!B309)</f>
        <v/>
      </c>
      <c r="J313" s="46" t="str">
        <f>IF('Section 9a Bilan_Diffusion'!C309="","",'Section 9a Bilan_Diffusion'!C309)</f>
        <v/>
      </c>
      <c r="K313" s="46" t="str">
        <f>IF('Section 9a Bilan_Diffusion'!D309="","",'Section 9a Bilan_Diffusion'!D309)</f>
        <v/>
      </c>
      <c r="L313" s="8" t="str">
        <f>IF('Section 9a Bilan_Diffusion'!E309="","",IF('Section 9a Bilan_Diffusion'!E309="«Choisir»","",'Section 9a Bilan_Diffusion'!E309))</f>
        <v/>
      </c>
      <c r="M313" s="8" t="str">
        <f>IF('Section 9a Bilan_Diffusion'!F309="","",IF('Section 9a Bilan_Diffusion'!F309="«Choisir»","",'Section 9a Bilan_Diffusion'!F309))</f>
        <v/>
      </c>
      <c r="N313" s="46" t="str">
        <f>IF('Section 9a Bilan_Diffusion'!G309="","",'Section 9a Bilan_Diffusion'!G309)</f>
        <v/>
      </c>
      <c r="O313" s="46" t="str">
        <f>IF('Section 9a Bilan_Diffusion'!H309="","",'Section 9a Bilan_Diffusion'!H309)</f>
        <v/>
      </c>
      <c r="P313" s="46" t="str">
        <f>IF('Section 9a Bilan_Diffusion'!I309="","",'Section 9a Bilan_Diffusion'!I309)</f>
        <v/>
      </c>
      <c r="Q313" s="46" t="str">
        <f>IF('Section 9a Bilan_Diffusion'!J309="","",'Section 9a Bilan_Diffusion'!J309)</f>
        <v/>
      </c>
      <c r="R313" s="46" t="str">
        <f>IF('Section 9a Bilan_Diffusion'!K309="","",'Section 9a Bilan_Diffusion'!K309)</f>
        <v/>
      </c>
      <c r="S313" s="46" t="str">
        <f>IF('Section 9a Bilan_Diffusion'!L309="","",'Section 9a Bilan_Diffusion'!L309)</f>
        <v/>
      </c>
      <c r="T313" s="46" t="str">
        <f>IF('Section 9a Bilan_Diffusion'!M309="","",'Section 9a Bilan_Diffusion'!M309)</f>
        <v/>
      </c>
      <c r="U313" s="8">
        <f>'Section 9a Bilan_Diffusion'!N309</f>
        <v>0</v>
      </c>
      <c r="V313" s="8">
        <f>'Section 9a Bilan_Diffusion'!O309</f>
        <v>0</v>
      </c>
      <c r="W313" s="8">
        <f>'Section 9a Bilan_Diffusion'!P309</f>
        <v>0</v>
      </c>
      <c r="X313" s="8">
        <f>'Section 9a Bilan_Diffusion'!Q309</f>
        <v>0</v>
      </c>
      <c r="Y313" s="8">
        <f>'Section 9a Bilan_Diffusion'!R309</f>
        <v>0</v>
      </c>
      <c r="Z313" s="8">
        <f>'Section 9a Bilan_Diffusion'!S309</f>
        <v>0</v>
      </c>
      <c r="AA313" s="8">
        <f>'Section 9a Bilan_Diffusion'!T309</f>
        <v>0</v>
      </c>
      <c r="AB313" s="8">
        <f>'Section 9a Bilan_Diffusion'!U309</f>
        <v>0</v>
      </c>
      <c r="AC313" s="8">
        <f>'Section 9a Bilan_Diffusion'!V309</f>
        <v>0</v>
      </c>
    </row>
    <row r="314" spans="1:29">
      <c r="A314" s="8">
        <f>'Identification '!$F$11</f>
        <v>0</v>
      </c>
      <c r="B314" s="46" t="str">
        <f>IF(AND('Identification '!$F$11="",'Identification '!$F$15&lt;&gt;""),'Identification '!$F$15,IF('Identification '!$F$11="","",IF('Identification '!$F$13="Inscrire le nom de votre organisme dans la cellule F15",'Identification '!$F$15,'Identification '!$F$13)))</f>
        <v/>
      </c>
      <c r="C314" s="8" t="str">
        <f>REF!$BM$7</f>
        <v>2025-2026</v>
      </c>
      <c r="D314" s="8" t="s">
        <v>2995</v>
      </c>
      <c r="E314" s="46" t="str">
        <f>'Identification '!$F$17</f>
        <v/>
      </c>
      <c r="F314" s="8" t="str">
        <f>'Identification '!$G$18</f>
        <v/>
      </c>
      <c r="G314" s="10" t="str">
        <f>IF('Section 9a Bilan_Diffusion'!$D$7="","",'Section 9a Bilan_Diffusion'!$D$7)</f>
        <v/>
      </c>
      <c r="H314" s="8" t="str">
        <f>IF('Section 9a Bilan_Diffusion'!A310="","",IF('Section 9a Bilan_Diffusion'!A310="«Choisir»","",'Section 9a Bilan_Diffusion'!A310))</f>
        <v/>
      </c>
      <c r="I314" s="1312" t="str">
        <f>IF('Section 9a Bilan_Diffusion'!B310="","",'Section 9a Bilan_Diffusion'!B310)</f>
        <v/>
      </c>
      <c r="J314" s="46" t="str">
        <f>IF('Section 9a Bilan_Diffusion'!C310="","",'Section 9a Bilan_Diffusion'!C310)</f>
        <v/>
      </c>
      <c r="K314" s="46" t="str">
        <f>IF('Section 9a Bilan_Diffusion'!D310="","",'Section 9a Bilan_Diffusion'!D310)</f>
        <v/>
      </c>
      <c r="L314" s="8" t="str">
        <f>IF('Section 9a Bilan_Diffusion'!E310="","",IF('Section 9a Bilan_Diffusion'!E310="«Choisir»","",'Section 9a Bilan_Diffusion'!E310))</f>
        <v/>
      </c>
      <c r="M314" s="8" t="str">
        <f>IF('Section 9a Bilan_Diffusion'!F310="","",IF('Section 9a Bilan_Diffusion'!F310="«Choisir»","",'Section 9a Bilan_Diffusion'!F310))</f>
        <v/>
      </c>
      <c r="N314" s="46" t="str">
        <f>IF('Section 9a Bilan_Diffusion'!G310="","",'Section 9a Bilan_Diffusion'!G310)</f>
        <v/>
      </c>
      <c r="O314" s="46" t="str">
        <f>IF('Section 9a Bilan_Diffusion'!H310="","",'Section 9a Bilan_Diffusion'!H310)</f>
        <v/>
      </c>
      <c r="P314" s="46" t="str">
        <f>IF('Section 9a Bilan_Diffusion'!I310="","",'Section 9a Bilan_Diffusion'!I310)</f>
        <v/>
      </c>
      <c r="Q314" s="46" t="str">
        <f>IF('Section 9a Bilan_Diffusion'!J310="","",'Section 9a Bilan_Diffusion'!J310)</f>
        <v/>
      </c>
      <c r="R314" s="46" t="str">
        <f>IF('Section 9a Bilan_Diffusion'!K310="","",'Section 9a Bilan_Diffusion'!K310)</f>
        <v/>
      </c>
      <c r="S314" s="46" t="str">
        <f>IF('Section 9a Bilan_Diffusion'!L310="","",'Section 9a Bilan_Diffusion'!L310)</f>
        <v/>
      </c>
      <c r="T314" s="46" t="str">
        <f>IF('Section 9a Bilan_Diffusion'!M310="","",'Section 9a Bilan_Diffusion'!M310)</f>
        <v/>
      </c>
      <c r="U314" s="8">
        <f>'Section 9a Bilan_Diffusion'!N310</f>
        <v>0</v>
      </c>
      <c r="V314" s="8">
        <f>'Section 9a Bilan_Diffusion'!O310</f>
        <v>0</v>
      </c>
      <c r="W314" s="8">
        <f>'Section 9a Bilan_Diffusion'!P310</f>
        <v>0</v>
      </c>
      <c r="X314" s="8">
        <f>'Section 9a Bilan_Diffusion'!Q310</f>
        <v>0</v>
      </c>
      <c r="Y314" s="8">
        <f>'Section 9a Bilan_Diffusion'!R310</f>
        <v>0</v>
      </c>
      <c r="Z314" s="8">
        <f>'Section 9a Bilan_Diffusion'!S310</f>
        <v>0</v>
      </c>
      <c r="AA314" s="8">
        <f>'Section 9a Bilan_Diffusion'!T310</f>
        <v>0</v>
      </c>
      <c r="AB314" s="8">
        <f>'Section 9a Bilan_Diffusion'!U310</f>
        <v>0</v>
      </c>
      <c r="AC314" s="8">
        <f>'Section 9a Bilan_Diffusion'!V310</f>
        <v>0</v>
      </c>
    </row>
    <row r="315" spans="1:29">
      <c r="A315" s="8">
        <f>'Identification '!$F$11</f>
        <v>0</v>
      </c>
      <c r="B315" s="46" t="str">
        <f>IF(AND('Identification '!$F$11="",'Identification '!$F$15&lt;&gt;""),'Identification '!$F$15,IF('Identification '!$F$11="","",IF('Identification '!$F$13="Inscrire le nom de votre organisme dans la cellule F15",'Identification '!$F$15,'Identification '!$F$13)))</f>
        <v/>
      </c>
      <c r="C315" s="8" t="str">
        <f>REF!$BM$7</f>
        <v>2025-2026</v>
      </c>
      <c r="D315" s="8" t="s">
        <v>2995</v>
      </c>
      <c r="E315" s="46" t="str">
        <f>'Identification '!$F$17</f>
        <v/>
      </c>
      <c r="F315" s="8" t="str">
        <f>'Identification '!$G$18</f>
        <v/>
      </c>
      <c r="G315" s="10" t="str">
        <f>IF('Section 9a Bilan_Diffusion'!$D$7="","",'Section 9a Bilan_Diffusion'!$D$7)</f>
        <v/>
      </c>
      <c r="H315" s="8" t="str">
        <f>IF('Section 9a Bilan_Diffusion'!A311="","",IF('Section 9a Bilan_Diffusion'!A311="«Choisir»","",'Section 9a Bilan_Diffusion'!A311))</f>
        <v/>
      </c>
      <c r="I315" s="1312" t="str">
        <f>IF('Section 9a Bilan_Diffusion'!B311="","",'Section 9a Bilan_Diffusion'!B311)</f>
        <v/>
      </c>
      <c r="J315" s="46" t="str">
        <f>IF('Section 9a Bilan_Diffusion'!C311="","",'Section 9a Bilan_Diffusion'!C311)</f>
        <v/>
      </c>
      <c r="K315" s="46" t="str">
        <f>IF('Section 9a Bilan_Diffusion'!D311="","",'Section 9a Bilan_Diffusion'!D311)</f>
        <v/>
      </c>
      <c r="L315" s="8" t="str">
        <f>IF('Section 9a Bilan_Diffusion'!E311="","",IF('Section 9a Bilan_Diffusion'!E311="«Choisir»","",'Section 9a Bilan_Diffusion'!E311))</f>
        <v/>
      </c>
      <c r="M315" s="8" t="str">
        <f>IF('Section 9a Bilan_Diffusion'!F311="","",IF('Section 9a Bilan_Diffusion'!F311="«Choisir»","",'Section 9a Bilan_Diffusion'!F311))</f>
        <v/>
      </c>
      <c r="N315" s="46" t="str">
        <f>IF('Section 9a Bilan_Diffusion'!G311="","",'Section 9a Bilan_Diffusion'!G311)</f>
        <v/>
      </c>
      <c r="O315" s="46" t="str">
        <f>IF('Section 9a Bilan_Diffusion'!H311="","",'Section 9a Bilan_Diffusion'!H311)</f>
        <v/>
      </c>
      <c r="P315" s="46" t="str">
        <f>IF('Section 9a Bilan_Diffusion'!I311="","",'Section 9a Bilan_Diffusion'!I311)</f>
        <v/>
      </c>
      <c r="Q315" s="46" t="str">
        <f>IF('Section 9a Bilan_Diffusion'!J311="","",'Section 9a Bilan_Diffusion'!J311)</f>
        <v/>
      </c>
      <c r="R315" s="46" t="str">
        <f>IF('Section 9a Bilan_Diffusion'!K311="","",'Section 9a Bilan_Diffusion'!K311)</f>
        <v/>
      </c>
      <c r="S315" s="46" t="str">
        <f>IF('Section 9a Bilan_Diffusion'!L311="","",'Section 9a Bilan_Diffusion'!L311)</f>
        <v/>
      </c>
      <c r="T315" s="46" t="str">
        <f>IF('Section 9a Bilan_Diffusion'!M311="","",'Section 9a Bilan_Diffusion'!M311)</f>
        <v/>
      </c>
      <c r="U315" s="8">
        <f>'Section 9a Bilan_Diffusion'!N311</f>
        <v>0</v>
      </c>
      <c r="V315" s="8">
        <f>'Section 9a Bilan_Diffusion'!O311</f>
        <v>0</v>
      </c>
      <c r="W315" s="8">
        <f>'Section 9a Bilan_Diffusion'!P311</f>
        <v>0</v>
      </c>
      <c r="X315" s="8">
        <f>'Section 9a Bilan_Diffusion'!Q311</f>
        <v>0</v>
      </c>
      <c r="Y315" s="8">
        <f>'Section 9a Bilan_Diffusion'!R311</f>
        <v>0</v>
      </c>
      <c r="Z315" s="8">
        <f>'Section 9a Bilan_Diffusion'!S311</f>
        <v>0</v>
      </c>
      <c r="AA315" s="8">
        <f>'Section 9a Bilan_Diffusion'!T311</f>
        <v>0</v>
      </c>
      <c r="AB315" s="8">
        <f>'Section 9a Bilan_Diffusion'!U311</f>
        <v>0</v>
      </c>
      <c r="AC315" s="8">
        <f>'Section 9a Bilan_Diffusion'!V311</f>
        <v>0</v>
      </c>
    </row>
    <row r="316" spans="1:29">
      <c r="A316" s="8">
        <f>'Identification '!$F$11</f>
        <v>0</v>
      </c>
      <c r="B316" s="46" t="str">
        <f>IF(AND('Identification '!$F$11="",'Identification '!$F$15&lt;&gt;""),'Identification '!$F$15,IF('Identification '!$F$11="","",IF('Identification '!$F$13="Inscrire le nom de votre organisme dans la cellule F15",'Identification '!$F$15,'Identification '!$F$13)))</f>
        <v/>
      </c>
      <c r="C316" s="8" t="str">
        <f>REF!$BM$7</f>
        <v>2025-2026</v>
      </c>
      <c r="D316" s="8" t="s">
        <v>2995</v>
      </c>
      <c r="E316" s="46" t="str">
        <f>'Identification '!$F$17</f>
        <v/>
      </c>
      <c r="F316" s="8" t="str">
        <f>'Identification '!$G$18</f>
        <v/>
      </c>
      <c r="G316" s="10" t="str">
        <f>IF('Section 9a Bilan_Diffusion'!$D$7="","",'Section 9a Bilan_Diffusion'!$D$7)</f>
        <v/>
      </c>
      <c r="H316" s="8" t="str">
        <f>IF('Section 9a Bilan_Diffusion'!A312="","",IF('Section 9a Bilan_Diffusion'!A312="«Choisir»","",'Section 9a Bilan_Diffusion'!A312))</f>
        <v/>
      </c>
      <c r="I316" s="1312" t="str">
        <f>IF('Section 9a Bilan_Diffusion'!B312="","",'Section 9a Bilan_Diffusion'!B312)</f>
        <v/>
      </c>
      <c r="J316" s="46" t="str">
        <f>IF('Section 9a Bilan_Diffusion'!C312="","",'Section 9a Bilan_Diffusion'!C312)</f>
        <v/>
      </c>
      <c r="K316" s="46" t="str">
        <f>IF('Section 9a Bilan_Diffusion'!D312="","",'Section 9a Bilan_Diffusion'!D312)</f>
        <v/>
      </c>
      <c r="L316" s="8" t="str">
        <f>IF('Section 9a Bilan_Diffusion'!E312="","",IF('Section 9a Bilan_Diffusion'!E312="«Choisir»","",'Section 9a Bilan_Diffusion'!E312))</f>
        <v/>
      </c>
      <c r="M316" s="8" t="str">
        <f>IF('Section 9a Bilan_Diffusion'!F312="","",IF('Section 9a Bilan_Diffusion'!F312="«Choisir»","",'Section 9a Bilan_Diffusion'!F312))</f>
        <v/>
      </c>
      <c r="N316" s="46" t="str">
        <f>IF('Section 9a Bilan_Diffusion'!G312="","",'Section 9a Bilan_Diffusion'!G312)</f>
        <v/>
      </c>
      <c r="O316" s="46" t="str">
        <f>IF('Section 9a Bilan_Diffusion'!H312="","",'Section 9a Bilan_Diffusion'!H312)</f>
        <v/>
      </c>
      <c r="P316" s="46" t="str">
        <f>IF('Section 9a Bilan_Diffusion'!I312="","",'Section 9a Bilan_Diffusion'!I312)</f>
        <v/>
      </c>
      <c r="Q316" s="46" t="str">
        <f>IF('Section 9a Bilan_Diffusion'!J312="","",'Section 9a Bilan_Diffusion'!J312)</f>
        <v/>
      </c>
      <c r="R316" s="46" t="str">
        <f>IF('Section 9a Bilan_Diffusion'!K312="","",'Section 9a Bilan_Diffusion'!K312)</f>
        <v/>
      </c>
      <c r="S316" s="46" t="str">
        <f>IF('Section 9a Bilan_Diffusion'!L312="","",'Section 9a Bilan_Diffusion'!L312)</f>
        <v/>
      </c>
      <c r="T316" s="46" t="str">
        <f>IF('Section 9a Bilan_Diffusion'!M312="","",'Section 9a Bilan_Diffusion'!M312)</f>
        <v/>
      </c>
      <c r="U316" s="8">
        <f>'Section 9a Bilan_Diffusion'!N312</f>
        <v>0</v>
      </c>
      <c r="V316" s="8">
        <f>'Section 9a Bilan_Diffusion'!O312</f>
        <v>0</v>
      </c>
      <c r="W316" s="8">
        <f>'Section 9a Bilan_Diffusion'!P312</f>
        <v>0</v>
      </c>
      <c r="X316" s="8">
        <f>'Section 9a Bilan_Diffusion'!Q312</f>
        <v>0</v>
      </c>
      <c r="Y316" s="8">
        <f>'Section 9a Bilan_Diffusion'!R312</f>
        <v>0</v>
      </c>
      <c r="Z316" s="8">
        <f>'Section 9a Bilan_Diffusion'!S312</f>
        <v>0</v>
      </c>
      <c r="AA316" s="8">
        <f>'Section 9a Bilan_Diffusion'!T312</f>
        <v>0</v>
      </c>
      <c r="AB316" s="8">
        <f>'Section 9a Bilan_Diffusion'!U312</f>
        <v>0</v>
      </c>
      <c r="AC316" s="8">
        <f>'Section 9a Bilan_Diffusion'!V312</f>
        <v>0</v>
      </c>
    </row>
    <row r="317" spans="1:29">
      <c r="A317" s="8">
        <f>'Identification '!$F$11</f>
        <v>0</v>
      </c>
      <c r="B317" s="46" t="str">
        <f>IF(AND('Identification '!$F$11="",'Identification '!$F$15&lt;&gt;""),'Identification '!$F$15,IF('Identification '!$F$11="","",IF('Identification '!$F$13="Inscrire le nom de votre organisme dans la cellule F15",'Identification '!$F$15,'Identification '!$F$13)))</f>
        <v/>
      </c>
      <c r="C317" s="8" t="str">
        <f>REF!$BM$7</f>
        <v>2025-2026</v>
      </c>
      <c r="D317" s="8" t="s">
        <v>2995</v>
      </c>
      <c r="E317" s="46" t="str">
        <f>'Identification '!$F$17</f>
        <v/>
      </c>
      <c r="F317" s="8" t="str">
        <f>'Identification '!$G$18</f>
        <v/>
      </c>
      <c r="G317" s="10" t="str">
        <f>IF('Section 9a Bilan_Diffusion'!$D$7="","",'Section 9a Bilan_Diffusion'!$D$7)</f>
        <v/>
      </c>
      <c r="H317" s="8" t="str">
        <f>IF('Section 9a Bilan_Diffusion'!A313="","",IF('Section 9a Bilan_Diffusion'!A313="«Choisir»","",'Section 9a Bilan_Diffusion'!A313))</f>
        <v/>
      </c>
      <c r="I317" s="1312" t="str">
        <f>IF('Section 9a Bilan_Diffusion'!B313="","",'Section 9a Bilan_Diffusion'!B313)</f>
        <v/>
      </c>
      <c r="J317" s="46" t="str">
        <f>IF('Section 9a Bilan_Diffusion'!C313="","",'Section 9a Bilan_Diffusion'!C313)</f>
        <v/>
      </c>
      <c r="K317" s="46" t="str">
        <f>IF('Section 9a Bilan_Diffusion'!D313="","",'Section 9a Bilan_Diffusion'!D313)</f>
        <v/>
      </c>
      <c r="L317" s="8" t="str">
        <f>IF('Section 9a Bilan_Diffusion'!E313="","",IF('Section 9a Bilan_Diffusion'!E313="«Choisir»","",'Section 9a Bilan_Diffusion'!E313))</f>
        <v/>
      </c>
      <c r="M317" s="8" t="str">
        <f>IF('Section 9a Bilan_Diffusion'!F313="","",IF('Section 9a Bilan_Diffusion'!F313="«Choisir»","",'Section 9a Bilan_Diffusion'!F313))</f>
        <v/>
      </c>
      <c r="N317" s="46" t="str">
        <f>IF('Section 9a Bilan_Diffusion'!G313="","",'Section 9a Bilan_Diffusion'!G313)</f>
        <v/>
      </c>
      <c r="O317" s="46" t="str">
        <f>IF('Section 9a Bilan_Diffusion'!H313="","",'Section 9a Bilan_Diffusion'!H313)</f>
        <v/>
      </c>
      <c r="P317" s="46" t="str">
        <f>IF('Section 9a Bilan_Diffusion'!I313="","",'Section 9a Bilan_Diffusion'!I313)</f>
        <v/>
      </c>
      <c r="Q317" s="46" t="str">
        <f>IF('Section 9a Bilan_Diffusion'!J313="","",'Section 9a Bilan_Diffusion'!J313)</f>
        <v/>
      </c>
      <c r="R317" s="46" t="str">
        <f>IF('Section 9a Bilan_Diffusion'!K313="","",'Section 9a Bilan_Diffusion'!K313)</f>
        <v/>
      </c>
      <c r="S317" s="46" t="str">
        <f>IF('Section 9a Bilan_Diffusion'!L313="","",'Section 9a Bilan_Diffusion'!L313)</f>
        <v/>
      </c>
      <c r="T317" s="46" t="str">
        <f>IF('Section 9a Bilan_Diffusion'!M313="","",'Section 9a Bilan_Diffusion'!M313)</f>
        <v/>
      </c>
      <c r="U317" s="8">
        <f>'Section 9a Bilan_Diffusion'!N313</f>
        <v>0</v>
      </c>
      <c r="V317" s="8">
        <f>'Section 9a Bilan_Diffusion'!O313</f>
        <v>0</v>
      </c>
      <c r="W317" s="8">
        <f>'Section 9a Bilan_Diffusion'!P313</f>
        <v>0</v>
      </c>
      <c r="X317" s="8">
        <f>'Section 9a Bilan_Diffusion'!Q313</f>
        <v>0</v>
      </c>
      <c r="Y317" s="8">
        <f>'Section 9a Bilan_Diffusion'!R313</f>
        <v>0</v>
      </c>
      <c r="Z317" s="8">
        <f>'Section 9a Bilan_Diffusion'!S313</f>
        <v>0</v>
      </c>
      <c r="AA317" s="8">
        <f>'Section 9a Bilan_Diffusion'!T313</f>
        <v>0</v>
      </c>
      <c r="AB317" s="8">
        <f>'Section 9a Bilan_Diffusion'!U313</f>
        <v>0</v>
      </c>
      <c r="AC317" s="8">
        <f>'Section 9a Bilan_Diffusion'!V313</f>
        <v>0</v>
      </c>
    </row>
    <row r="318" spans="1:29">
      <c r="A318" s="8">
        <f>'Identification '!$F$11</f>
        <v>0</v>
      </c>
      <c r="B318" s="46" t="str">
        <f>IF(AND('Identification '!$F$11="",'Identification '!$F$15&lt;&gt;""),'Identification '!$F$15,IF('Identification '!$F$11="","",IF('Identification '!$F$13="Inscrire le nom de votre organisme dans la cellule F15",'Identification '!$F$15,'Identification '!$F$13)))</f>
        <v/>
      </c>
      <c r="C318" s="8" t="str">
        <f>REF!$BM$7</f>
        <v>2025-2026</v>
      </c>
      <c r="D318" s="8" t="s">
        <v>2995</v>
      </c>
      <c r="E318" s="46" t="str">
        <f>'Identification '!$F$17</f>
        <v/>
      </c>
      <c r="F318" s="8" t="str">
        <f>'Identification '!$G$18</f>
        <v/>
      </c>
      <c r="G318" s="10" t="str">
        <f>IF('Section 9a Bilan_Diffusion'!$D$7="","",'Section 9a Bilan_Diffusion'!$D$7)</f>
        <v/>
      </c>
      <c r="H318" s="8" t="str">
        <f>IF('Section 9a Bilan_Diffusion'!A314="","",IF('Section 9a Bilan_Diffusion'!A314="«Choisir»","",'Section 9a Bilan_Diffusion'!A314))</f>
        <v/>
      </c>
      <c r="I318" s="1312" t="str">
        <f>IF('Section 9a Bilan_Diffusion'!B314="","",'Section 9a Bilan_Diffusion'!B314)</f>
        <v/>
      </c>
      <c r="J318" s="46" t="str">
        <f>IF('Section 9a Bilan_Diffusion'!C314="","",'Section 9a Bilan_Diffusion'!C314)</f>
        <v/>
      </c>
      <c r="K318" s="46" t="str">
        <f>IF('Section 9a Bilan_Diffusion'!D314="","",'Section 9a Bilan_Diffusion'!D314)</f>
        <v/>
      </c>
      <c r="L318" s="8" t="str">
        <f>IF('Section 9a Bilan_Diffusion'!E314="","",IF('Section 9a Bilan_Diffusion'!E314="«Choisir»","",'Section 9a Bilan_Diffusion'!E314))</f>
        <v/>
      </c>
      <c r="M318" s="8" t="str">
        <f>IF('Section 9a Bilan_Diffusion'!F314="","",IF('Section 9a Bilan_Diffusion'!F314="«Choisir»","",'Section 9a Bilan_Diffusion'!F314))</f>
        <v/>
      </c>
      <c r="N318" s="46" t="str">
        <f>IF('Section 9a Bilan_Diffusion'!G314="","",'Section 9a Bilan_Diffusion'!G314)</f>
        <v/>
      </c>
      <c r="O318" s="46" t="str">
        <f>IF('Section 9a Bilan_Diffusion'!H314="","",'Section 9a Bilan_Diffusion'!H314)</f>
        <v/>
      </c>
      <c r="P318" s="46" t="str">
        <f>IF('Section 9a Bilan_Diffusion'!I314="","",'Section 9a Bilan_Diffusion'!I314)</f>
        <v/>
      </c>
      <c r="Q318" s="46" t="str">
        <f>IF('Section 9a Bilan_Diffusion'!J314="","",'Section 9a Bilan_Diffusion'!J314)</f>
        <v/>
      </c>
      <c r="R318" s="46" t="str">
        <f>IF('Section 9a Bilan_Diffusion'!K314="","",'Section 9a Bilan_Diffusion'!K314)</f>
        <v/>
      </c>
      <c r="S318" s="46" t="str">
        <f>IF('Section 9a Bilan_Diffusion'!L314="","",'Section 9a Bilan_Diffusion'!L314)</f>
        <v/>
      </c>
      <c r="T318" s="46" t="str">
        <f>IF('Section 9a Bilan_Diffusion'!M314="","",'Section 9a Bilan_Diffusion'!M314)</f>
        <v/>
      </c>
      <c r="U318" s="8">
        <f>'Section 9a Bilan_Diffusion'!N314</f>
        <v>0</v>
      </c>
      <c r="V318" s="8">
        <f>'Section 9a Bilan_Diffusion'!O314</f>
        <v>0</v>
      </c>
      <c r="W318" s="8">
        <f>'Section 9a Bilan_Diffusion'!P314</f>
        <v>0</v>
      </c>
      <c r="X318" s="8">
        <f>'Section 9a Bilan_Diffusion'!Q314</f>
        <v>0</v>
      </c>
      <c r="Y318" s="8">
        <f>'Section 9a Bilan_Diffusion'!R314</f>
        <v>0</v>
      </c>
      <c r="Z318" s="8">
        <f>'Section 9a Bilan_Diffusion'!S314</f>
        <v>0</v>
      </c>
      <c r="AA318" s="8">
        <f>'Section 9a Bilan_Diffusion'!T314</f>
        <v>0</v>
      </c>
      <c r="AB318" s="8">
        <f>'Section 9a Bilan_Diffusion'!U314</f>
        <v>0</v>
      </c>
      <c r="AC318" s="8">
        <f>'Section 9a Bilan_Diffusion'!V314</f>
        <v>0</v>
      </c>
    </row>
    <row r="319" spans="1:29">
      <c r="A319" s="8">
        <f>'Identification '!$F$11</f>
        <v>0</v>
      </c>
      <c r="B319" s="46" t="str">
        <f>IF(AND('Identification '!$F$11="",'Identification '!$F$15&lt;&gt;""),'Identification '!$F$15,IF('Identification '!$F$11="","",IF('Identification '!$F$13="Inscrire le nom de votre organisme dans la cellule F15",'Identification '!$F$15,'Identification '!$F$13)))</f>
        <v/>
      </c>
      <c r="C319" s="8" t="str">
        <f>REF!$BM$7</f>
        <v>2025-2026</v>
      </c>
      <c r="D319" s="8" t="s">
        <v>2995</v>
      </c>
      <c r="E319" s="46" t="str">
        <f>'Identification '!$F$17</f>
        <v/>
      </c>
      <c r="F319" s="8" t="str">
        <f>'Identification '!$G$18</f>
        <v/>
      </c>
      <c r="G319" s="10" t="str">
        <f>IF('Section 9a Bilan_Diffusion'!$D$7="","",'Section 9a Bilan_Diffusion'!$D$7)</f>
        <v/>
      </c>
      <c r="H319" s="8" t="str">
        <f>IF('Section 9a Bilan_Diffusion'!A315="","",IF('Section 9a Bilan_Diffusion'!A315="«Choisir»","",'Section 9a Bilan_Diffusion'!A315))</f>
        <v/>
      </c>
      <c r="I319" s="1312" t="str">
        <f>IF('Section 9a Bilan_Diffusion'!B315="","",'Section 9a Bilan_Diffusion'!B315)</f>
        <v/>
      </c>
      <c r="J319" s="46" t="str">
        <f>IF('Section 9a Bilan_Diffusion'!C315="","",'Section 9a Bilan_Diffusion'!C315)</f>
        <v/>
      </c>
      <c r="K319" s="46" t="str">
        <f>IF('Section 9a Bilan_Diffusion'!D315="","",'Section 9a Bilan_Diffusion'!D315)</f>
        <v/>
      </c>
      <c r="L319" s="8" t="str">
        <f>IF('Section 9a Bilan_Diffusion'!E315="","",IF('Section 9a Bilan_Diffusion'!E315="«Choisir»","",'Section 9a Bilan_Diffusion'!E315))</f>
        <v/>
      </c>
      <c r="M319" s="8" t="str">
        <f>IF('Section 9a Bilan_Diffusion'!F315="","",IF('Section 9a Bilan_Diffusion'!F315="«Choisir»","",'Section 9a Bilan_Diffusion'!F315))</f>
        <v/>
      </c>
      <c r="N319" s="46" t="str">
        <f>IF('Section 9a Bilan_Diffusion'!G315="","",'Section 9a Bilan_Diffusion'!G315)</f>
        <v/>
      </c>
      <c r="O319" s="46" t="str">
        <f>IF('Section 9a Bilan_Diffusion'!H315="","",'Section 9a Bilan_Diffusion'!H315)</f>
        <v/>
      </c>
      <c r="P319" s="46" t="str">
        <f>IF('Section 9a Bilan_Diffusion'!I315="","",'Section 9a Bilan_Diffusion'!I315)</f>
        <v/>
      </c>
      <c r="Q319" s="46" t="str">
        <f>IF('Section 9a Bilan_Diffusion'!J315="","",'Section 9a Bilan_Diffusion'!J315)</f>
        <v/>
      </c>
      <c r="R319" s="46" t="str">
        <f>IF('Section 9a Bilan_Diffusion'!K315="","",'Section 9a Bilan_Diffusion'!K315)</f>
        <v/>
      </c>
      <c r="S319" s="46" t="str">
        <f>IF('Section 9a Bilan_Diffusion'!L315="","",'Section 9a Bilan_Diffusion'!L315)</f>
        <v/>
      </c>
      <c r="T319" s="46" t="str">
        <f>IF('Section 9a Bilan_Diffusion'!M315="","",'Section 9a Bilan_Diffusion'!M315)</f>
        <v/>
      </c>
      <c r="U319" s="8">
        <f>'Section 9a Bilan_Diffusion'!N315</f>
        <v>0</v>
      </c>
      <c r="V319" s="8">
        <f>'Section 9a Bilan_Diffusion'!O315</f>
        <v>0</v>
      </c>
      <c r="W319" s="8">
        <f>'Section 9a Bilan_Diffusion'!P315</f>
        <v>0</v>
      </c>
      <c r="X319" s="8">
        <f>'Section 9a Bilan_Diffusion'!Q315</f>
        <v>0</v>
      </c>
      <c r="Y319" s="8">
        <f>'Section 9a Bilan_Diffusion'!R315</f>
        <v>0</v>
      </c>
      <c r="Z319" s="8">
        <f>'Section 9a Bilan_Diffusion'!S315</f>
        <v>0</v>
      </c>
      <c r="AA319" s="8">
        <f>'Section 9a Bilan_Diffusion'!T315</f>
        <v>0</v>
      </c>
      <c r="AB319" s="8">
        <f>'Section 9a Bilan_Diffusion'!U315</f>
        <v>0</v>
      </c>
      <c r="AC319" s="8">
        <f>'Section 9a Bilan_Diffusion'!V315</f>
        <v>0</v>
      </c>
    </row>
    <row r="320" spans="1:29">
      <c r="A320" s="8">
        <f>'Identification '!$F$11</f>
        <v>0</v>
      </c>
      <c r="B320" s="46" t="str">
        <f>IF(AND('Identification '!$F$11="",'Identification '!$F$15&lt;&gt;""),'Identification '!$F$15,IF('Identification '!$F$11="","",IF('Identification '!$F$13="Inscrire le nom de votre organisme dans la cellule F15",'Identification '!$F$15,'Identification '!$F$13)))</f>
        <v/>
      </c>
      <c r="C320" s="8" t="str">
        <f>REF!$BM$7</f>
        <v>2025-2026</v>
      </c>
      <c r="D320" s="8" t="s">
        <v>2995</v>
      </c>
      <c r="E320" s="46" t="str">
        <f>'Identification '!$F$17</f>
        <v/>
      </c>
      <c r="F320" s="8" t="str">
        <f>'Identification '!$G$18</f>
        <v/>
      </c>
      <c r="G320" s="10" t="str">
        <f>IF('Section 9a Bilan_Diffusion'!$D$7="","",'Section 9a Bilan_Diffusion'!$D$7)</f>
        <v/>
      </c>
      <c r="H320" s="8" t="str">
        <f>IF('Section 9a Bilan_Diffusion'!A316="","",IF('Section 9a Bilan_Diffusion'!A316="«Choisir»","",'Section 9a Bilan_Diffusion'!A316))</f>
        <v/>
      </c>
      <c r="I320" s="1312" t="str">
        <f>IF('Section 9a Bilan_Diffusion'!B316="","",'Section 9a Bilan_Diffusion'!B316)</f>
        <v/>
      </c>
      <c r="J320" s="46" t="str">
        <f>IF('Section 9a Bilan_Diffusion'!C316="","",'Section 9a Bilan_Diffusion'!C316)</f>
        <v/>
      </c>
      <c r="K320" s="46" t="str">
        <f>IF('Section 9a Bilan_Diffusion'!D316="","",'Section 9a Bilan_Diffusion'!D316)</f>
        <v/>
      </c>
      <c r="L320" s="8" t="str">
        <f>IF('Section 9a Bilan_Diffusion'!E316="","",IF('Section 9a Bilan_Diffusion'!E316="«Choisir»","",'Section 9a Bilan_Diffusion'!E316))</f>
        <v/>
      </c>
      <c r="M320" s="8" t="str">
        <f>IF('Section 9a Bilan_Diffusion'!F316="","",IF('Section 9a Bilan_Diffusion'!F316="«Choisir»","",'Section 9a Bilan_Diffusion'!F316))</f>
        <v/>
      </c>
      <c r="N320" s="46" t="str">
        <f>IF('Section 9a Bilan_Diffusion'!G316="","",'Section 9a Bilan_Diffusion'!G316)</f>
        <v/>
      </c>
      <c r="O320" s="46" t="str">
        <f>IF('Section 9a Bilan_Diffusion'!H316="","",'Section 9a Bilan_Diffusion'!H316)</f>
        <v/>
      </c>
      <c r="P320" s="46" t="str">
        <f>IF('Section 9a Bilan_Diffusion'!I316="","",'Section 9a Bilan_Diffusion'!I316)</f>
        <v/>
      </c>
      <c r="Q320" s="46" t="str">
        <f>IF('Section 9a Bilan_Diffusion'!J316="","",'Section 9a Bilan_Diffusion'!J316)</f>
        <v/>
      </c>
      <c r="R320" s="46" t="str">
        <f>IF('Section 9a Bilan_Diffusion'!K316="","",'Section 9a Bilan_Diffusion'!K316)</f>
        <v/>
      </c>
      <c r="S320" s="46" t="str">
        <f>IF('Section 9a Bilan_Diffusion'!L316="","",'Section 9a Bilan_Diffusion'!L316)</f>
        <v/>
      </c>
      <c r="T320" s="46" t="str">
        <f>IF('Section 9a Bilan_Diffusion'!M316="","",'Section 9a Bilan_Diffusion'!M316)</f>
        <v/>
      </c>
      <c r="U320" s="8">
        <f>'Section 9a Bilan_Diffusion'!N316</f>
        <v>0</v>
      </c>
      <c r="V320" s="8">
        <f>'Section 9a Bilan_Diffusion'!O316</f>
        <v>0</v>
      </c>
      <c r="W320" s="8">
        <f>'Section 9a Bilan_Diffusion'!P316</f>
        <v>0</v>
      </c>
      <c r="X320" s="8">
        <f>'Section 9a Bilan_Diffusion'!Q316</f>
        <v>0</v>
      </c>
      <c r="Y320" s="8">
        <f>'Section 9a Bilan_Diffusion'!R316</f>
        <v>0</v>
      </c>
      <c r="Z320" s="8">
        <f>'Section 9a Bilan_Diffusion'!S316</f>
        <v>0</v>
      </c>
      <c r="AA320" s="8">
        <f>'Section 9a Bilan_Diffusion'!T316</f>
        <v>0</v>
      </c>
      <c r="AB320" s="8">
        <f>'Section 9a Bilan_Diffusion'!U316</f>
        <v>0</v>
      </c>
      <c r="AC320" s="8">
        <f>'Section 9a Bilan_Diffusion'!V316</f>
        <v>0</v>
      </c>
    </row>
    <row r="321" spans="1:29">
      <c r="A321" s="8">
        <f>'Identification '!$F$11</f>
        <v>0</v>
      </c>
      <c r="B321" s="46" t="str">
        <f>IF(AND('Identification '!$F$11="",'Identification '!$F$15&lt;&gt;""),'Identification '!$F$15,IF('Identification '!$F$11="","",IF('Identification '!$F$13="Inscrire le nom de votre organisme dans la cellule F15",'Identification '!$F$15,'Identification '!$F$13)))</f>
        <v/>
      </c>
      <c r="C321" s="8" t="str">
        <f>REF!$BM$7</f>
        <v>2025-2026</v>
      </c>
      <c r="D321" s="8" t="s">
        <v>2995</v>
      </c>
      <c r="E321" s="46" t="str">
        <f>'Identification '!$F$17</f>
        <v/>
      </c>
      <c r="F321" s="8" t="str">
        <f>'Identification '!$G$18</f>
        <v/>
      </c>
      <c r="G321" s="10" t="str">
        <f>IF('Section 9a Bilan_Diffusion'!$D$7="","",'Section 9a Bilan_Diffusion'!$D$7)</f>
        <v/>
      </c>
      <c r="H321" s="8" t="str">
        <f>IF('Section 9a Bilan_Diffusion'!A317="","",IF('Section 9a Bilan_Diffusion'!A317="«Choisir»","",'Section 9a Bilan_Diffusion'!A317))</f>
        <v/>
      </c>
      <c r="I321" s="1312" t="str">
        <f>IF('Section 9a Bilan_Diffusion'!B317="","",'Section 9a Bilan_Diffusion'!B317)</f>
        <v/>
      </c>
      <c r="J321" s="46" t="str">
        <f>IF('Section 9a Bilan_Diffusion'!C317="","",'Section 9a Bilan_Diffusion'!C317)</f>
        <v/>
      </c>
      <c r="K321" s="46" t="str">
        <f>IF('Section 9a Bilan_Diffusion'!D317="","",'Section 9a Bilan_Diffusion'!D317)</f>
        <v/>
      </c>
      <c r="L321" s="8" t="str">
        <f>IF('Section 9a Bilan_Diffusion'!E317="","",IF('Section 9a Bilan_Diffusion'!E317="«Choisir»","",'Section 9a Bilan_Diffusion'!E317))</f>
        <v/>
      </c>
      <c r="M321" s="8" t="str">
        <f>IF('Section 9a Bilan_Diffusion'!F317="","",IF('Section 9a Bilan_Diffusion'!F317="«Choisir»","",'Section 9a Bilan_Diffusion'!F317))</f>
        <v/>
      </c>
      <c r="N321" s="46" t="str">
        <f>IF('Section 9a Bilan_Diffusion'!G317="","",'Section 9a Bilan_Diffusion'!G317)</f>
        <v/>
      </c>
      <c r="O321" s="46" t="str">
        <f>IF('Section 9a Bilan_Diffusion'!H317="","",'Section 9a Bilan_Diffusion'!H317)</f>
        <v/>
      </c>
      <c r="P321" s="46" t="str">
        <f>IF('Section 9a Bilan_Diffusion'!I317="","",'Section 9a Bilan_Diffusion'!I317)</f>
        <v/>
      </c>
      <c r="Q321" s="46" t="str">
        <f>IF('Section 9a Bilan_Diffusion'!J317="","",'Section 9a Bilan_Diffusion'!J317)</f>
        <v/>
      </c>
      <c r="R321" s="46" t="str">
        <f>IF('Section 9a Bilan_Diffusion'!K317="","",'Section 9a Bilan_Diffusion'!K317)</f>
        <v/>
      </c>
      <c r="S321" s="46" t="str">
        <f>IF('Section 9a Bilan_Diffusion'!L317="","",'Section 9a Bilan_Diffusion'!L317)</f>
        <v/>
      </c>
      <c r="T321" s="46" t="str">
        <f>IF('Section 9a Bilan_Diffusion'!M317="","",'Section 9a Bilan_Diffusion'!M317)</f>
        <v/>
      </c>
      <c r="U321" s="8">
        <f>'Section 9a Bilan_Diffusion'!N317</f>
        <v>0</v>
      </c>
      <c r="V321" s="8">
        <f>'Section 9a Bilan_Diffusion'!O317</f>
        <v>0</v>
      </c>
      <c r="W321" s="8">
        <f>'Section 9a Bilan_Diffusion'!P317</f>
        <v>0</v>
      </c>
      <c r="X321" s="8">
        <f>'Section 9a Bilan_Diffusion'!Q317</f>
        <v>0</v>
      </c>
      <c r="Y321" s="8">
        <f>'Section 9a Bilan_Diffusion'!R317</f>
        <v>0</v>
      </c>
      <c r="Z321" s="8">
        <f>'Section 9a Bilan_Diffusion'!S317</f>
        <v>0</v>
      </c>
      <c r="AA321" s="8">
        <f>'Section 9a Bilan_Diffusion'!T317</f>
        <v>0</v>
      </c>
      <c r="AB321" s="8">
        <f>'Section 9a Bilan_Diffusion'!U317</f>
        <v>0</v>
      </c>
      <c r="AC321" s="8">
        <f>'Section 9a Bilan_Diffusion'!V317</f>
        <v>0</v>
      </c>
    </row>
    <row r="325" spans="1:29" ht="14">
      <c r="A325" s="1321" t="s">
        <v>3300</v>
      </c>
    </row>
    <row r="327" spans="1:29" ht="33.5" customHeight="1">
      <c r="A327" s="1307" t="s">
        <v>181</v>
      </c>
      <c r="B327" s="1307" t="s">
        <v>1850</v>
      </c>
      <c r="C327" s="1307" t="s">
        <v>3095</v>
      </c>
      <c r="D327" s="1307" t="s">
        <v>3360</v>
      </c>
      <c r="E327" s="1307" t="s">
        <v>3096</v>
      </c>
      <c r="F327" s="612" t="s">
        <v>3366</v>
      </c>
      <c r="G327" s="1255" t="s">
        <v>24</v>
      </c>
      <c r="H327" s="1254" t="s">
        <v>130</v>
      </c>
      <c r="I327" s="1254" t="s">
        <v>3059</v>
      </c>
      <c r="J327" s="1254" t="s">
        <v>3109</v>
      </c>
      <c r="K327" s="1254" t="s">
        <v>3061</v>
      </c>
      <c r="L327" s="1254" t="s">
        <v>3093</v>
      </c>
      <c r="M327" s="1254" t="s">
        <v>139</v>
      </c>
      <c r="N327" s="1254" t="s">
        <v>3062</v>
      </c>
    </row>
    <row r="328" spans="1:29">
      <c r="A328" s="8">
        <f>'Identification '!$F$11</f>
        <v>0</v>
      </c>
      <c r="B328" s="46" t="str">
        <f>IF(AND('Identification '!$F$11="",'Identification '!$F$15&lt;&gt;""),'Identification '!$F$15,IF('Identification '!$F$11="","",IF('Identification '!$F$13="Inscrire le nom de votre organisme dans la cellule F15",'Identification '!$F$15,'Identification '!$F$13)))</f>
        <v/>
      </c>
      <c r="C328" s="8" t="str">
        <f>REF!$BM$7</f>
        <v>2025-2026</v>
      </c>
      <c r="D328" s="8" t="s">
        <v>2995</v>
      </c>
      <c r="E328" s="46" t="str">
        <f>'Identification '!$F$17</f>
        <v/>
      </c>
      <c r="F328" s="8" t="str">
        <f>'Identification '!$G$18</f>
        <v/>
      </c>
      <c r="G328" s="8" t="str">
        <f>IF('Section 9b Bilan_Médiation'!B16="","",'Section 9b Bilan_Médiation'!B16)</f>
        <v/>
      </c>
      <c r="H328" s="1315" t="str">
        <f>IF('Section 9b Bilan_Médiation'!C16="","",'Section 9b Bilan_Médiation'!C16)</f>
        <v/>
      </c>
      <c r="I328" s="8" t="str">
        <f>IF('Section 9b Bilan_Médiation'!D16="","",IF('Section 9b Bilan_Médiation'!D16="«Choisir»","",'Section 9b Bilan_Médiation'!D16))</f>
        <v/>
      </c>
      <c r="J328" s="8" t="str">
        <f>IF('Section 9b Bilan_Médiation'!F16="","",IF('Section 9b Bilan_Médiation'!F16="«Choisir»","",'Section 9b Bilan_Médiation'!F16))</f>
        <v/>
      </c>
      <c r="K328" s="8" t="str">
        <f>IF('Section 9b Bilan_Médiation'!G16="","",IF('Section 9b Bilan_Médiation'!G16="«Choisir»","",'Section 9b Bilan_Médiation'!G16))</f>
        <v/>
      </c>
      <c r="L328" s="8" t="str">
        <f>IF('Section 9b Bilan_Médiation'!H16="","",IF('Section 9b Bilan_Médiation'!H16="«Choisir»","",'Section 9b Bilan_Médiation'!H16))</f>
        <v/>
      </c>
      <c r="M328" s="8">
        <f>'Section 9b Bilan_Médiation'!I16</f>
        <v>0</v>
      </c>
      <c r="N328" s="8">
        <f>'Section 9b Bilan_Médiation'!J16</f>
        <v>0</v>
      </c>
    </row>
    <row r="329" spans="1:29">
      <c r="A329" s="8">
        <f>'Identification '!$F$11</f>
        <v>0</v>
      </c>
      <c r="B329" s="46" t="str">
        <f>IF(AND('Identification '!$F$11="",'Identification '!$F$15&lt;&gt;""),'Identification '!$F$15,IF('Identification '!$F$11="","",IF('Identification '!$F$13="Inscrire le nom de votre organisme dans la cellule F15",'Identification '!$F$15,'Identification '!$F$13)))</f>
        <v/>
      </c>
      <c r="C329" s="8" t="str">
        <f>REF!$BM$7</f>
        <v>2025-2026</v>
      </c>
      <c r="D329" s="8" t="s">
        <v>2995</v>
      </c>
      <c r="E329" s="46" t="str">
        <f>'Identification '!$F$17</f>
        <v/>
      </c>
      <c r="F329" s="8" t="str">
        <f>'Identification '!$G$18</f>
        <v/>
      </c>
      <c r="G329" s="8" t="str">
        <f>IF('Section 9b Bilan_Médiation'!B17="","",'Section 9b Bilan_Médiation'!B17)</f>
        <v/>
      </c>
      <c r="H329" s="1315" t="str">
        <f>IF('Section 9b Bilan_Médiation'!C17="","",'Section 9b Bilan_Médiation'!C17)</f>
        <v/>
      </c>
      <c r="I329" s="8" t="str">
        <f>IF('Section 9b Bilan_Médiation'!D17="","",IF('Section 9b Bilan_Médiation'!D17="«Choisir»","",'Section 9b Bilan_Médiation'!D17))</f>
        <v/>
      </c>
      <c r="J329" s="8" t="str">
        <f>IF('Section 9b Bilan_Médiation'!F17="","",IF('Section 9b Bilan_Médiation'!F17="«Choisir»","",'Section 9b Bilan_Médiation'!F17))</f>
        <v/>
      </c>
      <c r="K329" s="8" t="str">
        <f>IF('Section 9b Bilan_Médiation'!G17="","",IF('Section 9b Bilan_Médiation'!G17="«Choisir»","",'Section 9b Bilan_Médiation'!G17))</f>
        <v/>
      </c>
      <c r="L329" s="8" t="str">
        <f>IF('Section 9b Bilan_Médiation'!H17="","",IF('Section 9b Bilan_Médiation'!H17="«Choisir»","",'Section 9b Bilan_Médiation'!H17))</f>
        <v/>
      </c>
      <c r="M329" s="8">
        <f>'Section 9b Bilan_Médiation'!I17</f>
        <v>0</v>
      </c>
      <c r="N329" s="8">
        <f>'Section 9b Bilan_Médiation'!J17</f>
        <v>0</v>
      </c>
    </row>
    <row r="330" spans="1:29">
      <c r="A330" s="8">
        <f>'Identification '!$F$11</f>
        <v>0</v>
      </c>
      <c r="B330" s="46" t="str">
        <f>IF(AND('Identification '!$F$11="",'Identification '!$F$15&lt;&gt;""),'Identification '!$F$15,IF('Identification '!$F$11="","",IF('Identification '!$F$13="Inscrire le nom de votre organisme dans la cellule F15",'Identification '!$F$15,'Identification '!$F$13)))</f>
        <v/>
      </c>
      <c r="C330" s="8" t="str">
        <f>REF!$BM$7</f>
        <v>2025-2026</v>
      </c>
      <c r="D330" s="8" t="s">
        <v>2995</v>
      </c>
      <c r="E330" s="46" t="str">
        <f>'Identification '!$F$17</f>
        <v/>
      </c>
      <c r="F330" s="8" t="str">
        <f>'Identification '!$G$18</f>
        <v/>
      </c>
      <c r="G330" s="8" t="str">
        <f>IF('Section 9b Bilan_Médiation'!B18="","",'Section 9b Bilan_Médiation'!B18)</f>
        <v/>
      </c>
      <c r="H330" s="1315" t="str">
        <f>IF('Section 9b Bilan_Médiation'!C18="","",'Section 9b Bilan_Médiation'!C18)</f>
        <v/>
      </c>
      <c r="I330" s="8" t="str">
        <f>IF('Section 9b Bilan_Médiation'!D18="","",IF('Section 9b Bilan_Médiation'!D18="«Choisir»","",'Section 9b Bilan_Médiation'!D18))</f>
        <v/>
      </c>
      <c r="J330" s="8" t="str">
        <f>IF('Section 9b Bilan_Médiation'!F18="","",IF('Section 9b Bilan_Médiation'!F18="«Choisir»","",'Section 9b Bilan_Médiation'!F18))</f>
        <v/>
      </c>
      <c r="K330" s="8" t="str">
        <f>IF('Section 9b Bilan_Médiation'!G18="","",IF('Section 9b Bilan_Médiation'!G18="«Choisir»","",'Section 9b Bilan_Médiation'!G18))</f>
        <v/>
      </c>
      <c r="L330" s="8" t="str">
        <f>IF('Section 9b Bilan_Médiation'!H18="","",IF('Section 9b Bilan_Médiation'!H18="«Choisir»","",'Section 9b Bilan_Médiation'!H18))</f>
        <v/>
      </c>
      <c r="M330" s="8">
        <f>'Section 9b Bilan_Médiation'!I18</f>
        <v>0</v>
      </c>
      <c r="N330" s="8">
        <f>'Section 9b Bilan_Médiation'!J18</f>
        <v>0</v>
      </c>
    </row>
    <row r="331" spans="1:29">
      <c r="A331" s="8">
        <f>'Identification '!$F$11</f>
        <v>0</v>
      </c>
      <c r="B331" s="46" t="str">
        <f>IF(AND('Identification '!$F$11="",'Identification '!$F$15&lt;&gt;""),'Identification '!$F$15,IF('Identification '!$F$11="","",IF('Identification '!$F$13="Inscrire le nom de votre organisme dans la cellule F15",'Identification '!$F$15,'Identification '!$F$13)))</f>
        <v/>
      </c>
      <c r="C331" s="8" t="str">
        <f>REF!$BM$7</f>
        <v>2025-2026</v>
      </c>
      <c r="D331" s="8" t="s">
        <v>2995</v>
      </c>
      <c r="E331" s="46" t="str">
        <f>'Identification '!$F$17</f>
        <v/>
      </c>
      <c r="F331" s="8" t="str">
        <f>'Identification '!$G$18</f>
        <v/>
      </c>
      <c r="G331" s="8" t="str">
        <f>IF('Section 9b Bilan_Médiation'!B19="","",'Section 9b Bilan_Médiation'!B19)</f>
        <v/>
      </c>
      <c r="H331" s="1315" t="str">
        <f>IF('Section 9b Bilan_Médiation'!C19="","",'Section 9b Bilan_Médiation'!C19)</f>
        <v/>
      </c>
      <c r="I331" s="8" t="str">
        <f>IF('Section 9b Bilan_Médiation'!D19="","",IF('Section 9b Bilan_Médiation'!D19="«Choisir»","",'Section 9b Bilan_Médiation'!D19))</f>
        <v/>
      </c>
      <c r="J331" s="8" t="str">
        <f>IF('Section 9b Bilan_Médiation'!F19="","",IF('Section 9b Bilan_Médiation'!F19="«Choisir»","",'Section 9b Bilan_Médiation'!F19))</f>
        <v/>
      </c>
      <c r="K331" s="8" t="str">
        <f>IF('Section 9b Bilan_Médiation'!G19="","",IF('Section 9b Bilan_Médiation'!G19="«Choisir»","",'Section 9b Bilan_Médiation'!G19))</f>
        <v/>
      </c>
      <c r="L331" s="8" t="str">
        <f>IF('Section 9b Bilan_Médiation'!H19="","",IF('Section 9b Bilan_Médiation'!H19="«Choisir»","",'Section 9b Bilan_Médiation'!H19))</f>
        <v/>
      </c>
      <c r="M331" s="8">
        <f>'Section 9b Bilan_Médiation'!I19</f>
        <v>0</v>
      </c>
      <c r="N331" s="8">
        <f>'Section 9b Bilan_Médiation'!J19</f>
        <v>0</v>
      </c>
    </row>
    <row r="332" spans="1:29">
      <c r="A332" s="8">
        <f>'Identification '!$F$11</f>
        <v>0</v>
      </c>
      <c r="B332" s="46" t="str">
        <f>IF(AND('Identification '!$F$11="",'Identification '!$F$15&lt;&gt;""),'Identification '!$F$15,IF('Identification '!$F$11="","",IF('Identification '!$F$13="Inscrire le nom de votre organisme dans la cellule F15",'Identification '!$F$15,'Identification '!$F$13)))</f>
        <v/>
      </c>
      <c r="C332" s="8" t="str">
        <f>REF!$BM$7</f>
        <v>2025-2026</v>
      </c>
      <c r="D332" s="8" t="s">
        <v>2995</v>
      </c>
      <c r="E332" s="46" t="str">
        <f>'Identification '!$F$17</f>
        <v/>
      </c>
      <c r="F332" s="8" t="str">
        <f>'Identification '!$G$18</f>
        <v/>
      </c>
      <c r="G332" s="8" t="str">
        <f>IF('Section 9b Bilan_Médiation'!B20="","",'Section 9b Bilan_Médiation'!B20)</f>
        <v/>
      </c>
      <c r="H332" s="1315" t="str">
        <f>IF('Section 9b Bilan_Médiation'!C20="","",'Section 9b Bilan_Médiation'!C20)</f>
        <v/>
      </c>
      <c r="I332" s="8" t="str">
        <f>IF('Section 9b Bilan_Médiation'!D20="","",IF('Section 9b Bilan_Médiation'!D20="«Choisir»","",'Section 9b Bilan_Médiation'!D20))</f>
        <v/>
      </c>
      <c r="J332" s="8" t="str">
        <f>IF('Section 9b Bilan_Médiation'!F20="","",IF('Section 9b Bilan_Médiation'!F20="«Choisir»","",'Section 9b Bilan_Médiation'!F20))</f>
        <v/>
      </c>
      <c r="K332" s="8" t="str">
        <f>IF('Section 9b Bilan_Médiation'!G20="","",IF('Section 9b Bilan_Médiation'!G20="«Choisir»","",'Section 9b Bilan_Médiation'!G20))</f>
        <v/>
      </c>
      <c r="L332" s="8" t="str">
        <f>IF('Section 9b Bilan_Médiation'!H20="","",IF('Section 9b Bilan_Médiation'!H20="«Choisir»","",'Section 9b Bilan_Médiation'!H20))</f>
        <v/>
      </c>
      <c r="M332" s="8">
        <f>'Section 9b Bilan_Médiation'!I20</f>
        <v>0</v>
      </c>
      <c r="N332" s="8">
        <f>'Section 9b Bilan_Médiation'!J20</f>
        <v>0</v>
      </c>
    </row>
    <row r="333" spans="1:29">
      <c r="A333" s="8">
        <f>'Identification '!$F$11</f>
        <v>0</v>
      </c>
      <c r="B333" s="46" t="str">
        <f>IF(AND('Identification '!$F$11="",'Identification '!$F$15&lt;&gt;""),'Identification '!$F$15,IF('Identification '!$F$11="","",IF('Identification '!$F$13="Inscrire le nom de votre organisme dans la cellule F15",'Identification '!$F$15,'Identification '!$F$13)))</f>
        <v/>
      </c>
      <c r="C333" s="8" t="str">
        <f>REF!$BM$7</f>
        <v>2025-2026</v>
      </c>
      <c r="D333" s="8" t="s">
        <v>2995</v>
      </c>
      <c r="E333" s="46" t="str">
        <f>'Identification '!$F$17</f>
        <v/>
      </c>
      <c r="F333" s="8" t="str">
        <f>'Identification '!$G$18</f>
        <v/>
      </c>
      <c r="G333" s="8" t="str">
        <f>IF('Section 9b Bilan_Médiation'!B21="","",'Section 9b Bilan_Médiation'!B21)</f>
        <v/>
      </c>
      <c r="H333" s="1315" t="str">
        <f>IF('Section 9b Bilan_Médiation'!C21="","",'Section 9b Bilan_Médiation'!C21)</f>
        <v/>
      </c>
      <c r="I333" s="8" t="str">
        <f>IF('Section 9b Bilan_Médiation'!D21="","",IF('Section 9b Bilan_Médiation'!D21="«Choisir»","",'Section 9b Bilan_Médiation'!D21))</f>
        <v/>
      </c>
      <c r="J333" s="8" t="str">
        <f>IF('Section 9b Bilan_Médiation'!F21="","",IF('Section 9b Bilan_Médiation'!F21="«Choisir»","",'Section 9b Bilan_Médiation'!F21))</f>
        <v/>
      </c>
      <c r="K333" s="8" t="str">
        <f>IF('Section 9b Bilan_Médiation'!G21="","",IF('Section 9b Bilan_Médiation'!G21="«Choisir»","",'Section 9b Bilan_Médiation'!G21))</f>
        <v/>
      </c>
      <c r="L333" s="8" t="str">
        <f>IF('Section 9b Bilan_Médiation'!H21="","",IF('Section 9b Bilan_Médiation'!H21="«Choisir»","",'Section 9b Bilan_Médiation'!H21))</f>
        <v/>
      </c>
      <c r="M333" s="8">
        <f>'Section 9b Bilan_Médiation'!I21</f>
        <v>0</v>
      </c>
      <c r="N333" s="8">
        <f>'Section 9b Bilan_Médiation'!J21</f>
        <v>0</v>
      </c>
    </row>
    <row r="334" spans="1:29">
      <c r="A334" s="8">
        <f>'Identification '!$F$11</f>
        <v>0</v>
      </c>
      <c r="B334" s="46" t="str">
        <f>IF(AND('Identification '!$F$11="",'Identification '!$F$15&lt;&gt;""),'Identification '!$F$15,IF('Identification '!$F$11="","",IF('Identification '!$F$13="Inscrire le nom de votre organisme dans la cellule F15",'Identification '!$F$15,'Identification '!$F$13)))</f>
        <v/>
      </c>
      <c r="C334" s="8" t="str">
        <f>REF!$BM$7</f>
        <v>2025-2026</v>
      </c>
      <c r="D334" s="8" t="s">
        <v>2995</v>
      </c>
      <c r="E334" s="46" t="str">
        <f>'Identification '!$F$17</f>
        <v/>
      </c>
      <c r="F334" s="8" t="str">
        <f>'Identification '!$G$18</f>
        <v/>
      </c>
      <c r="G334" s="8" t="str">
        <f>IF('Section 9b Bilan_Médiation'!B22="","",'Section 9b Bilan_Médiation'!B22)</f>
        <v/>
      </c>
      <c r="H334" s="1315" t="str">
        <f>IF('Section 9b Bilan_Médiation'!C22="","",'Section 9b Bilan_Médiation'!C22)</f>
        <v/>
      </c>
      <c r="I334" s="8" t="str">
        <f>IF('Section 9b Bilan_Médiation'!D22="","",IF('Section 9b Bilan_Médiation'!D22="«Choisir»","",'Section 9b Bilan_Médiation'!D22))</f>
        <v/>
      </c>
      <c r="J334" s="8" t="str">
        <f>IF('Section 9b Bilan_Médiation'!F22="","",IF('Section 9b Bilan_Médiation'!F22="«Choisir»","",'Section 9b Bilan_Médiation'!F22))</f>
        <v/>
      </c>
      <c r="K334" s="8" t="str">
        <f>IF('Section 9b Bilan_Médiation'!G22="","",IF('Section 9b Bilan_Médiation'!G22="«Choisir»","",'Section 9b Bilan_Médiation'!G22))</f>
        <v/>
      </c>
      <c r="L334" s="8" t="str">
        <f>IF('Section 9b Bilan_Médiation'!H22="","",IF('Section 9b Bilan_Médiation'!H22="«Choisir»","",'Section 9b Bilan_Médiation'!H22))</f>
        <v/>
      </c>
      <c r="M334" s="8">
        <f>'Section 9b Bilan_Médiation'!I22</f>
        <v>0</v>
      </c>
      <c r="N334" s="8">
        <f>'Section 9b Bilan_Médiation'!J22</f>
        <v>0</v>
      </c>
    </row>
    <row r="335" spans="1:29">
      <c r="A335" s="8">
        <f>'Identification '!$F$11</f>
        <v>0</v>
      </c>
      <c r="B335" s="46" t="str">
        <f>IF(AND('Identification '!$F$11="",'Identification '!$F$15&lt;&gt;""),'Identification '!$F$15,IF('Identification '!$F$11="","",IF('Identification '!$F$13="Inscrire le nom de votre organisme dans la cellule F15",'Identification '!$F$15,'Identification '!$F$13)))</f>
        <v/>
      </c>
      <c r="C335" s="8" t="str">
        <f>REF!$BM$7</f>
        <v>2025-2026</v>
      </c>
      <c r="D335" s="8" t="s">
        <v>2995</v>
      </c>
      <c r="E335" s="46" t="str">
        <f>'Identification '!$F$17</f>
        <v/>
      </c>
      <c r="F335" s="8" t="str">
        <f>'Identification '!$G$18</f>
        <v/>
      </c>
      <c r="G335" s="8" t="str">
        <f>IF('Section 9b Bilan_Médiation'!B23="","",'Section 9b Bilan_Médiation'!B23)</f>
        <v/>
      </c>
      <c r="H335" s="1315" t="str">
        <f>IF('Section 9b Bilan_Médiation'!C23="","",'Section 9b Bilan_Médiation'!C23)</f>
        <v/>
      </c>
      <c r="I335" s="8" t="str">
        <f>IF('Section 9b Bilan_Médiation'!D23="","",IF('Section 9b Bilan_Médiation'!D23="«Choisir»","",'Section 9b Bilan_Médiation'!D23))</f>
        <v/>
      </c>
      <c r="J335" s="8" t="str">
        <f>IF('Section 9b Bilan_Médiation'!F23="","",IF('Section 9b Bilan_Médiation'!F23="«Choisir»","",'Section 9b Bilan_Médiation'!F23))</f>
        <v/>
      </c>
      <c r="K335" s="8" t="str">
        <f>IF('Section 9b Bilan_Médiation'!G23="","",IF('Section 9b Bilan_Médiation'!G23="«Choisir»","",'Section 9b Bilan_Médiation'!G23))</f>
        <v/>
      </c>
      <c r="L335" s="8" t="str">
        <f>IF('Section 9b Bilan_Médiation'!H23="","",IF('Section 9b Bilan_Médiation'!H23="«Choisir»","",'Section 9b Bilan_Médiation'!H23))</f>
        <v/>
      </c>
      <c r="M335" s="8">
        <f>'Section 9b Bilan_Médiation'!I23</f>
        <v>0</v>
      </c>
      <c r="N335" s="8">
        <f>'Section 9b Bilan_Médiation'!J23</f>
        <v>0</v>
      </c>
    </row>
    <row r="336" spans="1:29">
      <c r="A336" s="8">
        <f>'Identification '!$F$11</f>
        <v>0</v>
      </c>
      <c r="B336" s="46" t="str">
        <f>IF(AND('Identification '!$F$11="",'Identification '!$F$15&lt;&gt;""),'Identification '!$F$15,IF('Identification '!$F$11="","",IF('Identification '!$F$13="Inscrire le nom de votre organisme dans la cellule F15",'Identification '!$F$15,'Identification '!$F$13)))</f>
        <v/>
      </c>
      <c r="C336" s="8" t="str">
        <f>REF!$BM$7</f>
        <v>2025-2026</v>
      </c>
      <c r="D336" s="8" t="s">
        <v>2995</v>
      </c>
      <c r="E336" s="46" t="str">
        <f>'Identification '!$F$17</f>
        <v/>
      </c>
      <c r="F336" s="8" t="str">
        <f>'Identification '!$G$18</f>
        <v/>
      </c>
      <c r="G336" s="8" t="str">
        <f>IF('Section 9b Bilan_Médiation'!B24="","",'Section 9b Bilan_Médiation'!B24)</f>
        <v/>
      </c>
      <c r="H336" s="1315" t="str">
        <f>IF('Section 9b Bilan_Médiation'!C24="","",'Section 9b Bilan_Médiation'!C24)</f>
        <v/>
      </c>
      <c r="I336" s="8" t="str">
        <f>IF('Section 9b Bilan_Médiation'!D24="","",IF('Section 9b Bilan_Médiation'!D24="«Choisir»","",'Section 9b Bilan_Médiation'!D24))</f>
        <v/>
      </c>
      <c r="J336" s="8" t="str">
        <f>IF('Section 9b Bilan_Médiation'!F24="","",IF('Section 9b Bilan_Médiation'!F24="«Choisir»","",'Section 9b Bilan_Médiation'!F24))</f>
        <v/>
      </c>
      <c r="K336" s="8" t="str">
        <f>IF('Section 9b Bilan_Médiation'!G24="","",IF('Section 9b Bilan_Médiation'!G24="«Choisir»","",'Section 9b Bilan_Médiation'!G24))</f>
        <v/>
      </c>
      <c r="L336" s="8" t="str">
        <f>IF('Section 9b Bilan_Médiation'!H24="","",IF('Section 9b Bilan_Médiation'!H24="«Choisir»","",'Section 9b Bilan_Médiation'!H24))</f>
        <v/>
      </c>
      <c r="M336" s="8">
        <f>'Section 9b Bilan_Médiation'!I24</f>
        <v>0</v>
      </c>
      <c r="N336" s="8">
        <f>'Section 9b Bilan_Médiation'!J24</f>
        <v>0</v>
      </c>
    </row>
    <row r="337" spans="1:14">
      <c r="A337" s="8">
        <f>'Identification '!$F$11</f>
        <v>0</v>
      </c>
      <c r="B337" s="46" t="str">
        <f>IF(AND('Identification '!$F$11="",'Identification '!$F$15&lt;&gt;""),'Identification '!$F$15,IF('Identification '!$F$11="","",IF('Identification '!$F$13="Inscrire le nom de votre organisme dans la cellule F15",'Identification '!$F$15,'Identification '!$F$13)))</f>
        <v/>
      </c>
      <c r="C337" s="8" t="str">
        <f>REF!$BM$7</f>
        <v>2025-2026</v>
      </c>
      <c r="D337" s="8" t="s">
        <v>2995</v>
      </c>
      <c r="E337" s="46" t="str">
        <f>'Identification '!$F$17</f>
        <v/>
      </c>
      <c r="F337" s="8" t="str">
        <f>'Identification '!$G$18</f>
        <v/>
      </c>
      <c r="G337" s="8" t="str">
        <f>IF('Section 9b Bilan_Médiation'!B25="","",'Section 9b Bilan_Médiation'!B25)</f>
        <v/>
      </c>
      <c r="H337" s="1315" t="str">
        <f>IF('Section 9b Bilan_Médiation'!C25="","",'Section 9b Bilan_Médiation'!C25)</f>
        <v/>
      </c>
      <c r="I337" s="8" t="str">
        <f>IF('Section 9b Bilan_Médiation'!D25="","",IF('Section 9b Bilan_Médiation'!D25="«Choisir»","",'Section 9b Bilan_Médiation'!D25))</f>
        <v/>
      </c>
      <c r="J337" s="8" t="str">
        <f>IF('Section 9b Bilan_Médiation'!F25="","",IF('Section 9b Bilan_Médiation'!F25="«Choisir»","",'Section 9b Bilan_Médiation'!F25))</f>
        <v/>
      </c>
      <c r="K337" s="8" t="str">
        <f>IF('Section 9b Bilan_Médiation'!G25="","",IF('Section 9b Bilan_Médiation'!G25="«Choisir»","",'Section 9b Bilan_Médiation'!G25))</f>
        <v/>
      </c>
      <c r="L337" s="8" t="str">
        <f>IF('Section 9b Bilan_Médiation'!H25="","",IF('Section 9b Bilan_Médiation'!H25="«Choisir»","",'Section 9b Bilan_Médiation'!H25))</f>
        <v/>
      </c>
      <c r="M337" s="8">
        <f>'Section 9b Bilan_Médiation'!I25</f>
        <v>0</v>
      </c>
      <c r="N337" s="8">
        <f>'Section 9b Bilan_Médiation'!J25</f>
        <v>0</v>
      </c>
    </row>
    <row r="338" spans="1:14">
      <c r="A338" s="8">
        <f>'Identification '!$F$11</f>
        <v>0</v>
      </c>
      <c r="B338" s="46" t="str">
        <f>IF(AND('Identification '!$F$11="",'Identification '!$F$15&lt;&gt;""),'Identification '!$F$15,IF('Identification '!$F$11="","",IF('Identification '!$F$13="Inscrire le nom de votre organisme dans la cellule F15",'Identification '!$F$15,'Identification '!$F$13)))</f>
        <v/>
      </c>
      <c r="C338" s="8" t="str">
        <f>REF!$BM$7</f>
        <v>2025-2026</v>
      </c>
      <c r="D338" s="8" t="s">
        <v>2995</v>
      </c>
      <c r="E338" s="46" t="str">
        <f>'Identification '!$F$17</f>
        <v/>
      </c>
      <c r="F338" s="8" t="str">
        <f>'Identification '!$G$18</f>
        <v/>
      </c>
      <c r="G338" s="8" t="str">
        <f>IF('Section 9b Bilan_Médiation'!B26="","",'Section 9b Bilan_Médiation'!B26)</f>
        <v/>
      </c>
      <c r="H338" s="1315" t="str">
        <f>IF('Section 9b Bilan_Médiation'!C26="","",'Section 9b Bilan_Médiation'!C26)</f>
        <v/>
      </c>
      <c r="I338" s="8" t="str">
        <f>IF('Section 9b Bilan_Médiation'!D26="","",IF('Section 9b Bilan_Médiation'!D26="«Choisir»","",'Section 9b Bilan_Médiation'!D26))</f>
        <v/>
      </c>
      <c r="J338" s="8" t="str">
        <f>IF('Section 9b Bilan_Médiation'!F26="","",IF('Section 9b Bilan_Médiation'!F26="«Choisir»","",'Section 9b Bilan_Médiation'!F26))</f>
        <v/>
      </c>
      <c r="K338" s="8" t="str">
        <f>IF('Section 9b Bilan_Médiation'!G26="","",IF('Section 9b Bilan_Médiation'!G26="«Choisir»","",'Section 9b Bilan_Médiation'!G26))</f>
        <v/>
      </c>
      <c r="L338" s="8" t="str">
        <f>IF('Section 9b Bilan_Médiation'!H26="","",IF('Section 9b Bilan_Médiation'!H26="«Choisir»","",'Section 9b Bilan_Médiation'!H26))</f>
        <v/>
      </c>
      <c r="M338" s="8">
        <f>'Section 9b Bilan_Médiation'!I26</f>
        <v>0</v>
      </c>
      <c r="N338" s="8">
        <f>'Section 9b Bilan_Médiation'!J26</f>
        <v>0</v>
      </c>
    </row>
    <row r="339" spans="1:14">
      <c r="A339" s="8">
        <f>'Identification '!$F$11</f>
        <v>0</v>
      </c>
      <c r="B339" s="46" t="str">
        <f>IF(AND('Identification '!$F$11="",'Identification '!$F$15&lt;&gt;""),'Identification '!$F$15,IF('Identification '!$F$11="","",IF('Identification '!$F$13="Inscrire le nom de votre organisme dans la cellule F15",'Identification '!$F$15,'Identification '!$F$13)))</f>
        <v/>
      </c>
      <c r="C339" s="8" t="str">
        <f>REF!$BM$7</f>
        <v>2025-2026</v>
      </c>
      <c r="D339" s="8" t="s">
        <v>2995</v>
      </c>
      <c r="E339" s="46" t="str">
        <f>'Identification '!$F$17</f>
        <v/>
      </c>
      <c r="F339" s="8" t="str">
        <f>'Identification '!$G$18</f>
        <v/>
      </c>
      <c r="G339" s="8" t="str">
        <f>IF('Section 9b Bilan_Médiation'!B27="","",'Section 9b Bilan_Médiation'!B27)</f>
        <v/>
      </c>
      <c r="H339" s="1315" t="str">
        <f>IF('Section 9b Bilan_Médiation'!C27="","",'Section 9b Bilan_Médiation'!C27)</f>
        <v/>
      </c>
      <c r="I339" s="8" t="str">
        <f>IF('Section 9b Bilan_Médiation'!D27="","",IF('Section 9b Bilan_Médiation'!D27="«Choisir»","",'Section 9b Bilan_Médiation'!D27))</f>
        <v/>
      </c>
      <c r="J339" s="8" t="str">
        <f>IF('Section 9b Bilan_Médiation'!F27="","",IF('Section 9b Bilan_Médiation'!F27="«Choisir»","",'Section 9b Bilan_Médiation'!F27))</f>
        <v/>
      </c>
      <c r="K339" s="8" t="str">
        <f>IF('Section 9b Bilan_Médiation'!G27="","",IF('Section 9b Bilan_Médiation'!G27="«Choisir»","",'Section 9b Bilan_Médiation'!G27))</f>
        <v/>
      </c>
      <c r="L339" s="8" t="str">
        <f>IF('Section 9b Bilan_Médiation'!H27="","",IF('Section 9b Bilan_Médiation'!H27="«Choisir»","",'Section 9b Bilan_Médiation'!H27))</f>
        <v/>
      </c>
      <c r="M339" s="8">
        <f>'Section 9b Bilan_Médiation'!I27</f>
        <v>0</v>
      </c>
      <c r="N339" s="8">
        <f>'Section 9b Bilan_Médiation'!J27</f>
        <v>0</v>
      </c>
    </row>
    <row r="340" spans="1:14">
      <c r="A340" s="8">
        <f>'Identification '!$F$11</f>
        <v>0</v>
      </c>
      <c r="B340" s="46" t="str">
        <f>IF(AND('Identification '!$F$11="",'Identification '!$F$15&lt;&gt;""),'Identification '!$F$15,IF('Identification '!$F$11="","",IF('Identification '!$F$13="Inscrire le nom de votre organisme dans la cellule F15",'Identification '!$F$15,'Identification '!$F$13)))</f>
        <v/>
      </c>
      <c r="C340" s="8" t="str">
        <f>REF!$BM$7</f>
        <v>2025-2026</v>
      </c>
      <c r="D340" s="8" t="s">
        <v>2995</v>
      </c>
      <c r="E340" s="46" t="str">
        <f>'Identification '!$F$17</f>
        <v/>
      </c>
      <c r="F340" s="8" t="str">
        <f>'Identification '!$G$18</f>
        <v/>
      </c>
      <c r="G340" s="8" t="str">
        <f>IF('Section 9b Bilan_Médiation'!B28="","",'Section 9b Bilan_Médiation'!B28)</f>
        <v/>
      </c>
      <c r="H340" s="1315" t="str">
        <f>IF('Section 9b Bilan_Médiation'!C28="","",'Section 9b Bilan_Médiation'!C28)</f>
        <v/>
      </c>
      <c r="I340" s="8" t="str">
        <f>IF('Section 9b Bilan_Médiation'!D28="","",IF('Section 9b Bilan_Médiation'!D28="«Choisir»","",'Section 9b Bilan_Médiation'!D28))</f>
        <v/>
      </c>
      <c r="J340" s="8" t="str">
        <f>IF('Section 9b Bilan_Médiation'!F28="","",IF('Section 9b Bilan_Médiation'!F28="«Choisir»","",'Section 9b Bilan_Médiation'!F28))</f>
        <v/>
      </c>
      <c r="K340" s="8" t="str">
        <f>IF('Section 9b Bilan_Médiation'!G28="","",IF('Section 9b Bilan_Médiation'!G28="«Choisir»","",'Section 9b Bilan_Médiation'!G28))</f>
        <v/>
      </c>
      <c r="L340" s="8" t="str">
        <f>IF('Section 9b Bilan_Médiation'!H28="","",IF('Section 9b Bilan_Médiation'!H28="«Choisir»","",'Section 9b Bilan_Médiation'!H28))</f>
        <v/>
      </c>
      <c r="M340" s="8">
        <f>'Section 9b Bilan_Médiation'!I28</f>
        <v>0</v>
      </c>
      <c r="N340" s="8">
        <f>'Section 9b Bilan_Médiation'!J28</f>
        <v>0</v>
      </c>
    </row>
    <row r="341" spans="1:14">
      <c r="A341" s="8">
        <f>'Identification '!$F$11</f>
        <v>0</v>
      </c>
      <c r="B341" s="46" t="str">
        <f>IF(AND('Identification '!$F$11="",'Identification '!$F$15&lt;&gt;""),'Identification '!$F$15,IF('Identification '!$F$11="","",IF('Identification '!$F$13="Inscrire le nom de votre organisme dans la cellule F15",'Identification '!$F$15,'Identification '!$F$13)))</f>
        <v/>
      </c>
      <c r="C341" s="8" t="str">
        <f>REF!$BM$7</f>
        <v>2025-2026</v>
      </c>
      <c r="D341" s="8" t="s">
        <v>2995</v>
      </c>
      <c r="E341" s="46" t="str">
        <f>'Identification '!$F$17</f>
        <v/>
      </c>
      <c r="F341" s="8" t="str">
        <f>'Identification '!$G$18</f>
        <v/>
      </c>
      <c r="G341" s="8" t="str">
        <f>IF('Section 9b Bilan_Médiation'!B29="","",'Section 9b Bilan_Médiation'!B29)</f>
        <v/>
      </c>
      <c r="H341" s="1315" t="str">
        <f>IF('Section 9b Bilan_Médiation'!C29="","",'Section 9b Bilan_Médiation'!C29)</f>
        <v/>
      </c>
      <c r="I341" s="8" t="str">
        <f>IF('Section 9b Bilan_Médiation'!D29="","",IF('Section 9b Bilan_Médiation'!D29="«Choisir»","",'Section 9b Bilan_Médiation'!D29))</f>
        <v/>
      </c>
      <c r="J341" s="8" t="str">
        <f>IF('Section 9b Bilan_Médiation'!F29="","",IF('Section 9b Bilan_Médiation'!F29="«Choisir»","",'Section 9b Bilan_Médiation'!F29))</f>
        <v/>
      </c>
      <c r="K341" s="8" t="str">
        <f>IF('Section 9b Bilan_Médiation'!G29="","",IF('Section 9b Bilan_Médiation'!G29="«Choisir»","",'Section 9b Bilan_Médiation'!G29))</f>
        <v/>
      </c>
      <c r="L341" s="8" t="str">
        <f>IF('Section 9b Bilan_Médiation'!H29="","",IF('Section 9b Bilan_Médiation'!H29="«Choisir»","",'Section 9b Bilan_Médiation'!H29))</f>
        <v/>
      </c>
      <c r="M341" s="8">
        <f>'Section 9b Bilan_Médiation'!I29</f>
        <v>0</v>
      </c>
      <c r="N341" s="8">
        <f>'Section 9b Bilan_Médiation'!J29</f>
        <v>0</v>
      </c>
    </row>
    <row r="342" spans="1:14">
      <c r="A342" s="8">
        <f>'Identification '!$F$11</f>
        <v>0</v>
      </c>
      <c r="B342" s="46" t="str">
        <f>IF(AND('Identification '!$F$11="",'Identification '!$F$15&lt;&gt;""),'Identification '!$F$15,IF('Identification '!$F$11="","",IF('Identification '!$F$13="Inscrire le nom de votre organisme dans la cellule F15",'Identification '!$F$15,'Identification '!$F$13)))</f>
        <v/>
      </c>
      <c r="C342" s="8" t="str">
        <f>REF!$BM$7</f>
        <v>2025-2026</v>
      </c>
      <c r="D342" s="8" t="s">
        <v>2995</v>
      </c>
      <c r="E342" s="46" t="str">
        <f>'Identification '!$F$17</f>
        <v/>
      </c>
      <c r="F342" s="8" t="str">
        <f>'Identification '!$G$18</f>
        <v/>
      </c>
      <c r="G342" s="8" t="str">
        <f>IF('Section 9b Bilan_Médiation'!B30="","",'Section 9b Bilan_Médiation'!B30)</f>
        <v/>
      </c>
      <c r="H342" s="1315" t="str">
        <f>IF('Section 9b Bilan_Médiation'!C30="","",'Section 9b Bilan_Médiation'!C30)</f>
        <v/>
      </c>
      <c r="I342" s="8" t="str">
        <f>IF('Section 9b Bilan_Médiation'!D30="","",IF('Section 9b Bilan_Médiation'!D30="«Choisir»","",'Section 9b Bilan_Médiation'!D30))</f>
        <v/>
      </c>
      <c r="J342" s="8" t="str">
        <f>IF('Section 9b Bilan_Médiation'!F30="","",IF('Section 9b Bilan_Médiation'!F30="«Choisir»","",'Section 9b Bilan_Médiation'!F30))</f>
        <v/>
      </c>
      <c r="K342" s="8" t="str">
        <f>IF('Section 9b Bilan_Médiation'!G30="","",IF('Section 9b Bilan_Médiation'!G30="«Choisir»","",'Section 9b Bilan_Médiation'!G30))</f>
        <v/>
      </c>
      <c r="L342" s="8" t="str">
        <f>IF('Section 9b Bilan_Médiation'!H30="","",IF('Section 9b Bilan_Médiation'!H30="«Choisir»","",'Section 9b Bilan_Médiation'!H30))</f>
        <v/>
      </c>
      <c r="M342" s="8">
        <f>'Section 9b Bilan_Médiation'!I30</f>
        <v>0</v>
      </c>
      <c r="N342" s="8">
        <f>'Section 9b Bilan_Médiation'!J30</f>
        <v>0</v>
      </c>
    </row>
    <row r="343" spans="1:14">
      <c r="A343" s="8">
        <f>'Identification '!$F$11</f>
        <v>0</v>
      </c>
      <c r="B343" s="46" t="str">
        <f>IF(AND('Identification '!$F$11="",'Identification '!$F$15&lt;&gt;""),'Identification '!$F$15,IF('Identification '!$F$11="","",IF('Identification '!$F$13="Inscrire le nom de votre organisme dans la cellule F15",'Identification '!$F$15,'Identification '!$F$13)))</f>
        <v/>
      </c>
      <c r="C343" s="8" t="str">
        <f>REF!$BM$7</f>
        <v>2025-2026</v>
      </c>
      <c r="D343" s="8" t="s">
        <v>2995</v>
      </c>
      <c r="E343" s="46" t="str">
        <f>'Identification '!$F$17</f>
        <v/>
      </c>
      <c r="F343" s="8" t="str">
        <f>'Identification '!$G$18</f>
        <v/>
      </c>
      <c r="G343" s="8" t="str">
        <f>IF('Section 9b Bilan_Médiation'!B31="","",'Section 9b Bilan_Médiation'!B31)</f>
        <v/>
      </c>
      <c r="H343" s="1315" t="str">
        <f>IF('Section 9b Bilan_Médiation'!C31="","",'Section 9b Bilan_Médiation'!C31)</f>
        <v/>
      </c>
      <c r="I343" s="8" t="str">
        <f>IF('Section 9b Bilan_Médiation'!D31="","",IF('Section 9b Bilan_Médiation'!D31="«Choisir»","",'Section 9b Bilan_Médiation'!D31))</f>
        <v/>
      </c>
      <c r="J343" s="8" t="str">
        <f>IF('Section 9b Bilan_Médiation'!F31="","",IF('Section 9b Bilan_Médiation'!F31="«Choisir»","",'Section 9b Bilan_Médiation'!F31))</f>
        <v/>
      </c>
      <c r="K343" s="8" t="str">
        <f>IF('Section 9b Bilan_Médiation'!G31="","",IF('Section 9b Bilan_Médiation'!G31="«Choisir»","",'Section 9b Bilan_Médiation'!G31))</f>
        <v/>
      </c>
      <c r="L343" s="8" t="str">
        <f>IF('Section 9b Bilan_Médiation'!H31="","",IF('Section 9b Bilan_Médiation'!H31="«Choisir»","",'Section 9b Bilan_Médiation'!H31))</f>
        <v/>
      </c>
      <c r="M343" s="8">
        <f>'Section 9b Bilan_Médiation'!I31</f>
        <v>0</v>
      </c>
      <c r="N343" s="8">
        <f>'Section 9b Bilan_Médiation'!J31</f>
        <v>0</v>
      </c>
    </row>
    <row r="344" spans="1:14">
      <c r="A344" s="8">
        <f>'Identification '!$F$11</f>
        <v>0</v>
      </c>
      <c r="B344" s="46" t="str">
        <f>IF(AND('Identification '!$F$11="",'Identification '!$F$15&lt;&gt;""),'Identification '!$F$15,IF('Identification '!$F$11="","",IF('Identification '!$F$13="Inscrire le nom de votre organisme dans la cellule F15",'Identification '!$F$15,'Identification '!$F$13)))</f>
        <v/>
      </c>
      <c r="C344" s="8" t="str">
        <f>REF!$BM$7</f>
        <v>2025-2026</v>
      </c>
      <c r="D344" s="8" t="s">
        <v>2995</v>
      </c>
      <c r="E344" s="46" t="str">
        <f>'Identification '!$F$17</f>
        <v/>
      </c>
      <c r="F344" s="8" t="str">
        <f>'Identification '!$G$18</f>
        <v/>
      </c>
      <c r="G344" s="8" t="str">
        <f>IF('Section 9b Bilan_Médiation'!B32="","",'Section 9b Bilan_Médiation'!B32)</f>
        <v/>
      </c>
      <c r="H344" s="1315" t="str">
        <f>IF('Section 9b Bilan_Médiation'!C32="","",'Section 9b Bilan_Médiation'!C32)</f>
        <v/>
      </c>
      <c r="I344" s="8" t="str">
        <f>IF('Section 9b Bilan_Médiation'!D32="","",IF('Section 9b Bilan_Médiation'!D32="«Choisir»","",'Section 9b Bilan_Médiation'!D32))</f>
        <v/>
      </c>
      <c r="J344" s="8" t="str">
        <f>IF('Section 9b Bilan_Médiation'!F32="","",IF('Section 9b Bilan_Médiation'!F32="«Choisir»","",'Section 9b Bilan_Médiation'!F32))</f>
        <v/>
      </c>
      <c r="K344" s="8" t="str">
        <f>IF('Section 9b Bilan_Médiation'!G32="","",IF('Section 9b Bilan_Médiation'!G32="«Choisir»","",'Section 9b Bilan_Médiation'!G32))</f>
        <v/>
      </c>
      <c r="L344" s="8" t="str">
        <f>IF('Section 9b Bilan_Médiation'!H32="","",IF('Section 9b Bilan_Médiation'!H32="«Choisir»","",'Section 9b Bilan_Médiation'!H32))</f>
        <v/>
      </c>
      <c r="M344" s="8">
        <f>'Section 9b Bilan_Médiation'!I32</f>
        <v>0</v>
      </c>
      <c r="N344" s="8">
        <f>'Section 9b Bilan_Médiation'!J32</f>
        <v>0</v>
      </c>
    </row>
    <row r="345" spans="1:14">
      <c r="A345" s="8">
        <f>'Identification '!$F$11</f>
        <v>0</v>
      </c>
      <c r="B345" s="46" t="str">
        <f>IF(AND('Identification '!$F$11="",'Identification '!$F$15&lt;&gt;""),'Identification '!$F$15,IF('Identification '!$F$11="","",IF('Identification '!$F$13="Inscrire le nom de votre organisme dans la cellule F15",'Identification '!$F$15,'Identification '!$F$13)))</f>
        <v/>
      </c>
      <c r="C345" s="8" t="str">
        <f>REF!$BM$7</f>
        <v>2025-2026</v>
      </c>
      <c r="D345" s="8" t="s">
        <v>2995</v>
      </c>
      <c r="E345" s="46" t="str">
        <f>'Identification '!$F$17</f>
        <v/>
      </c>
      <c r="F345" s="8" t="str">
        <f>'Identification '!$G$18</f>
        <v/>
      </c>
      <c r="G345" s="8" t="str">
        <f>IF('Section 9b Bilan_Médiation'!B33="","",'Section 9b Bilan_Médiation'!B33)</f>
        <v/>
      </c>
      <c r="H345" s="1315" t="str">
        <f>IF('Section 9b Bilan_Médiation'!C33="","",'Section 9b Bilan_Médiation'!C33)</f>
        <v/>
      </c>
      <c r="I345" s="8" t="str">
        <f>IF('Section 9b Bilan_Médiation'!D33="","",IF('Section 9b Bilan_Médiation'!D33="«Choisir»","",'Section 9b Bilan_Médiation'!D33))</f>
        <v/>
      </c>
      <c r="J345" s="8" t="str">
        <f>IF('Section 9b Bilan_Médiation'!F33="","",IF('Section 9b Bilan_Médiation'!F33="«Choisir»","",'Section 9b Bilan_Médiation'!F33))</f>
        <v/>
      </c>
      <c r="K345" s="8" t="str">
        <f>IF('Section 9b Bilan_Médiation'!G33="","",IF('Section 9b Bilan_Médiation'!G33="«Choisir»","",'Section 9b Bilan_Médiation'!G33))</f>
        <v/>
      </c>
      <c r="L345" s="8" t="str">
        <f>IF('Section 9b Bilan_Médiation'!H33="","",IF('Section 9b Bilan_Médiation'!H33="«Choisir»","",'Section 9b Bilan_Médiation'!H33))</f>
        <v/>
      </c>
      <c r="M345" s="8">
        <f>'Section 9b Bilan_Médiation'!I33</f>
        <v>0</v>
      </c>
      <c r="N345" s="8">
        <f>'Section 9b Bilan_Médiation'!J33</f>
        <v>0</v>
      </c>
    </row>
    <row r="346" spans="1:14">
      <c r="A346" s="8">
        <f>'Identification '!$F$11</f>
        <v>0</v>
      </c>
      <c r="B346" s="46" t="str">
        <f>IF(AND('Identification '!$F$11="",'Identification '!$F$15&lt;&gt;""),'Identification '!$F$15,IF('Identification '!$F$11="","",IF('Identification '!$F$13="Inscrire le nom de votre organisme dans la cellule F15",'Identification '!$F$15,'Identification '!$F$13)))</f>
        <v/>
      </c>
      <c r="C346" s="8" t="str">
        <f>REF!$BM$7</f>
        <v>2025-2026</v>
      </c>
      <c r="D346" s="8" t="s">
        <v>2995</v>
      </c>
      <c r="E346" s="46" t="str">
        <f>'Identification '!$F$17</f>
        <v/>
      </c>
      <c r="F346" s="8" t="str">
        <f>'Identification '!$G$18</f>
        <v/>
      </c>
      <c r="G346" s="8" t="str">
        <f>IF('Section 9b Bilan_Médiation'!B34="","",'Section 9b Bilan_Médiation'!B34)</f>
        <v/>
      </c>
      <c r="H346" s="1315" t="str">
        <f>IF('Section 9b Bilan_Médiation'!C34="","",'Section 9b Bilan_Médiation'!C34)</f>
        <v/>
      </c>
      <c r="I346" s="8" t="str">
        <f>IF('Section 9b Bilan_Médiation'!D34="","",IF('Section 9b Bilan_Médiation'!D34="«Choisir»","",'Section 9b Bilan_Médiation'!D34))</f>
        <v/>
      </c>
      <c r="J346" s="8" t="str">
        <f>IF('Section 9b Bilan_Médiation'!F34="","",IF('Section 9b Bilan_Médiation'!F34="«Choisir»","",'Section 9b Bilan_Médiation'!F34))</f>
        <v/>
      </c>
      <c r="K346" s="8" t="str">
        <f>IF('Section 9b Bilan_Médiation'!G34="","",IF('Section 9b Bilan_Médiation'!G34="«Choisir»","",'Section 9b Bilan_Médiation'!G34))</f>
        <v/>
      </c>
      <c r="L346" s="8" t="str">
        <f>IF('Section 9b Bilan_Médiation'!H34="","",IF('Section 9b Bilan_Médiation'!H34="«Choisir»","",'Section 9b Bilan_Médiation'!H34))</f>
        <v/>
      </c>
      <c r="M346" s="8">
        <f>'Section 9b Bilan_Médiation'!I34</f>
        <v>0</v>
      </c>
      <c r="N346" s="8">
        <f>'Section 9b Bilan_Médiation'!J34</f>
        <v>0</v>
      </c>
    </row>
    <row r="347" spans="1:14">
      <c r="A347" s="8">
        <f>'Identification '!$F$11</f>
        <v>0</v>
      </c>
      <c r="B347" s="46" t="str">
        <f>IF(AND('Identification '!$F$11="",'Identification '!$F$15&lt;&gt;""),'Identification '!$F$15,IF('Identification '!$F$11="","",IF('Identification '!$F$13="Inscrire le nom de votre organisme dans la cellule F15",'Identification '!$F$15,'Identification '!$F$13)))</f>
        <v/>
      </c>
      <c r="C347" s="8" t="str">
        <f>REF!$BM$7</f>
        <v>2025-2026</v>
      </c>
      <c r="D347" s="8" t="s">
        <v>2995</v>
      </c>
      <c r="E347" s="46" t="str">
        <f>'Identification '!$F$17</f>
        <v/>
      </c>
      <c r="F347" s="8" t="str">
        <f>'Identification '!$G$18</f>
        <v/>
      </c>
      <c r="G347" s="8" t="str">
        <f>IF('Section 9b Bilan_Médiation'!B35="","",'Section 9b Bilan_Médiation'!B35)</f>
        <v/>
      </c>
      <c r="H347" s="1315" t="str">
        <f>IF('Section 9b Bilan_Médiation'!C35="","",'Section 9b Bilan_Médiation'!C35)</f>
        <v/>
      </c>
      <c r="I347" s="8" t="str">
        <f>IF('Section 9b Bilan_Médiation'!D35="","",IF('Section 9b Bilan_Médiation'!D35="«Choisir»","",'Section 9b Bilan_Médiation'!D35))</f>
        <v/>
      </c>
      <c r="J347" s="8" t="str">
        <f>IF('Section 9b Bilan_Médiation'!F35="","",IF('Section 9b Bilan_Médiation'!F35="«Choisir»","",'Section 9b Bilan_Médiation'!F35))</f>
        <v/>
      </c>
      <c r="K347" s="8" t="str">
        <f>IF('Section 9b Bilan_Médiation'!G35="","",IF('Section 9b Bilan_Médiation'!G35="«Choisir»","",'Section 9b Bilan_Médiation'!G35))</f>
        <v/>
      </c>
      <c r="L347" s="8" t="str">
        <f>IF('Section 9b Bilan_Médiation'!H35="","",IF('Section 9b Bilan_Médiation'!H35="«Choisir»","",'Section 9b Bilan_Médiation'!H35))</f>
        <v/>
      </c>
      <c r="M347" s="8">
        <f>'Section 9b Bilan_Médiation'!I35</f>
        <v>0</v>
      </c>
      <c r="N347" s="8">
        <f>'Section 9b Bilan_Médiation'!J35</f>
        <v>0</v>
      </c>
    </row>
    <row r="348" spans="1:14">
      <c r="A348" s="8">
        <f>'Identification '!$F$11</f>
        <v>0</v>
      </c>
      <c r="B348" s="46" t="str">
        <f>IF(AND('Identification '!$F$11="",'Identification '!$F$15&lt;&gt;""),'Identification '!$F$15,IF('Identification '!$F$11="","",IF('Identification '!$F$13="Inscrire le nom de votre organisme dans la cellule F15",'Identification '!$F$15,'Identification '!$F$13)))</f>
        <v/>
      </c>
      <c r="C348" s="8" t="str">
        <f>REF!$BM$7</f>
        <v>2025-2026</v>
      </c>
      <c r="D348" s="8" t="s">
        <v>2995</v>
      </c>
      <c r="E348" s="46" t="str">
        <f>'Identification '!$F$17</f>
        <v/>
      </c>
      <c r="F348" s="8" t="str">
        <f>'Identification '!$G$18</f>
        <v/>
      </c>
      <c r="G348" s="8" t="str">
        <f>IF('Section 9b Bilan_Médiation'!B36="","",'Section 9b Bilan_Médiation'!B36)</f>
        <v/>
      </c>
      <c r="H348" s="1315" t="str">
        <f>IF('Section 9b Bilan_Médiation'!C36="","",'Section 9b Bilan_Médiation'!C36)</f>
        <v/>
      </c>
      <c r="I348" s="8" t="str">
        <f>IF('Section 9b Bilan_Médiation'!D36="","",IF('Section 9b Bilan_Médiation'!D36="«Choisir»","",'Section 9b Bilan_Médiation'!D36))</f>
        <v/>
      </c>
      <c r="J348" s="8" t="str">
        <f>IF('Section 9b Bilan_Médiation'!F36="","",IF('Section 9b Bilan_Médiation'!F36="«Choisir»","",'Section 9b Bilan_Médiation'!F36))</f>
        <v/>
      </c>
      <c r="K348" s="8" t="str">
        <f>IF('Section 9b Bilan_Médiation'!G36="","",IF('Section 9b Bilan_Médiation'!G36="«Choisir»","",'Section 9b Bilan_Médiation'!G36))</f>
        <v/>
      </c>
      <c r="L348" s="8" t="str">
        <f>IF('Section 9b Bilan_Médiation'!H36="","",IF('Section 9b Bilan_Médiation'!H36="«Choisir»","",'Section 9b Bilan_Médiation'!H36))</f>
        <v/>
      </c>
      <c r="M348" s="8">
        <f>'Section 9b Bilan_Médiation'!I36</f>
        <v>0</v>
      </c>
      <c r="N348" s="8">
        <f>'Section 9b Bilan_Médiation'!J36</f>
        <v>0</v>
      </c>
    </row>
    <row r="349" spans="1:14">
      <c r="A349" s="8">
        <f>'Identification '!$F$11</f>
        <v>0</v>
      </c>
      <c r="B349" s="46" t="str">
        <f>IF(AND('Identification '!$F$11="",'Identification '!$F$15&lt;&gt;""),'Identification '!$F$15,IF('Identification '!$F$11="","",IF('Identification '!$F$13="Inscrire le nom de votre organisme dans la cellule F15",'Identification '!$F$15,'Identification '!$F$13)))</f>
        <v/>
      </c>
      <c r="C349" s="8" t="str">
        <f>REF!$BM$7</f>
        <v>2025-2026</v>
      </c>
      <c r="D349" s="8" t="s">
        <v>2995</v>
      </c>
      <c r="E349" s="46" t="str">
        <f>'Identification '!$F$17</f>
        <v/>
      </c>
      <c r="F349" s="8" t="str">
        <f>'Identification '!$G$18</f>
        <v/>
      </c>
      <c r="G349" s="8" t="str">
        <f>IF('Section 9b Bilan_Médiation'!B37="","",'Section 9b Bilan_Médiation'!B37)</f>
        <v/>
      </c>
      <c r="H349" s="1315" t="str">
        <f>IF('Section 9b Bilan_Médiation'!C37="","",'Section 9b Bilan_Médiation'!C37)</f>
        <v/>
      </c>
      <c r="I349" s="8" t="str">
        <f>IF('Section 9b Bilan_Médiation'!D37="","",IF('Section 9b Bilan_Médiation'!D37="«Choisir»","",'Section 9b Bilan_Médiation'!D37))</f>
        <v/>
      </c>
      <c r="J349" s="8" t="str">
        <f>IF('Section 9b Bilan_Médiation'!F37="","",IF('Section 9b Bilan_Médiation'!F37="«Choisir»","",'Section 9b Bilan_Médiation'!F37))</f>
        <v/>
      </c>
      <c r="K349" s="8" t="str">
        <f>IF('Section 9b Bilan_Médiation'!G37="","",IF('Section 9b Bilan_Médiation'!G37="«Choisir»","",'Section 9b Bilan_Médiation'!G37))</f>
        <v/>
      </c>
      <c r="L349" s="8" t="str">
        <f>IF('Section 9b Bilan_Médiation'!H37="","",IF('Section 9b Bilan_Médiation'!H37="«Choisir»","",'Section 9b Bilan_Médiation'!H37))</f>
        <v/>
      </c>
      <c r="M349" s="8">
        <f>'Section 9b Bilan_Médiation'!I37</f>
        <v>0</v>
      </c>
      <c r="N349" s="8">
        <f>'Section 9b Bilan_Médiation'!J37</f>
        <v>0</v>
      </c>
    </row>
    <row r="350" spans="1:14">
      <c r="A350" s="8">
        <f>'Identification '!$F$11</f>
        <v>0</v>
      </c>
      <c r="B350" s="46" t="str">
        <f>IF(AND('Identification '!$F$11="",'Identification '!$F$15&lt;&gt;""),'Identification '!$F$15,IF('Identification '!$F$11="","",IF('Identification '!$F$13="Inscrire le nom de votre organisme dans la cellule F15",'Identification '!$F$15,'Identification '!$F$13)))</f>
        <v/>
      </c>
      <c r="C350" s="8" t="str">
        <f>REF!$BM$7</f>
        <v>2025-2026</v>
      </c>
      <c r="D350" s="8" t="s">
        <v>2995</v>
      </c>
      <c r="E350" s="46" t="str">
        <f>'Identification '!$F$17</f>
        <v/>
      </c>
      <c r="F350" s="8" t="str">
        <f>'Identification '!$G$18</f>
        <v/>
      </c>
      <c r="G350" s="8" t="str">
        <f>IF('Section 9b Bilan_Médiation'!B38="","",'Section 9b Bilan_Médiation'!B38)</f>
        <v/>
      </c>
      <c r="H350" s="1315" t="str">
        <f>IF('Section 9b Bilan_Médiation'!C38="","",'Section 9b Bilan_Médiation'!C38)</f>
        <v/>
      </c>
      <c r="I350" s="8" t="str">
        <f>IF('Section 9b Bilan_Médiation'!D38="","",IF('Section 9b Bilan_Médiation'!D38="«Choisir»","",'Section 9b Bilan_Médiation'!D38))</f>
        <v/>
      </c>
      <c r="J350" s="8" t="str">
        <f>IF('Section 9b Bilan_Médiation'!F38="","",IF('Section 9b Bilan_Médiation'!F38="«Choisir»","",'Section 9b Bilan_Médiation'!F38))</f>
        <v/>
      </c>
      <c r="K350" s="8" t="str">
        <f>IF('Section 9b Bilan_Médiation'!G38="","",IF('Section 9b Bilan_Médiation'!G38="«Choisir»","",'Section 9b Bilan_Médiation'!G38))</f>
        <v/>
      </c>
      <c r="L350" s="8" t="str">
        <f>IF('Section 9b Bilan_Médiation'!H38="","",IF('Section 9b Bilan_Médiation'!H38="«Choisir»","",'Section 9b Bilan_Médiation'!H38))</f>
        <v/>
      </c>
      <c r="M350" s="8">
        <f>'Section 9b Bilan_Médiation'!I38</f>
        <v>0</v>
      </c>
      <c r="N350" s="8">
        <f>'Section 9b Bilan_Médiation'!J38</f>
        <v>0</v>
      </c>
    </row>
    <row r="351" spans="1:14">
      <c r="A351" s="8">
        <f>'Identification '!$F$11</f>
        <v>0</v>
      </c>
      <c r="B351" s="46" t="str">
        <f>IF(AND('Identification '!$F$11="",'Identification '!$F$15&lt;&gt;""),'Identification '!$F$15,IF('Identification '!$F$11="","",IF('Identification '!$F$13="Inscrire le nom de votre organisme dans la cellule F15",'Identification '!$F$15,'Identification '!$F$13)))</f>
        <v/>
      </c>
      <c r="C351" s="8" t="str">
        <f>REF!$BM$7</f>
        <v>2025-2026</v>
      </c>
      <c r="D351" s="8" t="s">
        <v>2995</v>
      </c>
      <c r="E351" s="46" t="str">
        <f>'Identification '!$F$17</f>
        <v/>
      </c>
      <c r="F351" s="8" t="str">
        <f>'Identification '!$G$18</f>
        <v/>
      </c>
      <c r="G351" s="8" t="str">
        <f>IF('Section 9b Bilan_Médiation'!B39="","",'Section 9b Bilan_Médiation'!B39)</f>
        <v/>
      </c>
      <c r="H351" s="1315" t="str">
        <f>IF('Section 9b Bilan_Médiation'!C39="","",'Section 9b Bilan_Médiation'!C39)</f>
        <v/>
      </c>
      <c r="I351" s="8" t="str">
        <f>IF('Section 9b Bilan_Médiation'!D39="","",IF('Section 9b Bilan_Médiation'!D39="«Choisir»","",'Section 9b Bilan_Médiation'!D39))</f>
        <v/>
      </c>
      <c r="J351" s="8" t="str">
        <f>IF('Section 9b Bilan_Médiation'!F39="","",IF('Section 9b Bilan_Médiation'!F39="«Choisir»","",'Section 9b Bilan_Médiation'!F39))</f>
        <v/>
      </c>
      <c r="K351" s="8" t="str">
        <f>IF('Section 9b Bilan_Médiation'!G39="","",IF('Section 9b Bilan_Médiation'!G39="«Choisir»","",'Section 9b Bilan_Médiation'!G39))</f>
        <v/>
      </c>
      <c r="L351" s="8" t="str">
        <f>IF('Section 9b Bilan_Médiation'!H39="","",IF('Section 9b Bilan_Médiation'!H39="«Choisir»","",'Section 9b Bilan_Médiation'!H39))</f>
        <v/>
      </c>
      <c r="M351" s="8">
        <f>'Section 9b Bilan_Médiation'!I39</f>
        <v>0</v>
      </c>
      <c r="N351" s="8">
        <f>'Section 9b Bilan_Médiation'!J39</f>
        <v>0</v>
      </c>
    </row>
    <row r="352" spans="1:14">
      <c r="A352" s="8">
        <f>'Identification '!$F$11</f>
        <v>0</v>
      </c>
      <c r="B352" s="46" t="str">
        <f>IF(AND('Identification '!$F$11="",'Identification '!$F$15&lt;&gt;""),'Identification '!$F$15,IF('Identification '!$F$11="","",IF('Identification '!$F$13="Inscrire le nom de votre organisme dans la cellule F15",'Identification '!$F$15,'Identification '!$F$13)))</f>
        <v/>
      </c>
      <c r="C352" s="8" t="str">
        <f>REF!$BM$7</f>
        <v>2025-2026</v>
      </c>
      <c r="D352" s="8" t="s">
        <v>2995</v>
      </c>
      <c r="E352" s="46" t="str">
        <f>'Identification '!$F$17</f>
        <v/>
      </c>
      <c r="F352" s="8" t="str">
        <f>'Identification '!$G$18</f>
        <v/>
      </c>
      <c r="G352" s="8" t="str">
        <f>IF('Section 9b Bilan_Médiation'!B40="","",'Section 9b Bilan_Médiation'!B40)</f>
        <v/>
      </c>
      <c r="H352" s="1315" t="str">
        <f>IF('Section 9b Bilan_Médiation'!C40="","",'Section 9b Bilan_Médiation'!C40)</f>
        <v/>
      </c>
      <c r="I352" s="8" t="str">
        <f>IF('Section 9b Bilan_Médiation'!D40="","",IF('Section 9b Bilan_Médiation'!D40="«Choisir»","",'Section 9b Bilan_Médiation'!D40))</f>
        <v/>
      </c>
      <c r="J352" s="8" t="str">
        <f>IF('Section 9b Bilan_Médiation'!F40="","",IF('Section 9b Bilan_Médiation'!F40="«Choisir»","",'Section 9b Bilan_Médiation'!F40))</f>
        <v/>
      </c>
      <c r="K352" s="8" t="str">
        <f>IF('Section 9b Bilan_Médiation'!G40="","",IF('Section 9b Bilan_Médiation'!G40="«Choisir»","",'Section 9b Bilan_Médiation'!G40))</f>
        <v/>
      </c>
      <c r="L352" s="8" t="str">
        <f>IF('Section 9b Bilan_Médiation'!H40="","",IF('Section 9b Bilan_Médiation'!H40="«Choisir»","",'Section 9b Bilan_Médiation'!H40))</f>
        <v/>
      </c>
      <c r="M352" s="8">
        <f>'Section 9b Bilan_Médiation'!I40</f>
        <v>0</v>
      </c>
      <c r="N352" s="8">
        <f>'Section 9b Bilan_Médiation'!J40</f>
        <v>0</v>
      </c>
    </row>
    <row r="353" spans="1:14">
      <c r="A353" s="8">
        <f>'Identification '!$F$11</f>
        <v>0</v>
      </c>
      <c r="B353" s="46" t="str">
        <f>IF(AND('Identification '!$F$11="",'Identification '!$F$15&lt;&gt;""),'Identification '!$F$15,IF('Identification '!$F$11="","",IF('Identification '!$F$13="Inscrire le nom de votre organisme dans la cellule F15",'Identification '!$F$15,'Identification '!$F$13)))</f>
        <v/>
      </c>
      <c r="C353" s="8" t="str">
        <f>REF!$BM$7</f>
        <v>2025-2026</v>
      </c>
      <c r="D353" s="8" t="s">
        <v>2995</v>
      </c>
      <c r="E353" s="46" t="str">
        <f>'Identification '!$F$17</f>
        <v/>
      </c>
      <c r="F353" s="8" t="str">
        <f>'Identification '!$G$18</f>
        <v/>
      </c>
      <c r="G353" s="8" t="str">
        <f>IF('Section 9b Bilan_Médiation'!B41="","",'Section 9b Bilan_Médiation'!B41)</f>
        <v/>
      </c>
      <c r="H353" s="1315" t="str">
        <f>IF('Section 9b Bilan_Médiation'!C41="","",'Section 9b Bilan_Médiation'!C41)</f>
        <v/>
      </c>
      <c r="I353" s="8" t="str">
        <f>IF('Section 9b Bilan_Médiation'!D41="","",IF('Section 9b Bilan_Médiation'!D41="«Choisir»","",'Section 9b Bilan_Médiation'!D41))</f>
        <v/>
      </c>
      <c r="J353" s="8" t="str">
        <f>IF('Section 9b Bilan_Médiation'!F41="","",IF('Section 9b Bilan_Médiation'!F41="«Choisir»","",'Section 9b Bilan_Médiation'!F41))</f>
        <v/>
      </c>
      <c r="K353" s="8" t="str">
        <f>IF('Section 9b Bilan_Médiation'!G41="","",IF('Section 9b Bilan_Médiation'!G41="«Choisir»","",'Section 9b Bilan_Médiation'!G41))</f>
        <v/>
      </c>
      <c r="L353" s="8" t="str">
        <f>IF('Section 9b Bilan_Médiation'!H41="","",IF('Section 9b Bilan_Médiation'!H41="«Choisir»","",'Section 9b Bilan_Médiation'!H41))</f>
        <v/>
      </c>
      <c r="M353" s="8">
        <f>'Section 9b Bilan_Médiation'!I41</f>
        <v>0</v>
      </c>
      <c r="N353" s="8">
        <f>'Section 9b Bilan_Médiation'!J41</f>
        <v>0</v>
      </c>
    </row>
    <row r="354" spans="1:14">
      <c r="A354" s="8">
        <f>'Identification '!$F$11</f>
        <v>0</v>
      </c>
      <c r="B354" s="46" t="str">
        <f>IF(AND('Identification '!$F$11="",'Identification '!$F$15&lt;&gt;""),'Identification '!$F$15,IF('Identification '!$F$11="","",IF('Identification '!$F$13="Inscrire le nom de votre organisme dans la cellule F15",'Identification '!$F$15,'Identification '!$F$13)))</f>
        <v/>
      </c>
      <c r="C354" s="8" t="str">
        <f>REF!$BM$7</f>
        <v>2025-2026</v>
      </c>
      <c r="D354" s="8" t="s">
        <v>2995</v>
      </c>
      <c r="E354" s="46" t="str">
        <f>'Identification '!$F$17</f>
        <v/>
      </c>
      <c r="F354" s="8" t="str">
        <f>'Identification '!$G$18</f>
        <v/>
      </c>
      <c r="G354" s="8" t="str">
        <f>IF('Section 9b Bilan_Médiation'!B42="","",'Section 9b Bilan_Médiation'!B42)</f>
        <v/>
      </c>
      <c r="H354" s="1315" t="str">
        <f>IF('Section 9b Bilan_Médiation'!C42="","",'Section 9b Bilan_Médiation'!C42)</f>
        <v/>
      </c>
      <c r="I354" s="8" t="str">
        <f>IF('Section 9b Bilan_Médiation'!D42="","",IF('Section 9b Bilan_Médiation'!D42="«Choisir»","",'Section 9b Bilan_Médiation'!D42))</f>
        <v/>
      </c>
      <c r="J354" s="8" t="str">
        <f>IF('Section 9b Bilan_Médiation'!F42="","",IF('Section 9b Bilan_Médiation'!F42="«Choisir»","",'Section 9b Bilan_Médiation'!F42))</f>
        <v/>
      </c>
      <c r="K354" s="8" t="str">
        <f>IF('Section 9b Bilan_Médiation'!G42="","",IF('Section 9b Bilan_Médiation'!G42="«Choisir»","",'Section 9b Bilan_Médiation'!G42))</f>
        <v/>
      </c>
      <c r="L354" s="8" t="str">
        <f>IF('Section 9b Bilan_Médiation'!H42="","",IF('Section 9b Bilan_Médiation'!H42="«Choisir»","",'Section 9b Bilan_Médiation'!H42))</f>
        <v/>
      </c>
      <c r="M354" s="8">
        <f>'Section 9b Bilan_Médiation'!I42</f>
        <v>0</v>
      </c>
      <c r="N354" s="8">
        <f>'Section 9b Bilan_Médiation'!J42</f>
        <v>0</v>
      </c>
    </row>
    <row r="355" spans="1:14">
      <c r="A355" s="8">
        <f>'Identification '!$F$11</f>
        <v>0</v>
      </c>
      <c r="B355" s="46" t="str">
        <f>IF(AND('Identification '!$F$11="",'Identification '!$F$15&lt;&gt;""),'Identification '!$F$15,IF('Identification '!$F$11="","",IF('Identification '!$F$13="Inscrire le nom de votre organisme dans la cellule F15",'Identification '!$F$15,'Identification '!$F$13)))</f>
        <v/>
      </c>
      <c r="C355" s="8" t="str">
        <f>REF!$BM$7</f>
        <v>2025-2026</v>
      </c>
      <c r="D355" s="8" t="s">
        <v>2995</v>
      </c>
      <c r="E355" s="46" t="str">
        <f>'Identification '!$F$17</f>
        <v/>
      </c>
      <c r="F355" s="8" t="str">
        <f>'Identification '!$G$18</f>
        <v/>
      </c>
      <c r="G355" s="8" t="str">
        <f>IF('Section 9b Bilan_Médiation'!B43="","",'Section 9b Bilan_Médiation'!B43)</f>
        <v/>
      </c>
      <c r="H355" s="1315" t="str">
        <f>IF('Section 9b Bilan_Médiation'!C43="","",'Section 9b Bilan_Médiation'!C43)</f>
        <v/>
      </c>
      <c r="I355" s="8" t="str">
        <f>IF('Section 9b Bilan_Médiation'!D43="","",IF('Section 9b Bilan_Médiation'!D43="«Choisir»","",'Section 9b Bilan_Médiation'!D43))</f>
        <v/>
      </c>
      <c r="J355" s="8" t="str">
        <f>IF('Section 9b Bilan_Médiation'!F43="","",IF('Section 9b Bilan_Médiation'!F43="«Choisir»","",'Section 9b Bilan_Médiation'!F43))</f>
        <v/>
      </c>
      <c r="K355" s="8" t="str">
        <f>IF('Section 9b Bilan_Médiation'!G43="","",IF('Section 9b Bilan_Médiation'!G43="«Choisir»","",'Section 9b Bilan_Médiation'!G43))</f>
        <v/>
      </c>
      <c r="L355" s="8" t="str">
        <f>IF('Section 9b Bilan_Médiation'!H43="","",IF('Section 9b Bilan_Médiation'!H43="«Choisir»","",'Section 9b Bilan_Médiation'!H43))</f>
        <v/>
      </c>
      <c r="M355" s="8">
        <f>'Section 9b Bilan_Médiation'!I43</f>
        <v>0</v>
      </c>
      <c r="N355" s="8">
        <f>'Section 9b Bilan_Médiation'!J43</f>
        <v>0</v>
      </c>
    </row>
    <row r="356" spans="1:14">
      <c r="A356" s="8">
        <f>'Identification '!$F$11</f>
        <v>0</v>
      </c>
      <c r="B356" s="46" t="str">
        <f>IF(AND('Identification '!$F$11="",'Identification '!$F$15&lt;&gt;""),'Identification '!$F$15,IF('Identification '!$F$11="","",IF('Identification '!$F$13="Inscrire le nom de votre organisme dans la cellule F15",'Identification '!$F$15,'Identification '!$F$13)))</f>
        <v/>
      </c>
      <c r="C356" s="8" t="str">
        <f>REF!$BM$7</f>
        <v>2025-2026</v>
      </c>
      <c r="D356" s="8" t="s">
        <v>2995</v>
      </c>
      <c r="E356" s="46" t="str">
        <f>'Identification '!$F$17</f>
        <v/>
      </c>
      <c r="F356" s="8" t="str">
        <f>'Identification '!$G$18</f>
        <v/>
      </c>
      <c r="G356" s="8" t="str">
        <f>IF('Section 9b Bilan_Médiation'!B44="","",'Section 9b Bilan_Médiation'!B44)</f>
        <v/>
      </c>
      <c r="H356" s="1315" t="str">
        <f>IF('Section 9b Bilan_Médiation'!C44="","",'Section 9b Bilan_Médiation'!C44)</f>
        <v/>
      </c>
      <c r="I356" s="8" t="str">
        <f>IF('Section 9b Bilan_Médiation'!D44="","",IF('Section 9b Bilan_Médiation'!D44="«Choisir»","",'Section 9b Bilan_Médiation'!D44))</f>
        <v/>
      </c>
      <c r="J356" s="8" t="str">
        <f>IF('Section 9b Bilan_Médiation'!F44="","",IF('Section 9b Bilan_Médiation'!F44="«Choisir»","",'Section 9b Bilan_Médiation'!F44))</f>
        <v/>
      </c>
      <c r="K356" s="8" t="str">
        <f>IF('Section 9b Bilan_Médiation'!G44="","",IF('Section 9b Bilan_Médiation'!G44="«Choisir»","",'Section 9b Bilan_Médiation'!G44))</f>
        <v/>
      </c>
      <c r="L356" s="8" t="str">
        <f>IF('Section 9b Bilan_Médiation'!H44="","",IF('Section 9b Bilan_Médiation'!H44="«Choisir»","",'Section 9b Bilan_Médiation'!H44))</f>
        <v/>
      </c>
      <c r="M356" s="8">
        <f>'Section 9b Bilan_Médiation'!I44</f>
        <v>0</v>
      </c>
      <c r="N356" s="8">
        <f>'Section 9b Bilan_Médiation'!J44</f>
        <v>0</v>
      </c>
    </row>
    <row r="357" spans="1:14">
      <c r="A357" s="8">
        <f>'Identification '!$F$11</f>
        <v>0</v>
      </c>
      <c r="B357" s="46" t="str">
        <f>IF(AND('Identification '!$F$11="",'Identification '!$F$15&lt;&gt;""),'Identification '!$F$15,IF('Identification '!$F$11="","",IF('Identification '!$F$13="Inscrire le nom de votre organisme dans la cellule F15",'Identification '!$F$15,'Identification '!$F$13)))</f>
        <v/>
      </c>
      <c r="C357" s="8" t="str">
        <f>REF!$BM$7</f>
        <v>2025-2026</v>
      </c>
      <c r="D357" s="8" t="s">
        <v>2995</v>
      </c>
      <c r="E357" s="46" t="str">
        <f>'Identification '!$F$17</f>
        <v/>
      </c>
      <c r="F357" s="8" t="str">
        <f>'Identification '!$G$18</f>
        <v/>
      </c>
      <c r="G357" s="8" t="str">
        <f>IF('Section 9b Bilan_Médiation'!B45="","",'Section 9b Bilan_Médiation'!B45)</f>
        <v/>
      </c>
      <c r="H357" s="1315" t="str">
        <f>IF('Section 9b Bilan_Médiation'!C45="","",'Section 9b Bilan_Médiation'!C45)</f>
        <v/>
      </c>
      <c r="I357" s="8" t="str">
        <f>IF('Section 9b Bilan_Médiation'!D45="","",IF('Section 9b Bilan_Médiation'!D45="«Choisir»","",'Section 9b Bilan_Médiation'!D45))</f>
        <v/>
      </c>
      <c r="J357" s="8" t="str">
        <f>IF('Section 9b Bilan_Médiation'!F45="","",IF('Section 9b Bilan_Médiation'!F45="«Choisir»","",'Section 9b Bilan_Médiation'!F45))</f>
        <v/>
      </c>
      <c r="K357" s="8" t="str">
        <f>IF('Section 9b Bilan_Médiation'!G45="","",IF('Section 9b Bilan_Médiation'!G45="«Choisir»","",'Section 9b Bilan_Médiation'!G45))</f>
        <v/>
      </c>
      <c r="L357" s="8" t="str">
        <f>IF('Section 9b Bilan_Médiation'!H45="","",IF('Section 9b Bilan_Médiation'!H45="«Choisir»","",'Section 9b Bilan_Médiation'!H45))</f>
        <v/>
      </c>
      <c r="M357" s="8">
        <f>'Section 9b Bilan_Médiation'!I45</f>
        <v>0</v>
      </c>
      <c r="N357" s="8">
        <f>'Section 9b Bilan_Médiation'!J45</f>
        <v>0</v>
      </c>
    </row>
    <row r="358" spans="1:14">
      <c r="A358" s="8">
        <f>'Identification '!$F$11</f>
        <v>0</v>
      </c>
      <c r="B358" s="46" t="str">
        <f>IF(AND('Identification '!$F$11="",'Identification '!$F$15&lt;&gt;""),'Identification '!$F$15,IF('Identification '!$F$11="","",IF('Identification '!$F$13="Inscrire le nom de votre organisme dans la cellule F15",'Identification '!$F$15,'Identification '!$F$13)))</f>
        <v/>
      </c>
      <c r="C358" s="8" t="str">
        <f>REF!$BM$7</f>
        <v>2025-2026</v>
      </c>
      <c r="D358" s="8" t="s">
        <v>2995</v>
      </c>
      <c r="E358" s="46" t="str">
        <f>'Identification '!$F$17</f>
        <v/>
      </c>
      <c r="F358" s="8" t="str">
        <f>'Identification '!$G$18</f>
        <v/>
      </c>
      <c r="G358" s="8" t="str">
        <f>IF('Section 9b Bilan_Médiation'!B46="","",'Section 9b Bilan_Médiation'!B46)</f>
        <v/>
      </c>
      <c r="H358" s="1315" t="str">
        <f>IF('Section 9b Bilan_Médiation'!C46="","",'Section 9b Bilan_Médiation'!C46)</f>
        <v/>
      </c>
      <c r="I358" s="8" t="str">
        <f>IF('Section 9b Bilan_Médiation'!D46="","",IF('Section 9b Bilan_Médiation'!D46="«Choisir»","",'Section 9b Bilan_Médiation'!D46))</f>
        <v/>
      </c>
      <c r="J358" s="8" t="str">
        <f>IF('Section 9b Bilan_Médiation'!F46="","",IF('Section 9b Bilan_Médiation'!F46="«Choisir»","",'Section 9b Bilan_Médiation'!F46))</f>
        <v/>
      </c>
      <c r="K358" s="8" t="str">
        <f>IF('Section 9b Bilan_Médiation'!G46="","",IF('Section 9b Bilan_Médiation'!G46="«Choisir»","",'Section 9b Bilan_Médiation'!G46))</f>
        <v/>
      </c>
      <c r="L358" s="8" t="str">
        <f>IF('Section 9b Bilan_Médiation'!H46="","",IF('Section 9b Bilan_Médiation'!H46="«Choisir»","",'Section 9b Bilan_Médiation'!H46))</f>
        <v/>
      </c>
      <c r="M358" s="8">
        <f>'Section 9b Bilan_Médiation'!I46</f>
        <v>0</v>
      </c>
      <c r="N358" s="8">
        <f>'Section 9b Bilan_Médiation'!J46</f>
        <v>0</v>
      </c>
    </row>
    <row r="359" spans="1:14">
      <c r="A359" s="8">
        <f>'Identification '!$F$11</f>
        <v>0</v>
      </c>
      <c r="B359" s="46" t="str">
        <f>IF(AND('Identification '!$F$11="",'Identification '!$F$15&lt;&gt;""),'Identification '!$F$15,IF('Identification '!$F$11="","",IF('Identification '!$F$13="Inscrire le nom de votre organisme dans la cellule F15",'Identification '!$F$15,'Identification '!$F$13)))</f>
        <v/>
      </c>
      <c r="C359" s="8" t="str">
        <f>REF!$BM$7</f>
        <v>2025-2026</v>
      </c>
      <c r="D359" s="8" t="s">
        <v>2995</v>
      </c>
      <c r="E359" s="46" t="str">
        <f>'Identification '!$F$17</f>
        <v/>
      </c>
      <c r="F359" s="8" t="str">
        <f>'Identification '!$G$18</f>
        <v/>
      </c>
      <c r="G359" s="8" t="str">
        <f>IF('Section 9b Bilan_Médiation'!B47="","",'Section 9b Bilan_Médiation'!B47)</f>
        <v/>
      </c>
      <c r="H359" s="1315" t="str">
        <f>IF('Section 9b Bilan_Médiation'!C47="","",'Section 9b Bilan_Médiation'!C47)</f>
        <v/>
      </c>
      <c r="I359" s="8" t="str">
        <f>IF('Section 9b Bilan_Médiation'!D47="","",IF('Section 9b Bilan_Médiation'!D47="«Choisir»","",'Section 9b Bilan_Médiation'!D47))</f>
        <v/>
      </c>
      <c r="J359" s="8" t="str">
        <f>IF('Section 9b Bilan_Médiation'!F47="","",IF('Section 9b Bilan_Médiation'!F47="«Choisir»","",'Section 9b Bilan_Médiation'!F47))</f>
        <v/>
      </c>
      <c r="K359" s="8" t="str">
        <f>IF('Section 9b Bilan_Médiation'!G47="","",IF('Section 9b Bilan_Médiation'!G47="«Choisir»","",'Section 9b Bilan_Médiation'!G47))</f>
        <v/>
      </c>
      <c r="L359" s="8" t="str">
        <f>IF('Section 9b Bilan_Médiation'!H47="","",IF('Section 9b Bilan_Médiation'!H47="«Choisir»","",'Section 9b Bilan_Médiation'!H47))</f>
        <v/>
      </c>
      <c r="M359" s="8">
        <f>'Section 9b Bilan_Médiation'!I47</f>
        <v>0</v>
      </c>
      <c r="N359" s="8">
        <f>'Section 9b Bilan_Médiation'!J47</f>
        <v>0</v>
      </c>
    </row>
    <row r="360" spans="1:14">
      <c r="A360" s="8">
        <f>'Identification '!$F$11</f>
        <v>0</v>
      </c>
      <c r="B360" s="46" t="str">
        <f>IF(AND('Identification '!$F$11="",'Identification '!$F$15&lt;&gt;""),'Identification '!$F$15,IF('Identification '!$F$11="","",IF('Identification '!$F$13="Inscrire le nom de votre organisme dans la cellule F15",'Identification '!$F$15,'Identification '!$F$13)))</f>
        <v/>
      </c>
      <c r="C360" s="8" t="str">
        <f>REF!$BM$7</f>
        <v>2025-2026</v>
      </c>
      <c r="D360" s="8" t="s">
        <v>2995</v>
      </c>
      <c r="E360" s="46" t="str">
        <f>'Identification '!$F$17</f>
        <v/>
      </c>
      <c r="F360" s="8" t="str">
        <f>'Identification '!$G$18</f>
        <v/>
      </c>
      <c r="G360" s="8" t="str">
        <f>IF('Section 9b Bilan_Médiation'!B48="","",'Section 9b Bilan_Médiation'!B48)</f>
        <v/>
      </c>
      <c r="H360" s="1315" t="str">
        <f>IF('Section 9b Bilan_Médiation'!C48="","",'Section 9b Bilan_Médiation'!C48)</f>
        <v/>
      </c>
      <c r="I360" s="8" t="str">
        <f>IF('Section 9b Bilan_Médiation'!D48="","",IF('Section 9b Bilan_Médiation'!D48="«Choisir»","",'Section 9b Bilan_Médiation'!D48))</f>
        <v/>
      </c>
      <c r="J360" s="8" t="str">
        <f>IF('Section 9b Bilan_Médiation'!F48="","",IF('Section 9b Bilan_Médiation'!F48="«Choisir»","",'Section 9b Bilan_Médiation'!F48))</f>
        <v/>
      </c>
      <c r="K360" s="8" t="str">
        <f>IF('Section 9b Bilan_Médiation'!G48="","",IF('Section 9b Bilan_Médiation'!G48="«Choisir»","",'Section 9b Bilan_Médiation'!G48))</f>
        <v/>
      </c>
      <c r="L360" s="8" t="str">
        <f>IF('Section 9b Bilan_Médiation'!H48="","",IF('Section 9b Bilan_Médiation'!H48="«Choisir»","",'Section 9b Bilan_Médiation'!H48))</f>
        <v/>
      </c>
      <c r="M360" s="8">
        <f>'Section 9b Bilan_Médiation'!I48</f>
        <v>0</v>
      </c>
      <c r="N360" s="8">
        <f>'Section 9b Bilan_Médiation'!J48</f>
        <v>0</v>
      </c>
    </row>
    <row r="361" spans="1:14">
      <c r="A361" s="8">
        <f>'Identification '!$F$11</f>
        <v>0</v>
      </c>
      <c r="B361" s="46" t="str">
        <f>IF(AND('Identification '!$F$11="",'Identification '!$F$15&lt;&gt;""),'Identification '!$F$15,IF('Identification '!$F$11="","",IF('Identification '!$F$13="Inscrire le nom de votre organisme dans la cellule F15",'Identification '!$F$15,'Identification '!$F$13)))</f>
        <v/>
      </c>
      <c r="C361" s="8" t="str">
        <f>REF!$BM$7</f>
        <v>2025-2026</v>
      </c>
      <c r="D361" s="8" t="s">
        <v>2995</v>
      </c>
      <c r="E361" s="46" t="str">
        <f>'Identification '!$F$17</f>
        <v/>
      </c>
      <c r="F361" s="8" t="str">
        <f>'Identification '!$G$18</f>
        <v/>
      </c>
      <c r="G361" s="8" t="str">
        <f>IF('Section 9b Bilan_Médiation'!B49="","",'Section 9b Bilan_Médiation'!B49)</f>
        <v/>
      </c>
      <c r="H361" s="1315" t="str">
        <f>IF('Section 9b Bilan_Médiation'!C49="","",'Section 9b Bilan_Médiation'!C49)</f>
        <v/>
      </c>
      <c r="I361" s="8" t="str">
        <f>IF('Section 9b Bilan_Médiation'!D49="","",IF('Section 9b Bilan_Médiation'!D49="«Choisir»","",'Section 9b Bilan_Médiation'!D49))</f>
        <v/>
      </c>
      <c r="J361" s="8" t="str">
        <f>IF('Section 9b Bilan_Médiation'!F49="","",IF('Section 9b Bilan_Médiation'!F49="«Choisir»","",'Section 9b Bilan_Médiation'!F49))</f>
        <v/>
      </c>
      <c r="K361" s="8" t="str">
        <f>IF('Section 9b Bilan_Médiation'!G49="","",IF('Section 9b Bilan_Médiation'!G49="«Choisir»","",'Section 9b Bilan_Médiation'!G49))</f>
        <v/>
      </c>
      <c r="L361" s="8" t="str">
        <f>IF('Section 9b Bilan_Médiation'!H49="","",IF('Section 9b Bilan_Médiation'!H49="«Choisir»","",'Section 9b Bilan_Médiation'!H49))</f>
        <v/>
      </c>
      <c r="M361" s="8">
        <f>'Section 9b Bilan_Médiation'!I49</f>
        <v>0</v>
      </c>
      <c r="N361" s="8">
        <f>'Section 9b Bilan_Médiation'!J49</f>
        <v>0</v>
      </c>
    </row>
    <row r="362" spans="1:14">
      <c r="A362" s="8">
        <f>'Identification '!$F$11</f>
        <v>0</v>
      </c>
      <c r="B362" s="46" t="str">
        <f>IF(AND('Identification '!$F$11="",'Identification '!$F$15&lt;&gt;""),'Identification '!$F$15,IF('Identification '!$F$11="","",IF('Identification '!$F$13="Inscrire le nom de votre organisme dans la cellule F15",'Identification '!$F$15,'Identification '!$F$13)))</f>
        <v/>
      </c>
      <c r="C362" s="8" t="str">
        <f>REF!$BM$7</f>
        <v>2025-2026</v>
      </c>
      <c r="D362" s="8" t="s">
        <v>2995</v>
      </c>
      <c r="E362" s="46" t="str">
        <f>'Identification '!$F$17</f>
        <v/>
      </c>
      <c r="F362" s="8" t="str">
        <f>'Identification '!$G$18</f>
        <v/>
      </c>
      <c r="G362" s="8" t="str">
        <f>IF('Section 9b Bilan_Médiation'!B50="","",'Section 9b Bilan_Médiation'!B50)</f>
        <v/>
      </c>
      <c r="H362" s="1315" t="str">
        <f>IF('Section 9b Bilan_Médiation'!C50="","",'Section 9b Bilan_Médiation'!C50)</f>
        <v/>
      </c>
      <c r="I362" s="8" t="str">
        <f>IF('Section 9b Bilan_Médiation'!D50="","",IF('Section 9b Bilan_Médiation'!D50="«Choisir»","",'Section 9b Bilan_Médiation'!D50))</f>
        <v/>
      </c>
      <c r="J362" s="8" t="str">
        <f>IF('Section 9b Bilan_Médiation'!F50="","",IF('Section 9b Bilan_Médiation'!F50="«Choisir»","",'Section 9b Bilan_Médiation'!F50))</f>
        <v/>
      </c>
      <c r="K362" s="8" t="str">
        <f>IF('Section 9b Bilan_Médiation'!G50="","",IF('Section 9b Bilan_Médiation'!G50="«Choisir»","",'Section 9b Bilan_Médiation'!G50))</f>
        <v/>
      </c>
      <c r="L362" s="8" t="str">
        <f>IF('Section 9b Bilan_Médiation'!H50="","",IF('Section 9b Bilan_Médiation'!H50="«Choisir»","",'Section 9b Bilan_Médiation'!H50))</f>
        <v/>
      </c>
      <c r="M362" s="8">
        <f>'Section 9b Bilan_Médiation'!I50</f>
        <v>0</v>
      </c>
      <c r="N362" s="8">
        <f>'Section 9b Bilan_Médiation'!J50</f>
        <v>0</v>
      </c>
    </row>
    <row r="363" spans="1:14">
      <c r="A363" s="8">
        <f>'Identification '!$F$11</f>
        <v>0</v>
      </c>
      <c r="B363" s="46" t="str">
        <f>IF(AND('Identification '!$F$11="",'Identification '!$F$15&lt;&gt;""),'Identification '!$F$15,IF('Identification '!$F$11="","",IF('Identification '!$F$13="Inscrire le nom de votre organisme dans la cellule F15",'Identification '!$F$15,'Identification '!$F$13)))</f>
        <v/>
      </c>
      <c r="C363" s="8" t="str">
        <f>REF!$BM$7</f>
        <v>2025-2026</v>
      </c>
      <c r="D363" s="8" t="s">
        <v>2995</v>
      </c>
      <c r="E363" s="46" t="str">
        <f>'Identification '!$F$17</f>
        <v/>
      </c>
      <c r="F363" s="8" t="str">
        <f>'Identification '!$G$18</f>
        <v/>
      </c>
      <c r="G363" s="8" t="str">
        <f>IF('Section 9b Bilan_Médiation'!B51="","",'Section 9b Bilan_Médiation'!B51)</f>
        <v/>
      </c>
      <c r="H363" s="1315" t="str">
        <f>IF('Section 9b Bilan_Médiation'!C51="","",'Section 9b Bilan_Médiation'!C51)</f>
        <v/>
      </c>
      <c r="I363" s="8" t="str">
        <f>IF('Section 9b Bilan_Médiation'!D51="","",IF('Section 9b Bilan_Médiation'!D51="«Choisir»","",'Section 9b Bilan_Médiation'!D51))</f>
        <v/>
      </c>
      <c r="J363" s="8" t="str">
        <f>IF('Section 9b Bilan_Médiation'!F51="","",IF('Section 9b Bilan_Médiation'!F51="«Choisir»","",'Section 9b Bilan_Médiation'!F51))</f>
        <v/>
      </c>
      <c r="K363" s="8" t="str">
        <f>IF('Section 9b Bilan_Médiation'!G51="","",IF('Section 9b Bilan_Médiation'!G51="«Choisir»","",'Section 9b Bilan_Médiation'!G51))</f>
        <v/>
      </c>
      <c r="L363" s="8" t="str">
        <f>IF('Section 9b Bilan_Médiation'!H51="","",IF('Section 9b Bilan_Médiation'!H51="«Choisir»","",'Section 9b Bilan_Médiation'!H51))</f>
        <v/>
      </c>
      <c r="M363" s="8">
        <f>'Section 9b Bilan_Médiation'!I51</f>
        <v>0</v>
      </c>
      <c r="N363" s="8">
        <f>'Section 9b Bilan_Médiation'!J51</f>
        <v>0</v>
      </c>
    </row>
    <row r="364" spans="1:14">
      <c r="A364" s="8">
        <f>'Identification '!$F$11</f>
        <v>0</v>
      </c>
      <c r="B364" s="46" t="str">
        <f>IF(AND('Identification '!$F$11="",'Identification '!$F$15&lt;&gt;""),'Identification '!$F$15,IF('Identification '!$F$11="","",IF('Identification '!$F$13="Inscrire le nom de votre organisme dans la cellule F15",'Identification '!$F$15,'Identification '!$F$13)))</f>
        <v/>
      </c>
      <c r="C364" s="8" t="str">
        <f>REF!$BM$7</f>
        <v>2025-2026</v>
      </c>
      <c r="D364" s="8" t="s">
        <v>2995</v>
      </c>
      <c r="E364" s="46" t="str">
        <f>'Identification '!$F$17</f>
        <v/>
      </c>
      <c r="F364" s="8" t="str">
        <f>'Identification '!$G$18</f>
        <v/>
      </c>
      <c r="G364" s="8" t="str">
        <f>IF('Section 9b Bilan_Médiation'!B52="","",'Section 9b Bilan_Médiation'!B52)</f>
        <v/>
      </c>
      <c r="H364" s="1315" t="str">
        <f>IF('Section 9b Bilan_Médiation'!C52="","",'Section 9b Bilan_Médiation'!C52)</f>
        <v/>
      </c>
      <c r="I364" s="8" t="str">
        <f>IF('Section 9b Bilan_Médiation'!D52="","",IF('Section 9b Bilan_Médiation'!D52="«Choisir»","",'Section 9b Bilan_Médiation'!D52))</f>
        <v/>
      </c>
      <c r="J364" s="8" t="str">
        <f>IF('Section 9b Bilan_Médiation'!F52="","",IF('Section 9b Bilan_Médiation'!F52="«Choisir»","",'Section 9b Bilan_Médiation'!F52))</f>
        <v/>
      </c>
      <c r="K364" s="8" t="str">
        <f>IF('Section 9b Bilan_Médiation'!G52="","",IF('Section 9b Bilan_Médiation'!G52="«Choisir»","",'Section 9b Bilan_Médiation'!G52))</f>
        <v/>
      </c>
      <c r="L364" s="8" t="str">
        <f>IF('Section 9b Bilan_Médiation'!H52="","",IF('Section 9b Bilan_Médiation'!H52="«Choisir»","",'Section 9b Bilan_Médiation'!H52))</f>
        <v/>
      </c>
      <c r="M364" s="8">
        <f>'Section 9b Bilan_Médiation'!I52</f>
        <v>0</v>
      </c>
      <c r="N364" s="8">
        <f>'Section 9b Bilan_Médiation'!J52</f>
        <v>0</v>
      </c>
    </row>
    <row r="365" spans="1:14">
      <c r="A365" s="8">
        <f>'Identification '!$F$11</f>
        <v>0</v>
      </c>
      <c r="B365" s="46" t="str">
        <f>IF(AND('Identification '!$F$11="",'Identification '!$F$15&lt;&gt;""),'Identification '!$F$15,IF('Identification '!$F$11="","",IF('Identification '!$F$13="Inscrire le nom de votre organisme dans la cellule F15",'Identification '!$F$15,'Identification '!$F$13)))</f>
        <v/>
      </c>
      <c r="C365" s="8" t="str">
        <f>REF!$BM$7</f>
        <v>2025-2026</v>
      </c>
      <c r="D365" s="8" t="s">
        <v>2995</v>
      </c>
      <c r="E365" s="46" t="str">
        <f>'Identification '!$F$17</f>
        <v/>
      </c>
      <c r="F365" s="8" t="str">
        <f>'Identification '!$G$18</f>
        <v/>
      </c>
      <c r="G365" s="8" t="str">
        <f>IF('Section 9b Bilan_Médiation'!B53="","",'Section 9b Bilan_Médiation'!B53)</f>
        <v/>
      </c>
      <c r="H365" s="1315" t="str">
        <f>IF('Section 9b Bilan_Médiation'!C53="","",'Section 9b Bilan_Médiation'!C53)</f>
        <v/>
      </c>
      <c r="I365" s="8" t="str">
        <f>IF('Section 9b Bilan_Médiation'!D53="","",IF('Section 9b Bilan_Médiation'!D53="«Choisir»","",'Section 9b Bilan_Médiation'!D53))</f>
        <v/>
      </c>
      <c r="J365" s="8" t="str">
        <f>IF('Section 9b Bilan_Médiation'!F53="","",IF('Section 9b Bilan_Médiation'!F53="«Choisir»","",'Section 9b Bilan_Médiation'!F53))</f>
        <v/>
      </c>
      <c r="K365" s="8" t="str">
        <f>IF('Section 9b Bilan_Médiation'!G53="","",IF('Section 9b Bilan_Médiation'!G53="«Choisir»","",'Section 9b Bilan_Médiation'!G53))</f>
        <v/>
      </c>
      <c r="L365" s="8" t="str">
        <f>IF('Section 9b Bilan_Médiation'!H53="","",IF('Section 9b Bilan_Médiation'!H53="«Choisir»","",'Section 9b Bilan_Médiation'!H53))</f>
        <v/>
      </c>
      <c r="M365" s="8">
        <f>'Section 9b Bilan_Médiation'!I53</f>
        <v>0</v>
      </c>
      <c r="N365" s="8">
        <f>'Section 9b Bilan_Médiation'!J53</f>
        <v>0</v>
      </c>
    </row>
    <row r="366" spans="1:14">
      <c r="A366" s="8">
        <f>'Identification '!$F$11</f>
        <v>0</v>
      </c>
      <c r="B366" s="46" t="str">
        <f>IF(AND('Identification '!$F$11="",'Identification '!$F$15&lt;&gt;""),'Identification '!$F$15,IF('Identification '!$F$11="","",IF('Identification '!$F$13="Inscrire le nom de votre organisme dans la cellule F15",'Identification '!$F$15,'Identification '!$F$13)))</f>
        <v/>
      </c>
      <c r="C366" s="8" t="str">
        <f>REF!$BM$7</f>
        <v>2025-2026</v>
      </c>
      <c r="D366" s="8" t="s">
        <v>2995</v>
      </c>
      <c r="E366" s="46" t="str">
        <f>'Identification '!$F$17</f>
        <v/>
      </c>
      <c r="F366" s="8" t="str">
        <f>'Identification '!$G$18</f>
        <v/>
      </c>
      <c r="G366" s="8" t="str">
        <f>IF('Section 9b Bilan_Médiation'!B54="","",'Section 9b Bilan_Médiation'!B54)</f>
        <v/>
      </c>
      <c r="H366" s="1315" t="str">
        <f>IF('Section 9b Bilan_Médiation'!C54="","",'Section 9b Bilan_Médiation'!C54)</f>
        <v/>
      </c>
      <c r="I366" s="8" t="str">
        <f>IF('Section 9b Bilan_Médiation'!D54="","",IF('Section 9b Bilan_Médiation'!D54="«Choisir»","",'Section 9b Bilan_Médiation'!D54))</f>
        <v/>
      </c>
      <c r="J366" s="8" t="str">
        <f>IF('Section 9b Bilan_Médiation'!F54="","",IF('Section 9b Bilan_Médiation'!F54="«Choisir»","",'Section 9b Bilan_Médiation'!F54))</f>
        <v/>
      </c>
      <c r="K366" s="8" t="str">
        <f>IF('Section 9b Bilan_Médiation'!G54="","",IF('Section 9b Bilan_Médiation'!G54="«Choisir»","",'Section 9b Bilan_Médiation'!G54))</f>
        <v/>
      </c>
      <c r="L366" s="8" t="str">
        <f>IF('Section 9b Bilan_Médiation'!H54="","",IF('Section 9b Bilan_Médiation'!H54="«Choisir»","",'Section 9b Bilan_Médiation'!H54))</f>
        <v/>
      </c>
      <c r="M366" s="8">
        <f>'Section 9b Bilan_Médiation'!I54</f>
        <v>0</v>
      </c>
      <c r="N366" s="8">
        <f>'Section 9b Bilan_Médiation'!J54</f>
        <v>0</v>
      </c>
    </row>
    <row r="367" spans="1:14">
      <c r="A367" s="8">
        <f>'Identification '!$F$11</f>
        <v>0</v>
      </c>
      <c r="B367" s="46" t="str">
        <f>IF(AND('Identification '!$F$11="",'Identification '!$F$15&lt;&gt;""),'Identification '!$F$15,IF('Identification '!$F$11="","",IF('Identification '!$F$13="Inscrire le nom de votre organisme dans la cellule F15",'Identification '!$F$15,'Identification '!$F$13)))</f>
        <v/>
      </c>
      <c r="C367" s="8" t="str">
        <f>REF!$BM$7</f>
        <v>2025-2026</v>
      </c>
      <c r="D367" s="8" t="s">
        <v>2995</v>
      </c>
      <c r="E367" s="46" t="str">
        <f>'Identification '!$F$17</f>
        <v/>
      </c>
      <c r="F367" s="8" t="str">
        <f>'Identification '!$G$18</f>
        <v/>
      </c>
      <c r="G367" s="8" t="str">
        <f>IF('Section 9b Bilan_Médiation'!B55="","",'Section 9b Bilan_Médiation'!B55)</f>
        <v/>
      </c>
      <c r="H367" s="1315" t="str">
        <f>IF('Section 9b Bilan_Médiation'!C55="","",'Section 9b Bilan_Médiation'!C55)</f>
        <v/>
      </c>
      <c r="I367" s="8" t="str">
        <f>IF('Section 9b Bilan_Médiation'!D55="","",IF('Section 9b Bilan_Médiation'!D55="«Choisir»","",'Section 9b Bilan_Médiation'!D55))</f>
        <v/>
      </c>
      <c r="J367" s="8" t="str">
        <f>IF('Section 9b Bilan_Médiation'!F55="","",IF('Section 9b Bilan_Médiation'!F55="«Choisir»","",'Section 9b Bilan_Médiation'!F55))</f>
        <v/>
      </c>
      <c r="K367" s="8" t="str">
        <f>IF('Section 9b Bilan_Médiation'!G55="","",IF('Section 9b Bilan_Médiation'!G55="«Choisir»","",'Section 9b Bilan_Médiation'!G55))</f>
        <v/>
      </c>
      <c r="L367" s="8" t="str">
        <f>IF('Section 9b Bilan_Médiation'!H55="","",IF('Section 9b Bilan_Médiation'!H55="«Choisir»","",'Section 9b Bilan_Médiation'!H55))</f>
        <v/>
      </c>
      <c r="M367" s="8">
        <f>'Section 9b Bilan_Médiation'!I55</f>
        <v>0</v>
      </c>
      <c r="N367" s="8">
        <f>'Section 9b Bilan_Médiation'!J55</f>
        <v>0</v>
      </c>
    </row>
    <row r="368" spans="1:14">
      <c r="A368" s="8">
        <f>'Identification '!$F$11</f>
        <v>0</v>
      </c>
      <c r="B368" s="46" t="str">
        <f>IF(AND('Identification '!$F$11="",'Identification '!$F$15&lt;&gt;""),'Identification '!$F$15,IF('Identification '!$F$11="","",IF('Identification '!$F$13="Inscrire le nom de votre organisme dans la cellule F15",'Identification '!$F$15,'Identification '!$F$13)))</f>
        <v/>
      </c>
      <c r="C368" s="8" t="str">
        <f>REF!$BM$7</f>
        <v>2025-2026</v>
      </c>
      <c r="D368" s="8" t="s">
        <v>2995</v>
      </c>
      <c r="E368" s="46" t="str">
        <f>'Identification '!$F$17</f>
        <v/>
      </c>
      <c r="F368" s="8" t="str">
        <f>'Identification '!$G$18</f>
        <v/>
      </c>
      <c r="G368" s="8" t="str">
        <f>IF('Section 9b Bilan_Médiation'!B56="","",'Section 9b Bilan_Médiation'!B56)</f>
        <v/>
      </c>
      <c r="H368" s="1315" t="str">
        <f>IF('Section 9b Bilan_Médiation'!C56="","",'Section 9b Bilan_Médiation'!C56)</f>
        <v/>
      </c>
      <c r="I368" s="8" t="str">
        <f>IF('Section 9b Bilan_Médiation'!D56="","",IF('Section 9b Bilan_Médiation'!D56="«Choisir»","",'Section 9b Bilan_Médiation'!D56))</f>
        <v/>
      </c>
      <c r="J368" s="8" t="str">
        <f>IF('Section 9b Bilan_Médiation'!F56="","",IF('Section 9b Bilan_Médiation'!F56="«Choisir»","",'Section 9b Bilan_Médiation'!F56))</f>
        <v/>
      </c>
      <c r="K368" s="8" t="str">
        <f>IF('Section 9b Bilan_Médiation'!G56="","",IF('Section 9b Bilan_Médiation'!G56="«Choisir»","",'Section 9b Bilan_Médiation'!G56))</f>
        <v/>
      </c>
      <c r="L368" s="8" t="str">
        <f>IF('Section 9b Bilan_Médiation'!H56="","",IF('Section 9b Bilan_Médiation'!H56="«Choisir»","",'Section 9b Bilan_Médiation'!H56))</f>
        <v/>
      </c>
      <c r="M368" s="8">
        <f>'Section 9b Bilan_Médiation'!I56</f>
        <v>0</v>
      </c>
      <c r="N368" s="8">
        <f>'Section 9b Bilan_Médiation'!J56</f>
        <v>0</v>
      </c>
    </row>
    <row r="369" spans="1:14">
      <c r="A369" s="8">
        <f>'Identification '!$F$11</f>
        <v>0</v>
      </c>
      <c r="B369" s="46" t="str">
        <f>IF(AND('Identification '!$F$11="",'Identification '!$F$15&lt;&gt;""),'Identification '!$F$15,IF('Identification '!$F$11="","",IF('Identification '!$F$13="Inscrire le nom de votre organisme dans la cellule F15",'Identification '!$F$15,'Identification '!$F$13)))</f>
        <v/>
      </c>
      <c r="C369" s="8" t="str">
        <f>REF!$BM$7</f>
        <v>2025-2026</v>
      </c>
      <c r="D369" s="8" t="s">
        <v>2995</v>
      </c>
      <c r="E369" s="46" t="str">
        <f>'Identification '!$F$17</f>
        <v/>
      </c>
      <c r="F369" s="8" t="str">
        <f>'Identification '!$G$18</f>
        <v/>
      </c>
      <c r="G369" s="8" t="str">
        <f>IF('Section 9b Bilan_Médiation'!B57="","",'Section 9b Bilan_Médiation'!B57)</f>
        <v/>
      </c>
      <c r="H369" s="1315" t="str">
        <f>IF('Section 9b Bilan_Médiation'!C57="","",'Section 9b Bilan_Médiation'!C57)</f>
        <v/>
      </c>
      <c r="I369" s="8" t="str">
        <f>IF('Section 9b Bilan_Médiation'!D57="","",IF('Section 9b Bilan_Médiation'!D57="«Choisir»","",'Section 9b Bilan_Médiation'!D57))</f>
        <v/>
      </c>
      <c r="J369" s="8" t="str">
        <f>IF('Section 9b Bilan_Médiation'!F57="","",IF('Section 9b Bilan_Médiation'!F57="«Choisir»","",'Section 9b Bilan_Médiation'!F57))</f>
        <v/>
      </c>
      <c r="K369" s="8" t="str">
        <f>IF('Section 9b Bilan_Médiation'!G57="","",IF('Section 9b Bilan_Médiation'!G57="«Choisir»","",'Section 9b Bilan_Médiation'!G57))</f>
        <v/>
      </c>
      <c r="L369" s="8" t="str">
        <f>IF('Section 9b Bilan_Médiation'!H57="","",IF('Section 9b Bilan_Médiation'!H57="«Choisir»","",'Section 9b Bilan_Médiation'!H57))</f>
        <v/>
      </c>
      <c r="M369" s="8">
        <f>'Section 9b Bilan_Médiation'!I57</f>
        <v>0</v>
      </c>
      <c r="N369" s="8">
        <f>'Section 9b Bilan_Médiation'!J57</f>
        <v>0</v>
      </c>
    </row>
    <row r="370" spans="1:14">
      <c r="A370" s="8">
        <f>'Identification '!$F$11</f>
        <v>0</v>
      </c>
      <c r="B370" s="46" t="str">
        <f>IF(AND('Identification '!$F$11="",'Identification '!$F$15&lt;&gt;""),'Identification '!$F$15,IF('Identification '!$F$11="","",IF('Identification '!$F$13="Inscrire le nom de votre organisme dans la cellule F15",'Identification '!$F$15,'Identification '!$F$13)))</f>
        <v/>
      </c>
      <c r="C370" s="8" t="str">
        <f>REF!$BM$7</f>
        <v>2025-2026</v>
      </c>
      <c r="D370" s="8" t="s">
        <v>2995</v>
      </c>
      <c r="E370" s="46" t="str">
        <f>'Identification '!$F$17</f>
        <v/>
      </c>
      <c r="F370" s="8" t="str">
        <f>'Identification '!$G$18</f>
        <v/>
      </c>
      <c r="G370" s="8" t="str">
        <f>IF('Section 9b Bilan_Médiation'!B58="","",'Section 9b Bilan_Médiation'!B58)</f>
        <v/>
      </c>
      <c r="H370" s="1315" t="str">
        <f>IF('Section 9b Bilan_Médiation'!C58="","",'Section 9b Bilan_Médiation'!C58)</f>
        <v/>
      </c>
      <c r="I370" s="8" t="str">
        <f>IF('Section 9b Bilan_Médiation'!D58="","",IF('Section 9b Bilan_Médiation'!D58="«Choisir»","",'Section 9b Bilan_Médiation'!D58))</f>
        <v/>
      </c>
      <c r="J370" s="8" t="str">
        <f>IF('Section 9b Bilan_Médiation'!F58="","",IF('Section 9b Bilan_Médiation'!F58="«Choisir»","",'Section 9b Bilan_Médiation'!F58))</f>
        <v/>
      </c>
      <c r="K370" s="8" t="str">
        <f>IF('Section 9b Bilan_Médiation'!G58="","",IF('Section 9b Bilan_Médiation'!G58="«Choisir»","",'Section 9b Bilan_Médiation'!G58))</f>
        <v/>
      </c>
      <c r="L370" s="8" t="str">
        <f>IF('Section 9b Bilan_Médiation'!H58="","",IF('Section 9b Bilan_Médiation'!H58="«Choisir»","",'Section 9b Bilan_Médiation'!H58))</f>
        <v/>
      </c>
      <c r="M370" s="8">
        <f>'Section 9b Bilan_Médiation'!I58</f>
        <v>0</v>
      </c>
      <c r="N370" s="8">
        <f>'Section 9b Bilan_Médiation'!J58</f>
        <v>0</v>
      </c>
    </row>
    <row r="371" spans="1:14">
      <c r="A371" s="8">
        <f>'Identification '!$F$11</f>
        <v>0</v>
      </c>
      <c r="B371" s="46" t="str">
        <f>IF(AND('Identification '!$F$11="",'Identification '!$F$15&lt;&gt;""),'Identification '!$F$15,IF('Identification '!$F$11="","",IF('Identification '!$F$13="Inscrire le nom de votre organisme dans la cellule F15",'Identification '!$F$15,'Identification '!$F$13)))</f>
        <v/>
      </c>
      <c r="C371" s="8" t="str">
        <f>REF!$BM$7</f>
        <v>2025-2026</v>
      </c>
      <c r="D371" s="8" t="s">
        <v>2995</v>
      </c>
      <c r="E371" s="46" t="str">
        <f>'Identification '!$F$17</f>
        <v/>
      </c>
      <c r="F371" s="8" t="str">
        <f>'Identification '!$G$18</f>
        <v/>
      </c>
      <c r="G371" s="8" t="str">
        <f>IF('Section 9b Bilan_Médiation'!B59="","",'Section 9b Bilan_Médiation'!B59)</f>
        <v/>
      </c>
      <c r="H371" s="1315" t="str">
        <f>IF('Section 9b Bilan_Médiation'!C59="","",'Section 9b Bilan_Médiation'!C59)</f>
        <v/>
      </c>
      <c r="I371" s="8" t="str">
        <f>IF('Section 9b Bilan_Médiation'!D59="","",IF('Section 9b Bilan_Médiation'!D59="«Choisir»","",'Section 9b Bilan_Médiation'!D59))</f>
        <v/>
      </c>
      <c r="J371" s="8" t="str">
        <f>IF('Section 9b Bilan_Médiation'!F59="","",IF('Section 9b Bilan_Médiation'!F59="«Choisir»","",'Section 9b Bilan_Médiation'!F59))</f>
        <v/>
      </c>
      <c r="K371" s="8" t="str">
        <f>IF('Section 9b Bilan_Médiation'!G59="","",IF('Section 9b Bilan_Médiation'!G59="«Choisir»","",'Section 9b Bilan_Médiation'!G59))</f>
        <v/>
      </c>
      <c r="L371" s="8" t="str">
        <f>IF('Section 9b Bilan_Médiation'!H59="","",IF('Section 9b Bilan_Médiation'!H59="«Choisir»","",'Section 9b Bilan_Médiation'!H59))</f>
        <v/>
      </c>
      <c r="M371" s="8">
        <f>'Section 9b Bilan_Médiation'!I59</f>
        <v>0</v>
      </c>
      <c r="N371" s="8">
        <f>'Section 9b Bilan_Médiation'!J59</f>
        <v>0</v>
      </c>
    </row>
    <row r="372" spans="1:14">
      <c r="A372" s="8">
        <f>'Identification '!$F$11</f>
        <v>0</v>
      </c>
      <c r="B372" s="46" t="str">
        <f>IF(AND('Identification '!$F$11="",'Identification '!$F$15&lt;&gt;""),'Identification '!$F$15,IF('Identification '!$F$11="","",IF('Identification '!$F$13="Inscrire le nom de votre organisme dans la cellule F15",'Identification '!$F$15,'Identification '!$F$13)))</f>
        <v/>
      </c>
      <c r="C372" s="8" t="str">
        <f>REF!$BM$7</f>
        <v>2025-2026</v>
      </c>
      <c r="D372" s="8" t="s">
        <v>2995</v>
      </c>
      <c r="E372" s="46" t="str">
        <f>'Identification '!$F$17</f>
        <v/>
      </c>
      <c r="F372" s="8" t="str">
        <f>'Identification '!$G$18</f>
        <v/>
      </c>
      <c r="G372" s="8" t="str">
        <f>IF('Section 9b Bilan_Médiation'!B60="","",'Section 9b Bilan_Médiation'!B60)</f>
        <v/>
      </c>
      <c r="H372" s="1315" t="str">
        <f>IF('Section 9b Bilan_Médiation'!C60="","",'Section 9b Bilan_Médiation'!C60)</f>
        <v/>
      </c>
      <c r="I372" s="8" t="str">
        <f>IF('Section 9b Bilan_Médiation'!D60="","",IF('Section 9b Bilan_Médiation'!D60="«Choisir»","",'Section 9b Bilan_Médiation'!D60))</f>
        <v/>
      </c>
      <c r="J372" s="8" t="str">
        <f>IF('Section 9b Bilan_Médiation'!F60="","",IF('Section 9b Bilan_Médiation'!F60="«Choisir»","",'Section 9b Bilan_Médiation'!F60))</f>
        <v/>
      </c>
      <c r="K372" s="8" t="str">
        <f>IF('Section 9b Bilan_Médiation'!G60="","",IF('Section 9b Bilan_Médiation'!G60="«Choisir»","",'Section 9b Bilan_Médiation'!G60))</f>
        <v/>
      </c>
      <c r="L372" s="8" t="str">
        <f>IF('Section 9b Bilan_Médiation'!H60="","",IF('Section 9b Bilan_Médiation'!H60="«Choisir»","",'Section 9b Bilan_Médiation'!H60))</f>
        <v/>
      </c>
      <c r="M372" s="8">
        <f>'Section 9b Bilan_Médiation'!I60</f>
        <v>0</v>
      </c>
      <c r="N372" s="8">
        <f>'Section 9b Bilan_Médiation'!J60</f>
        <v>0</v>
      </c>
    </row>
    <row r="373" spans="1:14">
      <c r="A373" s="8">
        <f>'Identification '!$F$11</f>
        <v>0</v>
      </c>
      <c r="B373" s="46" t="str">
        <f>IF(AND('Identification '!$F$11="",'Identification '!$F$15&lt;&gt;""),'Identification '!$F$15,IF('Identification '!$F$11="","",IF('Identification '!$F$13="Inscrire le nom de votre organisme dans la cellule F15",'Identification '!$F$15,'Identification '!$F$13)))</f>
        <v/>
      </c>
      <c r="C373" s="8" t="str">
        <f>REF!$BM$7</f>
        <v>2025-2026</v>
      </c>
      <c r="D373" s="8" t="s">
        <v>2995</v>
      </c>
      <c r="E373" s="46" t="str">
        <f>'Identification '!$F$17</f>
        <v/>
      </c>
      <c r="F373" s="8" t="str">
        <f>'Identification '!$G$18</f>
        <v/>
      </c>
      <c r="G373" s="8" t="str">
        <f>IF('Section 9b Bilan_Médiation'!B61="","",'Section 9b Bilan_Médiation'!B61)</f>
        <v/>
      </c>
      <c r="H373" s="1315" t="str">
        <f>IF('Section 9b Bilan_Médiation'!C61="","",'Section 9b Bilan_Médiation'!C61)</f>
        <v/>
      </c>
      <c r="I373" s="8" t="str">
        <f>IF('Section 9b Bilan_Médiation'!D61="","",IF('Section 9b Bilan_Médiation'!D61="«Choisir»","",'Section 9b Bilan_Médiation'!D61))</f>
        <v/>
      </c>
      <c r="J373" s="8" t="str">
        <f>IF('Section 9b Bilan_Médiation'!F61="","",IF('Section 9b Bilan_Médiation'!F61="«Choisir»","",'Section 9b Bilan_Médiation'!F61))</f>
        <v/>
      </c>
      <c r="K373" s="8" t="str">
        <f>IF('Section 9b Bilan_Médiation'!G61="","",IF('Section 9b Bilan_Médiation'!G61="«Choisir»","",'Section 9b Bilan_Médiation'!G61))</f>
        <v/>
      </c>
      <c r="L373" s="8" t="str">
        <f>IF('Section 9b Bilan_Médiation'!H61="","",IF('Section 9b Bilan_Médiation'!H61="«Choisir»","",'Section 9b Bilan_Médiation'!H61))</f>
        <v/>
      </c>
      <c r="M373" s="8">
        <f>'Section 9b Bilan_Médiation'!I61</f>
        <v>0</v>
      </c>
      <c r="N373" s="8">
        <f>'Section 9b Bilan_Médiation'!J61</f>
        <v>0</v>
      </c>
    </row>
    <row r="374" spans="1:14">
      <c r="A374" s="8">
        <f>'Identification '!$F$11</f>
        <v>0</v>
      </c>
      <c r="B374" s="46" t="str">
        <f>IF(AND('Identification '!$F$11="",'Identification '!$F$15&lt;&gt;""),'Identification '!$F$15,IF('Identification '!$F$11="","",IF('Identification '!$F$13="Inscrire le nom de votre organisme dans la cellule F15",'Identification '!$F$15,'Identification '!$F$13)))</f>
        <v/>
      </c>
      <c r="C374" s="8" t="str">
        <f>REF!$BM$7</f>
        <v>2025-2026</v>
      </c>
      <c r="D374" s="8" t="s">
        <v>2995</v>
      </c>
      <c r="E374" s="46" t="str">
        <f>'Identification '!$F$17</f>
        <v/>
      </c>
      <c r="F374" s="8" t="str">
        <f>'Identification '!$G$18</f>
        <v/>
      </c>
      <c r="G374" s="8" t="str">
        <f>IF('Section 9b Bilan_Médiation'!B62="","",'Section 9b Bilan_Médiation'!B62)</f>
        <v/>
      </c>
      <c r="H374" s="1315" t="str">
        <f>IF('Section 9b Bilan_Médiation'!C62="","",'Section 9b Bilan_Médiation'!C62)</f>
        <v/>
      </c>
      <c r="I374" s="8" t="str">
        <f>IF('Section 9b Bilan_Médiation'!D62="","",IF('Section 9b Bilan_Médiation'!D62="«Choisir»","",'Section 9b Bilan_Médiation'!D62))</f>
        <v/>
      </c>
      <c r="J374" s="8" t="str">
        <f>IF('Section 9b Bilan_Médiation'!F62="","",IF('Section 9b Bilan_Médiation'!F62="«Choisir»","",'Section 9b Bilan_Médiation'!F62))</f>
        <v/>
      </c>
      <c r="K374" s="8" t="str">
        <f>IF('Section 9b Bilan_Médiation'!G62="","",IF('Section 9b Bilan_Médiation'!G62="«Choisir»","",'Section 9b Bilan_Médiation'!G62))</f>
        <v/>
      </c>
      <c r="L374" s="8" t="str">
        <f>IF('Section 9b Bilan_Médiation'!H62="","",IF('Section 9b Bilan_Médiation'!H62="«Choisir»","",'Section 9b Bilan_Médiation'!H62))</f>
        <v/>
      </c>
      <c r="M374" s="8">
        <f>'Section 9b Bilan_Médiation'!I62</f>
        <v>0</v>
      </c>
      <c r="N374" s="8">
        <f>'Section 9b Bilan_Médiation'!J62</f>
        <v>0</v>
      </c>
    </row>
    <row r="375" spans="1:14">
      <c r="A375" s="8">
        <f>'Identification '!$F$11</f>
        <v>0</v>
      </c>
      <c r="B375" s="46" t="str">
        <f>IF(AND('Identification '!$F$11="",'Identification '!$F$15&lt;&gt;""),'Identification '!$F$15,IF('Identification '!$F$11="","",IF('Identification '!$F$13="Inscrire le nom de votre organisme dans la cellule F15",'Identification '!$F$15,'Identification '!$F$13)))</f>
        <v/>
      </c>
      <c r="C375" s="8" t="str">
        <f>REF!$BM$7</f>
        <v>2025-2026</v>
      </c>
      <c r="D375" s="8" t="s">
        <v>2995</v>
      </c>
      <c r="E375" s="46" t="str">
        <f>'Identification '!$F$17</f>
        <v/>
      </c>
      <c r="F375" s="8" t="str">
        <f>'Identification '!$G$18</f>
        <v/>
      </c>
      <c r="G375" s="8" t="str">
        <f>IF('Section 9b Bilan_Médiation'!B63="","",'Section 9b Bilan_Médiation'!B63)</f>
        <v/>
      </c>
      <c r="H375" s="1315" t="str">
        <f>IF('Section 9b Bilan_Médiation'!C63="","",'Section 9b Bilan_Médiation'!C63)</f>
        <v/>
      </c>
      <c r="I375" s="8" t="str">
        <f>IF('Section 9b Bilan_Médiation'!D63="","",IF('Section 9b Bilan_Médiation'!D63="«Choisir»","",'Section 9b Bilan_Médiation'!D63))</f>
        <v/>
      </c>
      <c r="J375" s="8" t="str">
        <f>IF('Section 9b Bilan_Médiation'!F63="","",IF('Section 9b Bilan_Médiation'!F63="«Choisir»","",'Section 9b Bilan_Médiation'!F63))</f>
        <v/>
      </c>
      <c r="K375" s="8" t="str">
        <f>IF('Section 9b Bilan_Médiation'!G63="","",IF('Section 9b Bilan_Médiation'!G63="«Choisir»","",'Section 9b Bilan_Médiation'!G63))</f>
        <v/>
      </c>
      <c r="L375" s="8" t="str">
        <f>IF('Section 9b Bilan_Médiation'!H63="","",IF('Section 9b Bilan_Médiation'!H63="«Choisir»","",'Section 9b Bilan_Médiation'!H63))</f>
        <v/>
      </c>
      <c r="M375" s="8">
        <f>'Section 9b Bilan_Médiation'!I63</f>
        <v>0</v>
      </c>
      <c r="N375" s="8">
        <f>'Section 9b Bilan_Médiation'!J63</f>
        <v>0</v>
      </c>
    </row>
    <row r="376" spans="1:14">
      <c r="A376" s="8">
        <f>'Identification '!$F$11</f>
        <v>0</v>
      </c>
      <c r="B376" s="46" t="str">
        <f>IF(AND('Identification '!$F$11="",'Identification '!$F$15&lt;&gt;""),'Identification '!$F$15,IF('Identification '!$F$11="","",IF('Identification '!$F$13="Inscrire le nom de votre organisme dans la cellule F15",'Identification '!$F$15,'Identification '!$F$13)))</f>
        <v/>
      </c>
      <c r="C376" s="8" t="str">
        <f>REF!$BM$7</f>
        <v>2025-2026</v>
      </c>
      <c r="D376" s="8" t="s">
        <v>2995</v>
      </c>
      <c r="E376" s="46" t="str">
        <f>'Identification '!$F$17</f>
        <v/>
      </c>
      <c r="F376" s="8" t="str">
        <f>'Identification '!$G$18</f>
        <v/>
      </c>
      <c r="G376" s="8" t="str">
        <f>IF('Section 9b Bilan_Médiation'!B64="","",'Section 9b Bilan_Médiation'!B64)</f>
        <v/>
      </c>
      <c r="H376" s="1315" t="str">
        <f>IF('Section 9b Bilan_Médiation'!C64="","",'Section 9b Bilan_Médiation'!C64)</f>
        <v/>
      </c>
      <c r="I376" s="8" t="str">
        <f>IF('Section 9b Bilan_Médiation'!D64="","",IF('Section 9b Bilan_Médiation'!D64="«Choisir»","",'Section 9b Bilan_Médiation'!D64))</f>
        <v/>
      </c>
      <c r="J376" s="8" t="str">
        <f>IF('Section 9b Bilan_Médiation'!F64="","",IF('Section 9b Bilan_Médiation'!F64="«Choisir»","",'Section 9b Bilan_Médiation'!F64))</f>
        <v/>
      </c>
      <c r="K376" s="8" t="str">
        <f>IF('Section 9b Bilan_Médiation'!G64="","",IF('Section 9b Bilan_Médiation'!G64="«Choisir»","",'Section 9b Bilan_Médiation'!G64))</f>
        <v/>
      </c>
      <c r="L376" s="8" t="str">
        <f>IF('Section 9b Bilan_Médiation'!H64="","",IF('Section 9b Bilan_Médiation'!H64="«Choisir»","",'Section 9b Bilan_Médiation'!H64))</f>
        <v/>
      </c>
      <c r="M376" s="8">
        <f>'Section 9b Bilan_Médiation'!I64</f>
        <v>0</v>
      </c>
      <c r="N376" s="8">
        <f>'Section 9b Bilan_Médiation'!J64</f>
        <v>0</v>
      </c>
    </row>
    <row r="377" spans="1:14">
      <c r="A377" s="8">
        <f>'Identification '!$F$11</f>
        <v>0</v>
      </c>
      <c r="B377" s="46" t="str">
        <f>IF(AND('Identification '!$F$11="",'Identification '!$F$15&lt;&gt;""),'Identification '!$F$15,IF('Identification '!$F$11="","",IF('Identification '!$F$13="Inscrire le nom de votre organisme dans la cellule F15",'Identification '!$F$15,'Identification '!$F$13)))</f>
        <v/>
      </c>
      <c r="C377" s="8" t="str">
        <f>REF!$BM$7</f>
        <v>2025-2026</v>
      </c>
      <c r="D377" s="8" t="s">
        <v>2995</v>
      </c>
      <c r="E377" s="46" t="str">
        <f>'Identification '!$F$17</f>
        <v/>
      </c>
      <c r="F377" s="8" t="str">
        <f>'Identification '!$G$18</f>
        <v/>
      </c>
      <c r="G377" s="8" t="str">
        <f>IF('Section 9b Bilan_Médiation'!B65="","",'Section 9b Bilan_Médiation'!B65)</f>
        <v/>
      </c>
      <c r="H377" s="1315" t="str">
        <f>IF('Section 9b Bilan_Médiation'!C65="","",'Section 9b Bilan_Médiation'!C65)</f>
        <v/>
      </c>
      <c r="I377" s="8" t="str">
        <f>IF('Section 9b Bilan_Médiation'!D65="","",IF('Section 9b Bilan_Médiation'!D65="«Choisir»","",'Section 9b Bilan_Médiation'!D65))</f>
        <v/>
      </c>
      <c r="J377" s="8" t="str">
        <f>IF('Section 9b Bilan_Médiation'!F65="","",IF('Section 9b Bilan_Médiation'!F65="«Choisir»","",'Section 9b Bilan_Médiation'!F65))</f>
        <v/>
      </c>
      <c r="K377" s="8" t="str">
        <f>IF('Section 9b Bilan_Médiation'!G65="","",IF('Section 9b Bilan_Médiation'!G65="«Choisir»","",'Section 9b Bilan_Médiation'!G65))</f>
        <v/>
      </c>
      <c r="L377" s="8" t="str">
        <f>IF('Section 9b Bilan_Médiation'!H65="","",IF('Section 9b Bilan_Médiation'!H65="«Choisir»","",'Section 9b Bilan_Médiation'!H65))</f>
        <v/>
      </c>
      <c r="M377" s="8">
        <f>'Section 9b Bilan_Médiation'!I65</f>
        <v>0</v>
      </c>
      <c r="N377" s="8">
        <f>'Section 9b Bilan_Médiation'!J65</f>
        <v>0</v>
      </c>
    </row>
    <row r="378" spans="1:14">
      <c r="A378" s="8">
        <f>'Identification '!$F$11</f>
        <v>0</v>
      </c>
      <c r="B378" s="46" t="str">
        <f>IF(AND('Identification '!$F$11="",'Identification '!$F$15&lt;&gt;""),'Identification '!$F$15,IF('Identification '!$F$11="","",IF('Identification '!$F$13="Inscrire le nom de votre organisme dans la cellule F15",'Identification '!$F$15,'Identification '!$F$13)))</f>
        <v/>
      </c>
      <c r="C378" s="8" t="str">
        <f>REF!$BM$7</f>
        <v>2025-2026</v>
      </c>
      <c r="D378" s="8" t="s">
        <v>2995</v>
      </c>
      <c r="E378" s="46" t="str">
        <f>'Identification '!$F$17</f>
        <v/>
      </c>
      <c r="F378" s="8" t="str">
        <f>'Identification '!$G$18</f>
        <v/>
      </c>
      <c r="G378" s="8" t="str">
        <f>IF('Section 9b Bilan_Médiation'!B66="","",'Section 9b Bilan_Médiation'!B66)</f>
        <v/>
      </c>
      <c r="H378" s="1315" t="str">
        <f>IF('Section 9b Bilan_Médiation'!C66="","",'Section 9b Bilan_Médiation'!C66)</f>
        <v/>
      </c>
      <c r="I378" s="8" t="str">
        <f>IF('Section 9b Bilan_Médiation'!D66="","",IF('Section 9b Bilan_Médiation'!D66="«Choisir»","",'Section 9b Bilan_Médiation'!D66))</f>
        <v/>
      </c>
      <c r="J378" s="8" t="str">
        <f>IF('Section 9b Bilan_Médiation'!F66="","",IF('Section 9b Bilan_Médiation'!F66="«Choisir»","",'Section 9b Bilan_Médiation'!F66))</f>
        <v/>
      </c>
      <c r="K378" s="8" t="str">
        <f>IF('Section 9b Bilan_Médiation'!G66="","",IF('Section 9b Bilan_Médiation'!G66="«Choisir»","",'Section 9b Bilan_Médiation'!G66))</f>
        <v/>
      </c>
      <c r="L378" s="8" t="str">
        <f>IF('Section 9b Bilan_Médiation'!H66="","",IF('Section 9b Bilan_Médiation'!H66="«Choisir»","",'Section 9b Bilan_Médiation'!H66))</f>
        <v/>
      </c>
      <c r="M378" s="8">
        <f>'Section 9b Bilan_Médiation'!I66</f>
        <v>0</v>
      </c>
      <c r="N378" s="8">
        <f>'Section 9b Bilan_Médiation'!J66</f>
        <v>0</v>
      </c>
    </row>
    <row r="379" spans="1:14">
      <c r="A379" s="8">
        <f>'Identification '!$F$11</f>
        <v>0</v>
      </c>
      <c r="B379" s="46" t="str">
        <f>IF(AND('Identification '!$F$11="",'Identification '!$F$15&lt;&gt;""),'Identification '!$F$15,IF('Identification '!$F$11="","",IF('Identification '!$F$13="Inscrire le nom de votre organisme dans la cellule F15",'Identification '!$F$15,'Identification '!$F$13)))</f>
        <v/>
      </c>
      <c r="C379" s="8" t="str">
        <f>REF!$BM$7</f>
        <v>2025-2026</v>
      </c>
      <c r="D379" s="8" t="s">
        <v>2995</v>
      </c>
      <c r="E379" s="46" t="str">
        <f>'Identification '!$F$17</f>
        <v/>
      </c>
      <c r="F379" s="8" t="str">
        <f>'Identification '!$G$18</f>
        <v/>
      </c>
      <c r="G379" s="8" t="str">
        <f>IF('Section 9b Bilan_Médiation'!B67="","",'Section 9b Bilan_Médiation'!B67)</f>
        <v/>
      </c>
      <c r="H379" s="1315" t="str">
        <f>IF('Section 9b Bilan_Médiation'!C67="","",'Section 9b Bilan_Médiation'!C67)</f>
        <v/>
      </c>
      <c r="I379" s="8" t="str">
        <f>IF('Section 9b Bilan_Médiation'!D67="","",IF('Section 9b Bilan_Médiation'!D67="«Choisir»","",'Section 9b Bilan_Médiation'!D67))</f>
        <v/>
      </c>
      <c r="J379" s="8" t="str">
        <f>IF('Section 9b Bilan_Médiation'!F67="","",IF('Section 9b Bilan_Médiation'!F67="«Choisir»","",'Section 9b Bilan_Médiation'!F67))</f>
        <v/>
      </c>
      <c r="K379" s="8" t="str">
        <f>IF('Section 9b Bilan_Médiation'!G67="","",IF('Section 9b Bilan_Médiation'!G67="«Choisir»","",'Section 9b Bilan_Médiation'!G67))</f>
        <v/>
      </c>
      <c r="L379" s="8" t="str">
        <f>IF('Section 9b Bilan_Médiation'!H67="","",IF('Section 9b Bilan_Médiation'!H67="«Choisir»","",'Section 9b Bilan_Médiation'!H67))</f>
        <v/>
      </c>
      <c r="M379" s="8">
        <f>'Section 9b Bilan_Médiation'!I67</f>
        <v>0</v>
      </c>
      <c r="N379" s="8">
        <f>'Section 9b Bilan_Médiation'!J67</f>
        <v>0</v>
      </c>
    </row>
    <row r="380" spans="1:14">
      <c r="A380" s="8">
        <f>'Identification '!$F$11</f>
        <v>0</v>
      </c>
      <c r="B380" s="46" t="str">
        <f>IF(AND('Identification '!$F$11="",'Identification '!$F$15&lt;&gt;""),'Identification '!$F$15,IF('Identification '!$F$11="","",IF('Identification '!$F$13="Inscrire le nom de votre organisme dans la cellule F15",'Identification '!$F$15,'Identification '!$F$13)))</f>
        <v/>
      </c>
      <c r="C380" s="8" t="str">
        <f>REF!$BM$7</f>
        <v>2025-2026</v>
      </c>
      <c r="D380" s="8" t="s">
        <v>2995</v>
      </c>
      <c r="E380" s="46" t="str">
        <f>'Identification '!$F$17</f>
        <v/>
      </c>
      <c r="F380" s="8" t="str">
        <f>'Identification '!$G$18</f>
        <v/>
      </c>
      <c r="G380" s="8" t="str">
        <f>IF('Section 9b Bilan_Médiation'!B68="","",'Section 9b Bilan_Médiation'!B68)</f>
        <v/>
      </c>
      <c r="H380" s="1315" t="str">
        <f>IF('Section 9b Bilan_Médiation'!C68="","",'Section 9b Bilan_Médiation'!C68)</f>
        <v/>
      </c>
      <c r="I380" s="8" t="str">
        <f>IF('Section 9b Bilan_Médiation'!D68="","",IF('Section 9b Bilan_Médiation'!D68="«Choisir»","",'Section 9b Bilan_Médiation'!D68))</f>
        <v/>
      </c>
      <c r="J380" s="8" t="str">
        <f>IF('Section 9b Bilan_Médiation'!F68="","",IF('Section 9b Bilan_Médiation'!F68="«Choisir»","",'Section 9b Bilan_Médiation'!F68))</f>
        <v/>
      </c>
      <c r="K380" s="8" t="str">
        <f>IF('Section 9b Bilan_Médiation'!G68="","",IF('Section 9b Bilan_Médiation'!G68="«Choisir»","",'Section 9b Bilan_Médiation'!G68))</f>
        <v/>
      </c>
      <c r="L380" s="8" t="str">
        <f>IF('Section 9b Bilan_Médiation'!H68="","",IF('Section 9b Bilan_Médiation'!H68="«Choisir»","",'Section 9b Bilan_Médiation'!H68))</f>
        <v/>
      </c>
      <c r="M380" s="8">
        <f>'Section 9b Bilan_Médiation'!I68</f>
        <v>0</v>
      </c>
      <c r="N380" s="8">
        <f>'Section 9b Bilan_Médiation'!J68</f>
        <v>0</v>
      </c>
    </row>
    <row r="381" spans="1:14">
      <c r="A381" s="8">
        <f>'Identification '!$F$11</f>
        <v>0</v>
      </c>
      <c r="B381" s="46" t="str">
        <f>IF(AND('Identification '!$F$11="",'Identification '!$F$15&lt;&gt;""),'Identification '!$F$15,IF('Identification '!$F$11="","",IF('Identification '!$F$13="Inscrire le nom de votre organisme dans la cellule F15",'Identification '!$F$15,'Identification '!$F$13)))</f>
        <v/>
      </c>
      <c r="C381" s="8" t="str">
        <f>REF!$BM$7</f>
        <v>2025-2026</v>
      </c>
      <c r="D381" s="8" t="s">
        <v>2995</v>
      </c>
      <c r="E381" s="46" t="str">
        <f>'Identification '!$F$17</f>
        <v/>
      </c>
      <c r="F381" s="8" t="str">
        <f>'Identification '!$G$18</f>
        <v/>
      </c>
      <c r="G381" s="8" t="str">
        <f>IF('Section 9b Bilan_Médiation'!B69="","",'Section 9b Bilan_Médiation'!B69)</f>
        <v/>
      </c>
      <c r="H381" s="1315" t="str">
        <f>IF('Section 9b Bilan_Médiation'!C69="","",'Section 9b Bilan_Médiation'!C69)</f>
        <v/>
      </c>
      <c r="I381" s="8" t="str">
        <f>IF('Section 9b Bilan_Médiation'!D69="","",IF('Section 9b Bilan_Médiation'!D69="«Choisir»","",'Section 9b Bilan_Médiation'!D69))</f>
        <v/>
      </c>
      <c r="J381" s="8" t="str">
        <f>IF('Section 9b Bilan_Médiation'!F69="","",IF('Section 9b Bilan_Médiation'!F69="«Choisir»","",'Section 9b Bilan_Médiation'!F69))</f>
        <v/>
      </c>
      <c r="K381" s="8" t="str">
        <f>IF('Section 9b Bilan_Médiation'!G69="","",IF('Section 9b Bilan_Médiation'!G69="«Choisir»","",'Section 9b Bilan_Médiation'!G69))</f>
        <v/>
      </c>
      <c r="L381" s="8" t="str">
        <f>IF('Section 9b Bilan_Médiation'!H69="","",IF('Section 9b Bilan_Médiation'!H69="«Choisir»","",'Section 9b Bilan_Médiation'!H69))</f>
        <v/>
      </c>
      <c r="M381" s="8">
        <f>'Section 9b Bilan_Médiation'!I69</f>
        <v>0</v>
      </c>
      <c r="N381" s="8">
        <f>'Section 9b Bilan_Médiation'!J69</f>
        <v>0</v>
      </c>
    </row>
    <row r="382" spans="1:14">
      <c r="A382" s="8">
        <f>'Identification '!$F$11</f>
        <v>0</v>
      </c>
      <c r="B382" s="46" t="str">
        <f>IF(AND('Identification '!$F$11="",'Identification '!$F$15&lt;&gt;""),'Identification '!$F$15,IF('Identification '!$F$11="","",IF('Identification '!$F$13="Inscrire le nom de votre organisme dans la cellule F15",'Identification '!$F$15,'Identification '!$F$13)))</f>
        <v/>
      </c>
      <c r="C382" s="8" t="str">
        <f>REF!$BM$7</f>
        <v>2025-2026</v>
      </c>
      <c r="D382" s="8" t="s">
        <v>2995</v>
      </c>
      <c r="E382" s="46" t="str">
        <f>'Identification '!$F$17</f>
        <v/>
      </c>
      <c r="F382" s="8" t="str">
        <f>'Identification '!$G$18</f>
        <v/>
      </c>
      <c r="G382" s="8" t="str">
        <f>IF('Section 9b Bilan_Médiation'!B70="","",'Section 9b Bilan_Médiation'!B70)</f>
        <v/>
      </c>
      <c r="H382" s="1315" t="str">
        <f>IF('Section 9b Bilan_Médiation'!C70="","",'Section 9b Bilan_Médiation'!C70)</f>
        <v/>
      </c>
      <c r="I382" s="8" t="str">
        <f>IF('Section 9b Bilan_Médiation'!D70="","",IF('Section 9b Bilan_Médiation'!D70="«Choisir»","",'Section 9b Bilan_Médiation'!D70))</f>
        <v/>
      </c>
      <c r="J382" s="8" t="str">
        <f>IF('Section 9b Bilan_Médiation'!F70="","",IF('Section 9b Bilan_Médiation'!F70="«Choisir»","",'Section 9b Bilan_Médiation'!F70))</f>
        <v/>
      </c>
      <c r="K382" s="8" t="str">
        <f>IF('Section 9b Bilan_Médiation'!G70="","",IF('Section 9b Bilan_Médiation'!G70="«Choisir»","",'Section 9b Bilan_Médiation'!G70))</f>
        <v/>
      </c>
      <c r="L382" s="8" t="str">
        <f>IF('Section 9b Bilan_Médiation'!H70="","",IF('Section 9b Bilan_Médiation'!H70="«Choisir»","",'Section 9b Bilan_Médiation'!H70))</f>
        <v/>
      </c>
      <c r="M382" s="8">
        <f>'Section 9b Bilan_Médiation'!I70</f>
        <v>0</v>
      </c>
      <c r="N382" s="8">
        <f>'Section 9b Bilan_Médiation'!J70</f>
        <v>0</v>
      </c>
    </row>
    <row r="383" spans="1:14">
      <c r="A383" s="8">
        <f>'Identification '!$F$11</f>
        <v>0</v>
      </c>
      <c r="B383" s="46" t="str">
        <f>IF(AND('Identification '!$F$11="",'Identification '!$F$15&lt;&gt;""),'Identification '!$F$15,IF('Identification '!$F$11="","",IF('Identification '!$F$13="Inscrire le nom de votre organisme dans la cellule F15",'Identification '!$F$15,'Identification '!$F$13)))</f>
        <v/>
      </c>
      <c r="C383" s="8" t="str">
        <f>REF!$BM$7</f>
        <v>2025-2026</v>
      </c>
      <c r="D383" s="8" t="s">
        <v>2995</v>
      </c>
      <c r="E383" s="46" t="str">
        <f>'Identification '!$F$17</f>
        <v/>
      </c>
      <c r="F383" s="8" t="str">
        <f>'Identification '!$G$18</f>
        <v/>
      </c>
      <c r="G383" s="8" t="str">
        <f>IF('Section 9b Bilan_Médiation'!B71="","",'Section 9b Bilan_Médiation'!B71)</f>
        <v/>
      </c>
      <c r="H383" s="1315" t="str">
        <f>IF('Section 9b Bilan_Médiation'!C71="","",'Section 9b Bilan_Médiation'!C71)</f>
        <v/>
      </c>
      <c r="I383" s="8" t="str">
        <f>IF('Section 9b Bilan_Médiation'!D71="","",IF('Section 9b Bilan_Médiation'!D71="«Choisir»","",'Section 9b Bilan_Médiation'!D71))</f>
        <v/>
      </c>
      <c r="J383" s="8" t="str">
        <f>IF('Section 9b Bilan_Médiation'!F71="","",IF('Section 9b Bilan_Médiation'!F71="«Choisir»","",'Section 9b Bilan_Médiation'!F71))</f>
        <v/>
      </c>
      <c r="K383" s="8" t="str">
        <f>IF('Section 9b Bilan_Médiation'!G71="","",IF('Section 9b Bilan_Médiation'!G71="«Choisir»","",'Section 9b Bilan_Médiation'!G71))</f>
        <v/>
      </c>
      <c r="L383" s="8" t="str">
        <f>IF('Section 9b Bilan_Médiation'!H71="","",IF('Section 9b Bilan_Médiation'!H71="«Choisir»","",'Section 9b Bilan_Médiation'!H71))</f>
        <v/>
      </c>
      <c r="M383" s="8">
        <f>'Section 9b Bilan_Médiation'!I71</f>
        <v>0</v>
      </c>
      <c r="N383" s="8">
        <f>'Section 9b Bilan_Médiation'!J71</f>
        <v>0</v>
      </c>
    </row>
    <row r="384" spans="1:14">
      <c r="A384" s="8">
        <f>'Identification '!$F$11</f>
        <v>0</v>
      </c>
      <c r="B384" s="46" t="str">
        <f>IF(AND('Identification '!$F$11="",'Identification '!$F$15&lt;&gt;""),'Identification '!$F$15,IF('Identification '!$F$11="","",IF('Identification '!$F$13="Inscrire le nom de votre organisme dans la cellule F15",'Identification '!$F$15,'Identification '!$F$13)))</f>
        <v/>
      </c>
      <c r="C384" s="8" t="str">
        <f>REF!$BM$7</f>
        <v>2025-2026</v>
      </c>
      <c r="D384" s="8" t="s">
        <v>2995</v>
      </c>
      <c r="E384" s="46" t="str">
        <f>'Identification '!$F$17</f>
        <v/>
      </c>
      <c r="F384" s="8" t="str">
        <f>'Identification '!$G$18</f>
        <v/>
      </c>
      <c r="G384" s="8" t="str">
        <f>IF('Section 9b Bilan_Médiation'!B72="","",'Section 9b Bilan_Médiation'!B72)</f>
        <v/>
      </c>
      <c r="H384" s="1315" t="str">
        <f>IF('Section 9b Bilan_Médiation'!C72="","",'Section 9b Bilan_Médiation'!C72)</f>
        <v/>
      </c>
      <c r="I384" s="8" t="str">
        <f>IF('Section 9b Bilan_Médiation'!D72="","",IF('Section 9b Bilan_Médiation'!D72="«Choisir»","",'Section 9b Bilan_Médiation'!D72))</f>
        <v/>
      </c>
      <c r="J384" s="8" t="str">
        <f>IF('Section 9b Bilan_Médiation'!F72="","",IF('Section 9b Bilan_Médiation'!F72="«Choisir»","",'Section 9b Bilan_Médiation'!F72))</f>
        <v/>
      </c>
      <c r="K384" s="8" t="str">
        <f>IF('Section 9b Bilan_Médiation'!G72="","",IF('Section 9b Bilan_Médiation'!G72="«Choisir»","",'Section 9b Bilan_Médiation'!G72))</f>
        <v/>
      </c>
      <c r="L384" s="8" t="str">
        <f>IF('Section 9b Bilan_Médiation'!H72="","",IF('Section 9b Bilan_Médiation'!H72="«Choisir»","",'Section 9b Bilan_Médiation'!H72))</f>
        <v/>
      </c>
      <c r="M384" s="8">
        <f>'Section 9b Bilan_Médiation'!I72</f>
        <v>0</v>
      </c>
      <c r="N384" s="8">
        <f>'Section 9b Bilan_Médiation'!J72</f>
        <v>0</v>
      </c>
    </row>
    <row r="385" spans="1:14">
      <c r="A385" s="8">
        <f>'Identification '!$F$11</f>
        <v>0</v>
      </c>
      <c r="B385" s="46" t="str">
        <f>IF(AND('Identification '!$F$11="",'Identification '!$F$15&lt;&gt;""),'Identification '!$F$15,IF('Identification '!$F$11="","",IF('Identification '!$F$13="Inscrire le nom de votre organisme dans la cellule F15",'Identification '!$F$15,'Identification '!$F$13)))</f>
        <v/>
      </c>
      <c r="C385" s="8" t="str">
        <f>REF!$BM$7</f>
        <v>2025-2026</v>
      </c>
      <c r="D385" s="8" t="s">
        <v>2995</v>
      </c>
      <c r="E385" s="46" t="str">
        <f>'Identification '!$F$17</f>
        <v/>
      </c>
      <c r="F385" s="8" t="str">
        <f>'Identification '!$G$18</f>
        <v/>
      </c>
      <c r="G385" s="8" t="str">
        <f>IF('Section 9b Bilan_Médiation'!B73="","",'Section 9b Bilan_Médiation'!B73)</f>
        <v/>
      </c>
      <c r="H385" s="1315" t="str">
        <f>IF('Section 9b Bilan_Médiation'!C73="","",'Section 9b Bilan_Médiation'!C73)</f>
        <v/>
      </c>
      <c r="I385" s="8" t="str">
        <f>IF('Section 9b Bilan_Médiation'!D73="","",IF('Section 9b Bilan_Médiation'!D73="«Choisir»","",'Section 9b Bilan_Médiation'!D73))</f>
        <v/>
      </c>
      <c r="J385" s="8" t="str">
        <f>IF('Section 9b Bilan_Médiation'!F73="","",IF('Section 9b Bilan_Médiation'!F73="«Choisir»","",'Section 9b Bilan_Médiation'!F73))</f>
        <v/>
      </c>
      <c r="K385" s="8" t="str">
        <f>IF('Section 9b Bilan_Médiation'!G73="","",IF('Section 9b Bilan_Médiation'!G73="«Choisir»","",'Section 9b Bilan_Médiation'!G73))</f>
        <v/>
      </c>
      <c r="L385" s="8" t="str">
        <f>IF('Section 9b Bilan_Médiation'!H73="","",IF('Section 9b Bilan_Médiation'!H73="«Choisir»","",'Section 9b Bilan_Médiation'!H73))</f>
        <v/>
      </c>
      <c r="M385" s="8">
        <f>'Section 9b Bilan_Médiation'!I73</f>
        <v>0</v>
      </c>
      <c r="N385" s="8">
        <f>'Section 9b Bilan_Médiation'!J73</f>
        <v>0</v>
      </c>
    </row>
    <row r="386" spans="1:14">
      <c r="A386" s="8">
        <f>'Identification '!$F$11</f>
        <v>0</v>
      </c>
      <c r="B386" s="46" t="str">
        <f>IF(AND('Identification '!$F$11="",'Identification '!$F$15&lt;&gt;""),'Identification '!$F$15,IF('Identification '!$F$11="","",IF('Identification '!$F$13="Inscrire le nom de votre organisme dans la cellule F15",'Identification '!$F$15,'Identification '!$F$13)))</f>
        <v/>
      </c>
      <c r="C386" s="8" t="str">
        <f>REF!$BM$7</f>
        <v>2025-2026</v>
      </c>
      <c r="D386" s="8" t="s">
        <v>2995</v>
      </c>
      <c r="E386" s="46" t="str">
        <f>'Identification '!$F$17</f>
        <v/>
      </c>
      <c r="F386" s="8" t="str">
        <f>'Identification '!$G$18</f>
        <v/>
      </c>
      <c r="G386" s="8" t="str">
        <f>IF('Section 9b Bilan_Médiation'!B74="","",'Section 9b Bilan_Médiation'!B74)</f>
        <v/>
      </c>
      <c r="H386" s="1315" t="str">
        <f>IF('Section 9b Bilan_Médiation'!C74="","",'Section 9b Bilan_Médiation'!C74)</f>
        <v/>
      </c>
      <c r="I386" s="8" t="str">
        <f>IF('Section 9b Bilan_Médiation'!D74="","",IF('Section 9b Bilan_Médiation'!D74="«Choisir»","",'Section 9b Bilan_Médiation'!D74))</f>
        <v/>
      </c>
      <c r="J386" s="8" t="str">
        <f>IF('Section 9b Bilan_Médiation'!F74="","",IF('Section 9b Bilan_Médiation'!F74="«Choisir»","",'Section 9b Bilan_Médiation'!F74))</f>
        <v/>
      </c>
      <c r="K386" s="8" t="str">
        <f>IF('Section 9b Bilan_Médiation'!G74="","",IF('Section 9b Bilan_Médiation'!G74="«Choisir»","",'Section 9b Bilan_Médiation'!G74))</f>
        <v/>
      </c>
      <c r="L386" s="8" t="str">
        <f>IF('Section 9b Bilan_Médiation'!H74="","",IF('Section 9b Bilan_Médiation'!H74="«Choisir»","",'Section 9b Bilan_Médiation'!H74))</f>
        <v/>
      </c>
      <c r="M386" s="8">
        <f>'Section 9b Bilan_Médiation'!I74</f>
        <v>0</v>
      </c>
      <c r="N386" s="8">
        <f>'Section 9b Bilan_Médiation'!J74</f>
        <v>0</v>
      </c>
    </row>
    <row r="387" spans="1:14">
      <c r="A387" s="8">
        <f>'Identification '!$F$11</f>
        <v>0</v>
      </c>
      <c r="B387" s="46" t="str">
        <f>IF(AND('Identification '!$F$11="",'Identification '!$F$15&lt;&gt;""),'Identification '!$F$15,IF('Identification '!$F$11="","",IF('Identification '!$F$13="Inscrire le nom de votre organisme dans la cellule F15",'Identification '!$F$15,'Identification '!$F$13)))</f>
        <v/>
      </c>
      <c r="C387" s="8" t="str">
        <f>REF!$BM$7</f>
        <v>2025-2026</v>
      </c>
      <c r="D387" s="8" t="s">
        <v>2995</v>
      </c>
      <c r="E387" s="46" t="str">
        <f>'Identification '!$F$17</f>
        <v/>
      </c>
      <c r="F387" s="8" t="str">
        <f>'Identification '!$G$18</f>
        <v/>
      </c>
      <c r="G387" s="8" t="str">
        <f>IF('Section 9b Bilan_Médiation'!B75="","",'Section 9b Bilan_Médiation'!B75)</f>
        <v/>
      </c>
      <c r="H387" s="1315" t="str">
        <f>IF('Section 9b Bilan_Médiation'!C75="","",'Section 9b Bilan_Médiation'!C75)</f>
        <v/>
      </c>
      <c r="I387" s="8" t="str">
        <f>IF('Section 9b Bilan_Médiation'!D75="","",IF('Section 9b Bilan_Médiation'!D75="«Choisir»","",'Section 9b Bilan_Médiation'!D75))</f>
        <v/>
      </c>
      <c r="J387" s="8" t="str">
        <f>IF('Section 9b Bilan_Médiation'!F75="","",IF('Section 9b Bilan_Médiation'!F75="«Choisir»","",'Section 9b Bilan_Médiation'!F75))</f>
        <v/>
      </c>
      <c r="K387" s="8" t="str">
        <f>IF('Section 9b Bilan_Médiation'!G75="","",IF('Section 9b Bilan_Médiation'!G75="«Choisir»","",'Section 9b Bilan_Médiation'!G75))</f>
        <v/>
      </c>
      <c r="L387" s="8" t="str">
        <f>IF('Section 9b Bilan_Médiation'!H75="","",IF('Section 9b Bilan_Médiation'!H75="«Choisir»","",'Section 9b Bilan_Médiation'!H75))</f>
        <v/>
      </c>
      <c r="M387" s="8">
        <f>'Section 9b Bilan_Médiation'!I75</f>
        <v>0</v>
      </c>
      <c r="N387" s="8">
        <f>'Section 9b Bilan_Médiation'!J75</f>
        <v>0</v>
      </c>
    </row>
    <row r="388" spans="1:14">
      <c r="A388" s="8">
        <f>'Identification '!$F$11</f>
        <v>0</v>
      </c>
      <c r="B388" s="46" t="str">
        <f>IF(AND('Identification '!$F$11="",'Identification '!$F$15&lt;&gt;""),'Identification '!$F$15,IF('Identification '!$F$11="","",IF('Identification '!$F$13="Inscrire le nom de votre organisme dans la cellule F15",'Identification '!$F$15,'Identification '!$F$13)))</f>
        <v/>
      </c>
      <c r="C388" s="8" t="str">
        <f>REF!$BM$7</f>
        <v>2025-2026</v>
      </c>
      <c r="D388" s="8" t="s">
        <v>2995</v>
      </c>
      <c r="E388" s="46" t="str">
        <f>'Identification '!$F$17</f>
        <v/>
      </c>
      <c r="F388" s="8" t="str">
        <f>'Identification '!$G$18</f>
        <v/>
      </c>
      <c r="G388" s="8" t="str">
        <f>IF('Section 9b Bilan_Médiation'!B76="","",'Section 9b Bilan_Médiation'!B76)</f>
        <v/>
      </c>
      <c r="H388" s="1315" t="str">
        <f>IF('Section 9b Bilan_Médiation'!C76="","",'Section 9b Bilan_Médiation'!C76)</f>
        <v/>
      </c>
      <c r="I388" s="8" t="str">
        <f>IF('Section 9b Bilan_Médiation'!D76="","",IF('Section 9b Bilan_Médiation'!D76="«Choisir»","",'Section 9b Bilan_Médiation'!D76))</f>
        <v/>
      </c>
      <c r="J388" s="8" t="str">
        <f>IF('Section 9b Bilan_Médiation'!F76="","",IF('Section 9b Bilan_Médiation'!F76="«Choisir»","",'Section 9b Bilan_Médiation'!F76))</f>
        <v/>
      </c>
      <c r="K388" s="8" t="str">
        <f>IF('Section 9b Bilan_Médiation'!G76="","",IF('Section 9b Bilan_Médiation'!G76="«Choisir»","",'Section 9b Bilan_Médiation'!G76))</f>
        <v/>
      </c>
      <c r="L388" s="8" t="str">
        <f>IF('Section 9b Bilan_Médiation'!H76="","",IF('Section 9b Bilan_Médiation'!H76="«Choisir»","",'Section 9b Bilan_Médiation'!H76))</f>
        <v/>
      </c>
      <c r="M388" s="8">
        <f>'Section 9b Bilan_Médiation'!I76</f>
        <v>0</v>
      </c>
      <c r="N388" s="8">
        <f>'Section 9b Bilan_Médiation'!J76</f>
        <v>0</v>
      </c>
    </row>
    <row r="389" spans="1:14">
      <c r="A389" s="8">
        <f>'Identification '!$F$11</f>
        <v>0</v>
      </c>
      <c r="B389" s="46" t="str">
        <f>IF(AND('Identification '!$F$11="",'Identification '!$F$15&lt;&gt;""),'Identification '!$F$15,IF('Identification '!$F$11="","",IF('Identification '!$F$13="Inscrire le nom de votre organisme dans la cellule F15",'Identification '!$F$15,'Identification '!$F$13)))</f>
        <v/>
      </c>
      <c r="C389" s="8" t="str">
        <f>REF!$BM$7</f>
        <v>2025-2026</v>
      </c>
      <c r="D389" s="8" t="s">
        <v>2995</v>
      </c>
      <c r="E389" s="46" t="str">
        <f>'Identification '!$F$17</f>
        <v/>
      </c>
      <c r="F389" s="8" t="str">
        <f>'Identification '!$G$18</f>
        <v/>
      </c>
      <c r="G389" s="8" t="str">
        <f>IF('Section 9b Bilan_Médiation'!B77="","",'Section 9b Bilan_Médiation'!B77)</f>
        <v/>
      </c>
      <c r="H389" s="1315" t="str">
        <f>IF('Section 9b Bilan_Médiation'!C77="","",'Section 9b Bilan_Médiation'!C77)</f>
        <v/>
      </c>
      <c r="I389" s="8" t="str">
        <f>IF('Section 9b Bilan_Médiation'!D77="","",IF('Section 9b Bilan_Médiation'!D77="«Choisir»","",'Section 9b Bilan_Médiation'!D77))</f>
        <v/>
      </c>
      <c r="J389" s="8" t="str">
        <f>IF('Section 9b Bilan_Médiation'!F77="","",IF('Section 9b Bilan_Médiation'!F77="«Choisir»","",'Section 9b Bilan_Médiation'!F77))</f>
        <v/>
      </c>
      <c r="K389" s="8" t="str">
        <f>IF('Section 9b Bilan_Médiation'!G77="","",IF('Section 9b Bilan_Médiation'!G77="«Choisir»","",'Section 9b Bilan_Médiation'!G77))</f>
        <v/>
      </c>
      <c r="L389" s="8" t="str">
        <f>IF('Section 9b Bilan_Médiation'!H77="","",IF('Section 9b Bilan_Médiation'!H77="«Choisir»","",'Section 9b Bilan_Médiation'!H77))</f>
        <v/>
      </c>
      <c r="M389" s="8">
        <f>'Section 9b Bilan_Médiation'!I77</f>
        <v>0</v>
      </c>
      <c r="N389" s="8">
        <f>'Section 9b Bilan_Médiation'!J77</f>
        <v>0</v>
      </c>
    </row>
    <row r="390" spans="1:14">
      <c r="A390" s="8">
        <f>'Identification '!$F$11</f>
        <v>0</v>
      </c>
      <c r="B390" s="46" t="str">
        <f>IF(AND('Identification '!$F$11="",'Identification '!$F$15&lt;&gt;""),'Identification '!$F$15,IF('Identification '!$F$11="","",IF('Identification '!$F$13="Inscrire le nom de votre organisme dans la cellule F15",'Identification '!$F$15,'Identification '!$F$13)))</f>
        <v/>
      </c>
      <c r="C390" s="8" t="str">
        <f>REF!$BM$7</f>
        <v>2025-2026</v>
      </c>
      <c r="D390" s="8" t="s">
        <v>2995</v>
      </c>
      <c r="E390" s="46" t="str">
        <f>'Identification '!$F$17</f>
        <v/>
      </c>
      <c r="F390" s="8" t="str">
        <f>'Identification '!$G$18</f>
        <v/>
      </c>
      <c r="G390" s="8" t="str">
        <f>IF('Section 9b Bilan_Médiation'!B78="","",'Section 9b Bilan_Médiation'!B78)</f>
        <v/>
      </c>
      <c r="H390" s="1315" t="str">
        <f>IF('Section 9b Bilan_Médiation'!C78="","",'Section 9b Bilan_Médiation'!C78)</f>
        <v/>
      </c>
      <c r="I390" s="8" t="str">
        <f>IF('Section 9b Bilan_Médiation'!D78="","",IF('Section 9b Bilan_Médiation'!D78="«Choisir»","",'Section 9b Bilan_Médiation'!D78))</f>
        <v/>
      </c>
      <c r="J390" s="8" t="str">
        <f>IF('Section 9b Bilan_Médiation'!F78="","",IF('Section 9b Bilan_Médiation'!F78="«Choisir»","",'Section 9b Bilan_Médiation'!F78))</f>
        <v/>
      </c>
      <c r="K390" s="8" t="str">
        <f>IF('Section 9b Bilan_Médiation'!G78="","",IF('Section 9b Bilan_Médiation'!G78="«Choisir»","",'Section 9b Bilan_Médiation'!G78))</f>
        <v/>
      </c>
      <c r="L390" s="8" t="str">
        <f>IF('Section 9b Bilan_Médiation'!H78="","",IF('Section 9b Bilan_Médiation'!H78="«Choisir»","",'Section 9b Bilan_Médiation'!H78))</f>
        <v/>
      </c>
      <c r="M390" s="8">
        <f>'Section 9b Bilan_Médiation'!I78</f>
        <v>0</v>
      </c>
      <c r="N390" s="8">
        <f>'Section 9b Bilan_Médiation'!J78</f>
        <v>0</v>
      </c>
    </row>
    <row r="391" spans="1:14">
      <c r="A391" s="8">
        <f>'Identification '!$F$11</f>
        <v>0</v>
      </c>
      <c r="B391" s="46" t="str">
        <f>IF(AND('Identification '!$F$11="",'Identification '!$F$15&lt;&gt;""),'Identification '!$F$15,IF('Identification '!$F$11="","",IF('Identification '!$F$13="Inscrire le nom de votre organisme dans la cellule F15",'Identification '!$F$15,'Identification '!$F$13)))</f>
        <v/>
      </c>
      <c r="C391" s="8" t="str">
        <f>REF!$BM$7</f>
        <v>2025-2026</v>
      </c>
      <c r="D391" s="8" t="s">
        <v>2995</v>
      </c>
      <c r="E391" s="46" t="str">
        <f>'Identification '!$F$17</f>
        <v/>
      </c>
      <c r="F391" s="8" t="str">
        <f>'Identification '!$G$18</f>
        <v/>
      </c>
      <c r="G391" s="8" t="str">
        <f>IF('Section 9b Bilan_Médiation'!B79="","",'Section 9b Bilan_Médiation'!B79)</f>
        <v/>
      </c>
      <c r="H391" s="1315" t="str">
        <f>IF('Section 9b Bilan_Médiation'!C79="","",'Section 9b Bilan_Médiation'!C79)</f>
        <v/>
      </c>
      <c r="I391" s="8" t="str">
        <f>IF('Section 9b Bilan_Médiation'!D79="","",IF('Section 9b Bilan_Médiation'!D79="«Choisir»","",'Section 9b Bilan_Médiation'!D79))</f>
        <v/>
      </c>
      <c r="J391" s="8" t="str">
        <f>IF('Section 9b Bilan_Médiation'!F79="","",IF('Section 9b Bilan_Médiation'!F79="«Choisir»","",'Section 9b Bilan_Médiation'!F79))</f>
        <v/>
      </c>
      <c r="K391" s="8" t="str">
        <f>IF('Section 9b Bilan_Médiation'!G79="","",IF('Section 9b Bilan_Médiation'!G79="«Choisir»","",'Section 9b Bilan_Médiation'!G79))</f>
        <v/>
      </c>
      <c r="L391" s="8" t="str">
        <f>IF('Section 9b Bilan_Médiation'!H79="","",IF('Section 9b Bilan_Médiation'!H79="«Choisir»","",'Section 9b Bilan_Médiation'!H79))</f>
        <v/>
      </c>
      <c r="M391" s="8">
        <f>'Section 9b Bilan_Médiation'!I79</f>
        <v>0</v>
      </c>
      <c r="N391" s="8">
        <f>'Section 9b Bilan_Médiation'!J79</f>
        <v>0</v>
      </c>
    </row>
    <row r="392" spans="1:14">
      <c r="A392" s="8">
        <f>'Identification '!$F$11</f>
        <v>0</v>
      </c>
      <c r="B392" s="46" t="str">
        <f>IF(AND('Identification '!$F$11="",'Identification '!$F$15&lt;&gt;""),'Identification '!$F$15,IF('Identification '!$F$11="","",IF('Identification '!$F$13="Inscrire le nom de votre organisme dans la cellule F15",'Identification '!$F$15,'Identification '!$F$13)))</f>
        <v/>
      </c>
      <c r="C392" s="8" t="str">
        <f>REF!$BM$7</f>
        <v>2025-2026</v>
      </c>
      <c r="D392" s="8" t="s">
        <v>2995</v>
      </c>
      <c r="E392" s="46" t="str">
        <f>'Identification '!$F$17</f>
        <v/>
      </c>
      <c r="F392" s="8" t="str">
        <f>'Identification '!$G$18</f>
        <v/>
      </c>
      <c r="G392" s="8" t="str">
        <f>IF('Section 9b Bilan_Médiation'!B80="","",'Section 9b Bilan_Médiation'!B80)</f>
        <v/>
      </c>
      <c r="H392" s="1315" t="str">
        <f>IF('Section 9b Bilan_Médiation'!C80="","",'Section 9b Bilan_Médiation'!C80)</f>
        <v/>
      </c>
      <c r="I392" s="8" t="str">
        <f>IF('Section 9b Bilan_Médiation'!D80="","",IF('Section 9b Bilan_Médiation'!D80="«Choisir»","",'Section 9b Bilan_Médiation'!D80))</f>
        <v/>
      </c>
      <c r="J392" s="8" t="str">
        <f>IF('Section 9b Bilan_Médiation'!F80="","",IF('Section 9b Bilan_Médiation'!F80="«Choisir»","",'Section 9b Bilan_Médiation'!F80))</f>
        <v/>
      </c>
      <c r="K392" s="8" t="str">
        <f>IF('Section 9b Bilan_Médiation'!G80="","",IF('Section 9b Bilan_Médiation'!G80="«Choisir»","",'Section 9b Bilan_Médiation'!G80))</f>
        <v/>
      </c>
      <c r="L392" s="8" t="str">
        <f>IF('Section 9b Bilan_Médiation'!H80="","",IF('Section 9b Bilan_Médiation'!H80="«Choisir»","",'Section 9b Bilan_Médiation'!H80))</f>
        <v/>
      </c>
      <c r="M392" s="8">
        <f>'Section 9b Bilan_Médiation'!I80</f>
        <v>0</v>
      </c>
      <c r="N392" s="8">
        <f>'Section 9b Bilan_Médiation'!J80</f>
        <v>0</v>
      </c>
    </row>
    <row r="393" spans="1:14">
      <c r="A393" s="8">
        <f>'Identification '!$F$11</f>
        <v>0</v>
      </c>
      <c r="B393" s="46" t="str">
        <f>IF(AND('Identification '!$F$11="",'Identification '!$F$15&lt;&gt;""),'Identification '!$F$15,IF('Identification '!$F$11="","",IF('Identification '!$F$13="Inscrire le nom de votre organisme dans la cellule F15",'Identification '!$F$15,'Identification '!$F$13)))</f>
        <v/>
      </c>
      <c r="C393" s="8" t="str">
        <f>REF!$BM$7</f>
        <v>2025-2026</v>
      </c>
      <c r="D393" s="8" t="s">
        <v>2995</v>
      </c>
      <c r="E393" s="46" t="str">
        <f>'Identification '!$F$17</f>
        <v/>
      </c>
      <c r="F393" s="8" t="str">
        <f>'Identification '!$G$18</f>
        <v/>
      </c>
      <c r="G393" s="8" t="str">
        <f>IF('Section 9b Bilan_Médiation'!B81="","",'Section 9b Bilan_Médiation'!B81)</f>
        <v/>
      </c>
      <c r="H393" s="1315" t="str">
        <f>IF('Section 9b Bilan_Médiation'!C81="","",'Section 9b Bilan_Médiation'!C81)</f>
        <v/>
      </c>
      <c r="I393" s="8" t="str">
        <f>IF('Section 9b Bilan_Médiation'!D81="","",IF('Section 9b Bilan_Médiation'!D81="«Choisir»","",'Section 9b Bilan_Médiation'!D81))</f>
        <v/>
      </c>
      <c r="J393" s="8" t="str">
        <f>IF('Section 9b Bilan_Médiation'!F81="","",IF('Section 9b Bilan_Médiation'!F81="«Choisir»","",'Section 9b Bilan_Médiation'!F81))</f>
        <v/>
      </c>
      <c r="K393" s="8" t="str">
        <f>IF('Section 9b Bilan_Médiation'!G81="","",IF('Section 9b Bilan_Médiation'!G81="«Choisir»","",'Section 9b Bilan_Médiation'!G81))</f>
        <v/>
      </c>
      <c r="L393" s="8" t="str">
        <f>IF('Section 9b Bilan_Médiation'!H81="","",IF('Section 9b Bilan_Médiation'!H81="«Choisir»","",'Section 9b Bilan_Médiation'!H81))</f>
        <v/>
      </c>
      <c r="M393" s="8">
        <f>'Section 9b Bilan_Médiation'!I81</f>
        <v>0</v>
      </c>
      <c r="N393" s="8">
        <f>'Section 9b Bilan_Médiation'!J81</f>
        <v>0</v>
      </c>
    </row>
    <row r="394" spans="1:14">
      <c r="A394" s="8">
        <f>'Identification '!$F$11</f>
        <v>0</v>
      </c>
      <c r="B394" s="46" t="str">
        <f>IF(AND('Identification '!$F$11="",'Identification '!$F$15&lt;&gt;""),'Identification '!$F$15,IF('Identification '!$F$11="","",IF('Identification '!$F$13="Inscrire le nom de votre organisme dans la cellule F15",'Identification '!$F$15,'Identification '!$F$13)))</f>
        <v/>
      </c>
      <c r="C394" s="8" t="str">
        <f>REF!$BM$7</f>
        <v>2025-2026</v>
      </c>
      <c r="D394" s="8" t="s">
        <v>2995</v>
      </c>
      <c r="E394" s="46" t="str">
        <f>'Identification '!$F$17</f>
        <v/>
      </c>
      <c r="F394" s="8" t="str">
        <f>'Identification '!$G$18</f>
        <v/>
      </c>
      <c r="G394" s="8" t="str">
        <f>IF('Section 9b Bilan_Médiation'!B82="","",'Section 9b Bilan_Médiation'!B82)</f>
        <v/>
      </c>
      <c r="H394" s="1315" t="str">
        <f>IF('Section 9b Bilan_Médiation'!C82="","",'Section 9b Bilan_Médiation'!C82)</f>
        <v/>
      </c>
      <c r="I394" s="8" t="str">
        <f>IF('Section 9b Bilan_Médiation'!D82="","",IF('Section 9b Bilan_Médiation'!D82="«Choisir»","",'Section 9b Bilan_Médiation'!D82))</f>
        <v/>
      </c>
      <c r="J394" s="8" t="str">
        <f>IF('Section 9b Bilan_Médiation'!F82="","",IF('Section 9b Bilan_Médiation'!F82="«Choisir»","",'Section 9b Bilan_Médiation'!F82))</f>
        <v/>
      </c>
      <c r="K394" s="8" t="str">
        <f>IF('Section 9b Bilan_Médiation'!G82="","",IF('Section 9b Bilan_Médiation'!G82="«Choisir»","",'Section 9b Bilan_Médiation'!G82))</f>
        <v/>
      </c>
      <c r="L394" s="8" t="str">
        <f>IF('Section 9b Bilan_Médiation'!H82="","",IF('Section 9b Bilan_Médiation'!H82="«Choisir»","",'Section 9b Bilan_Médiation'!H82))</f>
        <v/>
      </c>
      <c r="M394" s="8">
        <f>'Section 9b Bilan_Médiation'!I82</f>
        <v>0</v>
      </c>
      <c r="N394" s="8">
        <f>'Section 9b Bilan_Médiation'!J82</f>
        <v>0</v>
      </c>
    </row>
    <row r="395" spans="1:14">
      <c r="A395" s="8">
        <f>'Identification '!$F$11</f>
        <v>0</v>
      </c>
      <c r="B395" s="46" t="str">
        <f>IF(AND('Identification '!$F$11="",'Identification '!$F$15&lt;&gt;""),'Identification '!$F$15,IF('Identification '!$F$11="","",IF('Identification '!$F$13="Inscrire le nom de votre organisme dans la cellule F15",'Identification '!$F$15,'Identification '!$F$13)))</f>
        <v/>
      </c>
      <c r="C395" s="8" t="str">
        <f>REF!$BM$7</f>
        <v>2025-2026</v>
      </c>
      <c r="D395" s="8" t="s">
        <v>2995</v>
      </c>
      <c r="E395" s="46" t="str">
        <f>'Identification '!$F$17</f>
        <v/>
      </c>
      <c r="F395" s="8" t="str">
        <f>'Identification '!$G$18</f>
        <v/>
      </c>
      <c r="G395" s="8" t="str">
        <f>IF('Section 9b Bilan_Médiation'!B83="","",'Section 9b Bilan_Médiation'!B83)</f>
        <v/>
      </c>
      <c r="H395" s="1315" t="str">
        <f>IF('Section 9b Bilan_Médiation'!C83="","",'Section 9b Bilan_Médiation'!C83)</f>
        <v/>
      </c>
      <c r="I395" s="8" t="str">
        <f>IF('Section 9b Bilan_Médiation'!D83="","",IF('Section 9b Bilan_Médiation'!D83="«Choisir»","",'Section 9b Bilan_Médiation'!D83))</f>
        <v/>
      </c>
      <c r="J395" s="8" t="str">
        <f>IF('Section 9b Bilan_Médiation'!F83="","",IF('Section 9b Bilan_Médiation'!F83="«Choisir»","",'Section 9b Bilan_Médiation'!F83))</f>
        <v/>
      </c>
      <c r="K395" s="8" t="str">
        <f>IF('Section 9b Bilan_Médiation'!G83="","",IF('Section 9b Bilan_Médiation'!G83="«Choisir»","",'Section 9b Bilan_Médiation'!G83))</f>
        <v/>
      </c>
      <c r="L395" s="8" t="str">
        <f>IF('Section 9b Bilan_Médiation'!H83="","",IF('Section 9b Bilan_Médiation'!H83="«Choisir»","",'Section 9b Bilan_Médiation'!H83))</f>
        <v/>
      </c>
      <c r="M395" s="8">
        <f>'Section 9b Bilan_Médiation'!I83</f>
        <v>0</v>
      </c>
      <c r="N395" s="8">
        <f>'Section 9b Bilan_Médiation'!J83</f>
        <v>0</v>
      </c>
    </row>
    <row r="396" spans="1:14">
      <c r="A396" s="8">
        <f>'Identification '!$F$11</f>
        <v>0</v>
      </c>
      <c r="B396" s="46" t="str">
        <f>IF(AND('Identification '!$F$11="",'Identification '!$F$15&lt;&gt;""),'Identification '!$F$15,IF('Identification '!$F$11="","",IF('Identification '!$F$13="Inscrire le nom de votre organisme dans la cellule F15",'Identification '!$F$15,'Identification '!$F$13)))</f>
        <v/>
      </c>
      <c r="C396" s="8" t="str">
        <f>REF!$BM$7</f>
        <v>2025-2026</v>
      </c>
      <c r="D396" s="8" t="s">
        <v>2995</v>
      </c>
      <c r="E396" s="46" t="str">
        <f>'Identification '!$F$17</f>
        <v/>
      </c>
      <c r="F396" s="8" t="str">
        <f>'Identification '!$G$18</f>
        <v/>
      </c>
      <c r="G396" s="8" t="str">
        <f>IF('Section 9b Bilan_Médiation'!B84="","",'Section 9b Bilan_Médiation'!B84)</f>
        <v/>
      </c>
      <c r="H396" s="1315" t="str">
        <f>IF('Section 9b Bilan_Médiation'!C84="","",'Section 9b Bilan_Médiation'!C84)</f>
        <v/>
      </c>
      <c r="I396" s="8" t="str">
        <f>IF('Section 9b Bilan_Médiation'!D84="","",IF('Section 9b Bilan_Médiation'!D84="«Choisir»","",'Section 9b Bilan_Médiation'!D84))</f>
        <v/>
      </c>
      <c r="J396" s="8" t="str">
        <f>IF('Section 9b Bilan_Médiation'!F84="","",IF('Section 9b Bilan_Médiation'!F84="«Choisir»","",'Section 9b Bilan_Médiation'!F84))</f>
        <v/>
      </c>
      <c r="K396" s="8" t="str">
        <f>IF('Section 9b Bilan_Médiation'!G84="","",IF('Section 9b Bilan_Médiation'!G84="«Choisir»","",'Section 9b Bilan_Médiation'!G84))</f>
        <v/>
      </c>
      <c r="L396" s="8" t="str">
        <f>IF('Section 9b Bilan_Médiation'!H84="","",IF('Section 9b Bilan_Médiation'!H84="«Choisir»","",'Section 9b Bilan_Médiation'!H84))</f>
        <v/>
      </c>
      <c r="M396" s="8">
        <f>'Section 9b Bilan_Médiation'!I84</f>
        <v>0</v>
      </c>
      <c r="N396" s="8">
        <f>'Section 9b Bilan_Médiation'!J84</f>
        <v>0</v>
      </c>
    </row>
    <row r="397" spans="1:14">
      <c r="A397" s="8">
        <f>'Identification '!$F$11</f>
        <v>0</v>
      </c>
      <c r="B397" s="46" t="str">
        <f>IF(AND('Identification '!$F$11="",'Identification '!$F$15&lt;&gt;""),'Identification '!$F$15,IF('Identification '!$F$11="","",IF('Identification '!$F$13="Inscrire le nom de votre organisme dans la cellule F15",'Identification '!$F$15,'Identification '!$F$13)))</f>
        <v/>
      </c>
      <c r="C397" s="8" t="str">
        <f>REF!$BM$7</f>
        <v>2025-2026</v>
      </c>
      <c r="D397" s="8" t="s">
        <v>2995</v>
      </c>
      <c r="E397" s="46" t="str">
        <f>'Identification '!$F$17</f>
        <v/>
      </c>
      <c r="F397" s="8" t="str">
        <f>'Identification '!$G$18</f>
        <v/>
      </c>
      <c r="G397" s="8" t="str">
        <f>IF('Section 9b Bilan_Médiation'!B85="","",'Section 9b Bilan_Médiation'!B85)</f>
        <v/>
      </c>
      <c r="H397" s="1315" t="str">
        <f>IF('Section 9b Bilan_Médiation'!C85="","",'Section 9b Bilan_Médiation'!C85)</f>
        <v/>
      </c>
      <c r="I397" s="8" t="str">
        <f>IF('Section 9b Bilan_Médiation'!D85="","",IF('Section 9b Bilan_Médiation'!D85="«Choisir»","",'Section 9b Bilan_Médiation'!D85))</f>
        <v/>
      </c>
      <c r="J397" s="8" t="str">
        <f>IF('Section 9b Bilan_Médiation'!F85="","",IF('Section 9b Bilan_Médiation'!F85="«Choisir»","",'Section 9b Bilan_Médiation'!F85))</f>
        <v/>
      </c>
      <c r="K397" s="8" t="str">
        <f>IF('Section 9b Bilan_Médiation'!G85="","",IF('Section 9b Bilan_Médiation'!G85="«Choisir»","",'Section 9b Bilan_Médiation'!G85))</f>
        <v/>
      </c>
      <c r="L397" s="8" t="str">
        <f>IF('Section 9b Bilan_Médiation'!H85="","",IF('Section 9b Bilan_Médiation'!H85="«Choisir»","",'Section 9b Bilan_Médiation'!H85))</f>
        <v/>
      </c>
      <c r="M397" s="8">
        <f>'Section 9b Bilan_Médiation'!I85</f>
        <v>0</v>
      </c>
      <c r="N397" s="8">
        <f>'Section 9b Bilan_Médiation'!J85</f>
        <v>0</v>
      </c>
    </row>
    <row r="398" spans="1:14">
      <c r="A398" s="8">
        <f>'Identification '!$F$11</f>
        <v>0</v>
      </c>
      <c r="B398" s="46" t="str">
        <f>IF(AND('Identification '!$F$11="",'Identification '!$F$15&lt;&gt;""),'Identification '!$F$15,IF('Identification '!$F$11="","",IF('Identification '!$F$13="Inscrire le nom de votre organisme dans la cellule F15",'Identification '!$F$15,'Identification '!$F$13)))</f>
        <v/>
      </c>
      <c r="C398" s="8" t="str">
        <f>REF!$BM$7</f>
        <v>2025-2026</v>
      </c>
      <c r="D398" s="8" t="s">
        <v>2995</v>
      </c>
      <c r="E398" s="46" t="str">
        <f>'Identification '!$F$17</f>
        <v/>
      </c>
      <c r="F398" s="8" t="str">
        <f>'Identification '!$G$18</f>
        <v/>
      </c>
      <c r="G398" s="8" t="str">
        <f>IF('Section 9b Bilan_Médiation'!B86="","",'Section 9b Bilan_Médiation'!B86)</f>
        <v/>
      </c>
      <c r="H398" s="1315" t="str">
        <f>IF('Section 9b Bilan_Médiation'!C86="","",'Section 9b Bilan_Médiation'!C86)</f>
        <v/>
      </c>
      <c r="I398" s="8" t="str">
        <f>IF('Section 9b Bilan_Médiation'!D86="","",IF('Section 9b Bilan_Médiation'!D86="«Choisir»","",'Section 9b Bilan_Médiation'!D86))</f>
        <v/>
      </c>
      <c r="J398" s="8" t="str">
        <f>IF('Section 9b Bilan_Médiation'!F86="","",IF('Section 9b Bilan_Médiation'!F86="«Choisir»","",'Section 9b Bilan_Médiation'!F86))</f>
        <v/>
      </c>
      <c r="K398" s="8" t="str">
        <f>IF('Section 9b Bilan_Médiation'!G86="","",IF('Section 9b Bilan_Médiation'!G86="«Choisir»","",'Section 9b Bilan_Médiation'!G86))</f>
        <v/>
      </c>
      <c r="L398" s="8" t="str">
        <f>IF('Section 9b Bilan_Médiation'!H86="","",IF('Section 9b Bilan_Médiation'!H86="«Choisir»","",'Section 9b Bilan_Médiation'!H86))</f>
        <v/>
      </c>
      <c r="M398" s="8">
        <f>'Section 9b Bilan_Médiation'!I86</f>
        <v>0</v>
      </c>
      <c r="N398" s="8">
        <f>'Section 9b Bilan_Médiation'!J86</f>
        <v>0</v>
      </c>
    </row>
    <row r="399" spans="1:14">
      <c r="A399" s="8">
        <f>'Identification '!$F$11</f>
        <v>0</v>
      </c>
      <c r="B399" s="46" t="str">
        <f>IF(AND('Identification '!$F$11="",'Identification '!$F$15&lt;&gt;""),'Identification '!$F$15,IF('Identification '!$F$11="","",IF('Identification '!$F$13="Inscrire le nom de votre organisme dans la cellule F15",'Identification '!$F$15,'Identification '!$F$13)))</f>
        <v/>
      </c>
      <c r="C399" s="8" t="str">
        <f>REF!$BM$7</f>
        <v>2025-2026</v>
      </c>
      <c r="D399" s="8" t="s">
        <v>2995</v>
      </c>
      <c r="E399" s="46" t="str">
        <f>'Identification '!$F$17</f>
        <v/>
      </c>
      <c r="F399" s="8" t="str">
        <f>'Identification '!$G$18</f>
        <v/>
      </c>
      <c r="G399" s="8" t="str">
        <f>IF('Section 9b Bilan_Médiation'!B87="","",'Section 9b Bilan_Médiation'!B87)</f>
        <v/>
      </c>
      <c r="H399" s="1315" t="str">
        <f>IF('Section 9b Bilan_Médiation'!C87="","",'Section 9b Bilan_Médiation'!C87)</f>
        <v/>
      </c>
      <c r="I399" s="8" t="str">
        <f>IF('Section 9b Bilan_Médiation'!D87="","",IF('Section 9b Bilan_Médiation'!D87="«Choisir»","",'Section 9b Bilan_Médiation'!D87))</f>
        <v/>
      </c>
      <c r="J399" s="8" t="str">
        <f>IF('Section 9b Bilan_Médiation'!F87="","",IF('Section 9b Bilan_Médiation'!F87="«Choisir»","",'Section 9b Bilan_Médiation'!F87))</f>
        <v/>
      </c>
      <c r="K399" s="8" t="str">
        <f>IF('Section 9b Bilan_Médiation'!G87="","",IF('Section 9b Bilan_Médiation'!G87="«Choisir»","",'Section 9b Bilan_Médiation'!G87))</f>
        <v/>
      </c>
      <c r="L399" s="8" t="str">
        <f>IF('Section 9b Bilan_Médiation'!H87="","",IF('Section 9b Bilan_Médiation'!H87="«Choisir»","",'Section 9b Bilan_Médiation'!H87))</f>
        <v/>
      </c>
      <c r="M399" s="8">
        <f>'Section 9b Bilan_Médiation'!I87</f>
        <v>0</v>
      </c>
      <c r="N399" s="8">
        <f>'Section 9b Bilan_Médiation'!J87</f>
        <v>0</v>
      </c>
    </row>
    <row r="400" spans="1:14">
      <c r="A400" s="8">
        <f>'Identification '!$F$11</f>
        <v>0</v>
      </c>
      <c r="B400" s="46" t="str">
        <f>IF(AND('Identification '!$F$11="",'Identification '!$F$15&lt;&gt;""),'Identification '!$F$15,IF('Identification '!$F$11="","",IF('Identification '!$F$13="Inscrire le nom de votre organisme dans la cellule F15",'Identification '!$F$15,'Identification '!$F$13)))</f>
        <v/>
      </c>
      <c r="C400" s="8" t="str">
        <f>REF!$BM$7</f>
        <v>2025-2026</v>
      </c>
      <c r="D400" s="8" t="s">
        <v>2995</v>
      </c>
      <c r="E400" s="46" t="str">
        <f>'Identification '!$F$17</f>
        <v/>
      </c>
      <c r="F400" s="8" t="str">
        <f>'Identification '!$G$18</f>
        <v/>
      </c>
      <c r="G400" s="8" t="str">
        <f>IF('Section 9b Bilan_Médiation'!B88="","",'Section 9b Bilan_Médiation'!B88)</f>
        <v/>
      </c>
      <c r="H400" s="1315" t="str">
        <f>IF('Section 9b Bilan_Médiation'!C88="","",'Section 9b Bilan_Médiation'!C88)</f>
        <v/>
      </c>
      <c r="I400" s="8" t="str">
        <f>IF('Section 9b Bilan_Médiation'!D88="","",IF('Section 9b Bilan_Médiation'!D88="«Choisir»","",'Section 9b Bilan_Médiation'!D88))</f>
        <v/>
      </c>
      <c r="J400" s="8" t="str">
        <f>IF('Section 9b Bilan_Médiation'!F88="","",IF('Section 9b Bilan_Médiation'!F88="«Choisir»","",'Section 9b Bilan_Médiation'!F88))</f>
        <v/>
      </c>
      <c r="K400" s="8" t="str">
        <f>IF('Section 9b Bilan_Médiation'!G88="","",IF('Section 9b Bilan_Médiation'!G88="«Choisir»","",'Section 9b Bilan_Médiation'!G88))</f>
        <v/>
      </c>
      <c r="L400" s="8" t="str">
        <f>IF('Section 9b Bilan_Médiation'!H88="","",IF('Section 9b Bilan_Médiation'!H88="«Choisir»","",'Section 9b Bilan_Médiation'!H88))</f>
        <v/>
      </c>
      <c r="M400" s="8">
        <f>'Section 9b Bilan_Médiation'!I88</f>
        <v>0</v>
      </c>
      <c r="N400" s="8">
        <f>'Section 9b Bilan_Médiation'!J88</f>
        <v>0</v>
      </c>
    </row>
    <row r="401" spans="1:14">
      <c r="A401" s="8">
        <f>'Identification '!$F$11</f>
        <v>0</v>
      </c>
      <c r="B401" s="46" t="str">
        <f>IF(AND('Identification '!$F$11="",'Identification '!$F$15&lt;&gt;""),'Identification '!$F$15,IF('Identification '!$F$11="","",IF('Identification '!$F$13="Inscrire le nom de votre organisme dans la cellule F15",'Identification '!$F$15,'Identification '!$F$13)))</f>
        <v/>
      </c>
      <c r="C401" s="8" t="str">
        <f>REF!$BM$7</f>
        <v>2025-2026</v>
      </c>
      <c r="D401" s="8" t="s">
        <v>2995</v>
      </c>
      <c r="E401" s="46" t="str">
        <f>'Identification '!$F$17</f>
        <v/>
      </c>
      <c r="F401" s="8" t="str">
        <f>'Identification '!$G$18</f>
        <v/>
      </c>
      <c r="G401" s="8" t="str">
        <f>IF('Section 9b Bilan_Médiation'!B89="","",'Section 9b Bilan_Médiation'!B89)</f>
        <v/>
      </c>
      <c r="H401" s="1315" t="str">
        <f>IF('Section 9b Bilan_Médiation'!C89="","",'Section 9b Bilan_Médiation'!C89)</f>
        <v/>
      </c>
      <c r="I401" s="8" t="str">
        <f>IF('Section 9b Bilan_Médiation'!D89="","",IF('Section 9b Bilan_Médiation'!D89="«Choisir»","",'Section 9b Bilan_Médiation'!D89))</f>
        <v/>
      </c>
      <c r="J401" s="8" t="str">
        <f>IF('Section 9b Bilan_Médiation'!F89="","",IF('Section 9b Bilan_Médiation'!F89="«Choisir»","",'Section 9b Bilan_Médiation'!F89))</f>
        <v/>
      </c>
      <c r="K401" s="8" t="str">
        <f>IF('Section 9b Bilan_Médiation'!G89="","",IF('Section 9b Bilan_Médiation'!G89="«Choisir»","",'Section 9b Bilan_Médiation'!G89))</f>
        <v/>
      </c>
      <c r="L401" s="8" t="str">
        <f>IF('Section 9b Bilan_Médiation'!H89="","",IF('Section 9b Bilan_Médiation'!H89="«Choisir»","",'Section 9b Bilan_Médiation'!H89))</f>
        <v/>
      </c>
      <c r="M401" s="8">
        <f>'Section 9b Bilan_Médiation'!I89</f>
        <v>0</v>
      </c>
      <c r="N401" s="8">
        <f>'Section 9b Bilan_Médiation'!J89</f>
        <v>0</v>
      </c>
    </row>
    <row r="402" spans="1:14">
      <c r="A402" s="8">
        <f>'Identification '!$F$11</f>
        <v>0</v>
      </c>
      <c r="B402" s="46" t="str">
        <f>IF(AND('Identification '!$F$11="",'Identification '!$F$15&lt;&gt;""),'Identification '!$F$15,IF('Identification '!$F$11="","",IF('Identification '!$F$13="Inscrire le nom de votre organisme dans la cellule F15",'Identification '!$F$15,'Identification '!$F$13)))</f>
        <v/>
      </c>
      <c r="C402" s="8" t="str">
        <f>REF!$BM$7</f>
        <v>2025-2026</v>
      </c>
      <c r="D402" s="8" t="s">
        <v>2995</v>
      </c>
      <c r="E402" s="46" t="str">
        <f>'Identification '!$F$17</f>
        <v/>
      </c>
      <c r="F402" s="8" t="str">
        <f>'Identification '!$G$18</f>
        <v/>
      </c>
      <c r="G402" s="8" t="str">
        <f>IF('Section 9b Bilan_Médiation'!B90="","",'Section 9b Bilan_Médiation'!B90)</f>
        <v/>
      </c>
      <c r="H402" s="1315" t="str">
        <f>IF('Section 9b Bilan_Médiation'!C90="","",'Section 9b Bilan_Médiation'!C90)</f>
        <v/>
      </c>
      <c r="I402" s="8" t="str">
        <f>IF('Section 9b Bilan_Médiation'!D90="","",IF('Section 9b Bilan_Médiation'!D90="«Choisir»","",'Section 9b Bilan_Médiation'!D90))</f>
        <v/>
      </c>
      <c r="J402" s="8" t="str">
        <f>IF('Section 9b Bilan_Médiation'!F90="","",IF('Section 9b Bilan_Médiation'!F90="«Choisir»","",'Section 9b Bilan_Médiation'!F90))</f>
        <v/>
      </c>
      <c r="K402" s="8" t="str">
        <f>IF('Section 9b Bilan_Médiation'!G90="","",IF('Section 9b Bilan_Médiation'!G90="«Choisir»","",'Section 9b Bilan_Médiation'!G90))</f>
        <v/>
      </c>
      <c r="L402" s="8" t="str">
        <f>IF('Section 9b Bilan_Médiation'!H90="","",IF('Section 9b Bilan_Médiation'!H90="«Choisir»","",'Section 9b Bilan_Médiation'!H90))</f>
        <v/>
      </c>
      <c r="M402" s="8">
        <f>'Section 9b Bilan_Médiation'!I90</f>
        <v>0</v>
      </c>
      <c r="N402" s="8">
        <f>'Section 9b Bilan_Médiation'!J90</f>
        <v>0</v>
      </c>
    </row>
    <row r="403" spans="1:14">
      <c r="A403" s="8">
        <f>'Identification '!$F$11</f>
        <v>0</v>
      </c>
      <c r="B403" s="46" t="str">
        <f>IF(AND('Identification '!$F$11="",'Identification '!$F$15&lt;&gt;""),'Identification '!$F$15,IF('Identification '!$F$11="","",IF('Identification '!$F$13="Inscrire le nom de votre organisme dans la cellule F15",'Identification '!$F$15,'Identification '!$F$13)))</f>
        <v/>
      </c>
      <c r="C403" s="8" t="str">
        <f>REF!$BM$7</f>
        <v>2025-2026</v>
      </c>
      <c r="D403" s="8" t="s">
        <v>2995</v>
      </c>
      <c r="E403" s="46" t="str">
        <f>'Identification '!$F$17</f>
        <v/>
      </c>
      <c r="F403" s="8" t="str">
        <f>'Identification '!$G$18</f>
        <v/>
      </c>
      <c r="G403" s="8" t="str">
        <f>IF('Section 9b Bilan_Médiation'!B91="","",'Section 9b Bilan_Médiation'!B91)</f>
        <v/>
      </c>
      <c r="H403" s="1315" t="str">
        <f>IF('Section 9b Bilan_Médiation'!C91="","",'Section 9b Bilan_Médiation'!C91)</f>
        <v/>
      </c>
      <c r="I403" s="8" t="str">
        <f>IF('Section 9b Bilan_Médiation'!D91="","",IF('Section 9b Bilan_Médiation'!D91="«Choisir»","",'Section 9b Bilan_Médiation'!D91))</f>
        <v/>
      </c>
      <c r="J403" s="8" t="str">
        <f>IF('Section 9b Bilan_Médiation'!F91="","",IF('Section 9b Bilan_Médiation'!F91="«Choisir»","",'Section 9b Bilan_Médiation'!F91))</f>
        <v/>
      </c>
      <c r="K403" s="8" t="str">
        <f>IF('Section 9b Bilan_Médiation'!G91="","",IF('Section 9b Bilan_Médiation'!G91="«Choisir»","",'Section 9b Bilan_Médiation'!G91))</f>
        <v/>
      </c>
      <c r="L403" s="8" t="str">
        <f>IF('Section 9b Bilan_Médiation'!H91="","",IF('Section 9b Bilan_Médiation'!H91="«Choisir»","",'Section 9b Bilan_Médiation'!H91))</f>
        <v/>
      </c>
      <c r="M403" s="8">
        <f>'Section 9b Bilan_Médiation'!I91</f>
        <v>0</v>
      </c>
      <c r="N403" s="8">
        <f>'Section 9b Bilan_Médiation'!J91</f>
        <v>0</v>
      </c>
    </row>
    <row r="404" spans="1:14">
      <c r="A404" s="8">
        <f>'Identification '!$F$11</f>
        <v>0</v>
      </c>
      <c r="B404" s="46" t="str">
        <f>IF(AND('Identification '!$F$11="",'Identification '!$F$15&lt;&gt;""),'Identification '!$F$15,IF('Identification '!$F$11="","",IF('Identification '!$F$13="Inscrire le nom de votre organisme dans la cellule F15",'Identification '!$F$15,'Identification '!$F$13)))</f>
        <v/>
      </c>
      <c r="C404" s="8" t="str">
        <f>REF!$BM$7</f>
        <v>2025-2026</v>
      </c>
      <c r="D404" s="8" t="s">
        <v>2995</v>
      </c>
      <c r="E404" s="46" t="str">
        <f>'Identification '!$F$17</f>
        <v/>
      </c>
      <c r="F404" s="8" t="str">
        <f>'Identification '!$G$18</f>
        <v/>
      </c>
      <c r="G404" s="8" t="str">
        <f>IF('Section 9b Bilan_Médiation'!B92="","",'Section 9b Bilan_Médiation'!B92)</f>
        <v/>
      </c>
      <c r="H404" s="1315" t="str">
        <f>IF('Section 9b Bilan_Médiation'!C92="","",'Section 9b Bilan_Médiation'!C92)</f>
        <v/>
      </c>
      <c r="I404" s="8" t="str">
        <f>IF('Section 9b Bilan_Médiation'!D92="","",IF('Section 9b Bilan_Médiation'!D92="«Choisir»","",'Section 9b Bilan_Médiation'!D92))</f>
        <v/>
      </c>
      <c r="J404" s="8" t="str">
        <f>IF('Section 9b Bilan_Médiation'!F92="","",IF('Section 9b Bilan_Médiation'!F92="«Choisir»","",'Section 9b Bilan_Médiation'!F92))</f>
        <v/>
      </c>
      <c r="K404" s="8" t="str">
        <f>IF('Section 9b Bilan_Médiation'!G92="","",IF('Section 9b Bilan_Médiation'!G92="«Choisir»","",'Section 9b Bilan_Médiation'!G92))</f>
        <v/>
      </c>
      <c r="L404" s="8" t="str">
        <f>IF('Section 9b Bilan_Médiation'!H92="","",IF('Section 9b Bilan_Médiation'!H92="«Choisir»","",'Section 9b Bilan_Médiation'!H92))</f>
        <v/>
      </c>
      <c r="M404" s="8">
        <f>'Section 9b Bilan_Médiation'!I92</f>
        <v>0</v>
      </c>
      <c r="N404" s="8">
        <f>'Section 9b Bilan_Médiation'!J92</f>
        <v>0</v>
      </c>
    </row>
    <row r="405" spans="1:14">
      <c r="A405" s="8">
        <f>'Identification '!$F$11</f>
        <v>0</v>
      </c>
      <c r="B405" s="46" t="str">
        <f>IF(AND('Identification '!$F$11="",'Identification '!$F$15&lt;&gt;""),'Identification '!$F$15,IF('Identification '!$F$11="","",IF('Identification '!$F$13="Inscrire le nom de votre organisme dans la cellule F15",'Identification '!$F$15,'Identification '!$F$13)))</f>
        <v/>
      </c>
      <c r="C405" s="8" t="str">
        <f>REF!$BM$7</f>
        <v>2025-2026</v>
      </c>
      <c r="D405" s="8" t="s">
        <v>2995</v>
      </c>
      <c r="E405" s="46" t="str">
        <f>'Identification '!$F$17</f>
        <v/>
      </c>
      <c r="F405" s="8" t="str">
        <f>'Identification '!$G$18</f>
        <v/>
      </c>
      <c r="G405" s="8" t="str">
        <f>IF('Section 9b Bilan_Médiation'!B93="","",'Section 9b Bilan_Médiation'!B93)</f>
        <v/>
      </c>
      <c r="H405" s="1315" t="str">
        <f>IF('Section 9b Bilan_Médiation'!C93="","",'Section 9b Bilan_Médiation'!C93)</f>
        <v/>
      </c>
      <c r="I405" s="8" t="str">
        <f>IF('Section 9b Bilan_Médiation'!D93="","",IF('Section 9b Bilan_Médiation'!D93="«Choisir»","",'Section 9b Bilan_Médiation'!D93))</f>
        <v/>
      </c>
      <c r="J405" s="8" t="str">
        <f>IF('Section 9b Bilan_Médiation'!F93="","",IF('Section 9b Bilan_Médiation'!F93="«Choisir»","",'Section 9b Bilan_Médiation'!F93))</f>
        <v/>
      </c>
      <c r="K405" s="8" t="str">
        <f>IF('Section 9b Bilan_Médiation'!G93="","",IF('Section 9b Bilan_Médiation'!G93="«Choisir»","",'Section 9b Bilan_Médiation'!G93))</f>
        <v/>
      </c>
      <c r="L405" s="8" t="str">
        <f>IF('Section 9b Bilan_Médiation'!H93="","",IF('Section 9b Bilan_Médiation'!H93="«Choisir»","",'Section 9b Bilan_Médiation'!H93))</f>
        <v/>
      </c>
      <c r="M405" s="8">
        <f>'Section 9b Bilan_Médiation'!I93</f>
        <v>0</v>
      </c>
      <c r="N405" s="8">
        <f>'Section 9b Bilan_Médiation'!J93</f>
        <v>0</v>
      </c>
    </row>
    <row r="406" spans="1:14">
      <c r="A406" s="8">
        <f>'Identification '!$F$11</f>
        <v>0</v>
      </c>
      <c r="B406" s="46" t="str">
        <f>IF(AND('Identification '!$F$11="",'Identification '!$F$15&lt;&gt;""),'Identification '!$F$15,IF('Identification '!$F$11="","",IF('Identification '!$F$13="Inscrire le nom de votre organisme dans la cellule F15",'Identification '!$F$15,'Identification '!$F$13)))</f>
        <v/>
      </c>
      <c r="C406" s="8" t="str">
        <f>REF!$BM$7</f>
        <v>2025-2026</v>
      </c>
      <c r="D406" s="8" t="s">
        <v>2995</v>
      </c>
      <c r="E406" s="46" t="str">
        <f>'Identification '!$F$17</f>
        <v/>
      </c>
      <c r="F406" s="8" t="str">
        <f>'Identification '!$G$18</f>
        <v/>
      </c>
      <c r="G406" s="8" t="str">
        <f>IF('Section 9b Bilan_Médiation'!B94="","",'Section 9b Bilan_Médiation'!B94)</f>
        <v/>
      </c>
      <c r="H406" s="1315" t="str">
        <f>IF('Section 9b Bilan_Médiation'!C94="","",'Section 9b Bilan_Médiation'!C94)</f>
        <v/>
      </c>
      <c r="I406" s="8" t="str">
        <f>IF('Section 9b Bilan_Médiation'!D94="","",IF('Section 9b Bilan_Médiation'!D94="«Choisir»","",'Section 9b Bilan_Médiation'!D94))</f>
        <v/>
      </c>
      <c r="J406" s="8" t="str">
        <f>IF('Section 9b Bilan_Médiation'!F94="","",IF('Section 9b Bilan_Médiation'!F94="«Choisir»","",'Section 9b Bilan_Médiation'!F94))</f>
        <v/>
      </c>
      <c r="K406" s="8" t="str">
        <f>IF('Section 9b Bilan_Médiation'!G94="","",IF('Section 9b Bilan_Médiation'!G94="«Choisir»","",'Section 9b Bilan_Médiation'!G94))</f>
        <v/>
      </c>
      <c r="L406" s="8" t="str">
        <f>IF('Section 9b Bilan_Médiation'!H94="","",IF('Section 9b Bilan_Médiation'!H94="«Choisir»","",'Section 9b Bilan_Médiation'!H94))</f>
        <v/>
      </c>
      <c r="M406" s="8">
        <f>'Section 9b Bilan_Médiation'!I94</f>
        <v>0</v>
      </c>
      <c r="N406" s="8">
        <f>'Section 9b Bilan_Médiation'!J94</f>
        <v>0</v>
      </c>
    </row>
    <row r="407" spans="1:14">
      <c r="A407" s="8">
        <f>'Identification '!$F$11</f>
        <v>0</v>
      </c>
      <c r="B407" s="46" t="str">
        <f>IF(AND('Identification '!$F$11="",'Identification '!$F$15&lt;&gt;""),'Identification '!$F$15,IF('Identification '!$F$11="","",IF('Identification '!$F$13="Inscrire le nom de votre organisme dans la cellule F15",'Identification '!$F$15,'Identification '!$F$13)))</f>
        <v/>
      </c>
      <c r="C407" s="8" t="str">
        <f>REF!$BM$7</f>
        <v>2025-2026</v>
      </c>
      <c r="D407" s="8" t="s">
        <v>2995</v>
      </c>
      <c r="E407" s="46" t="str">
        <f>'Identification '!$F$17</f>
        <v/>
      </c>
      <c r="F407" s="8" t="str">
        <f>'Identification '!$G$18</f>
        <v/>
      </c>
      <c r="G407" s="8" t="str">
        <f>IF('Section 9b Bilan_Médiation'!B95="","",'Section 9b Bilan_Médiation'!B95)</f>
        <v/>
      </c>
      <c r="H407" s="1315" t="str">
        <f>IF('Section 9b Bilan_Médiation'!C95="","",'Section 9b Bilan_Médiation'!C95)</f>
        <v/>
      </c>
      <c r="I407" s="8" t="str">
        <f>IF('Section 9b Bilan_Médiation'!D95="","",IF('Section 9b Bilan_Médiation'!D95="«Choisir»","",'Section 9b Bilan_Médiation'!D95))</f>
        <v/>
      </c>
      <c r="J407" s="8" t="str">
        <f>IF('Section 9b Bilan_Médiation'!F95="","",IF('Section 9b Bilan_Médiation'!F95="«Choisir»","",'Section 9b Bilan_Médiation'!F95))</f>
        <v/>
      </c>
      <c r="K407" s="8" t="str">
        <f>IF('Section 9b Bilan_Médiation'!G95="","",IF('Section 9b Bilan_Médiation'!G95="«Choisir»","",'Section 9b Bilan_Médiation'!G95))</f>
        <v/>
      </c>
      <c r="L407" s="8" t="str">
        <f>IF('Section 9b Bilan_Médiation'!H95="","",IF('Section 9b Bilan_Médiation'!H95="«Choisir»","",'Section 9b Bilan_Médiation'!H95))</f>
        <v/>
      </c>
      <c r="M407" s="8">
        <f>'Section 9b Bilan_Médiation'!I95</f>
        <v>0</v>
      </c>
      <c r="N407" s="8">
        <f>'Section 9b Bilan_Médiation'!J95</f>
        <v>0</v>
      </c>
    </row>
    <row r="408" spans="1:14">
      <c r="A408" s="8">
        <f>'Identification '!$F$11</f>
        <v>0</v>
      </c>
      <c r="B408" s="46" t="str">
        <f>IF(AND('Identification '!$F$11="",'Identification '!$F$15&lt;&gt;""),'Identification '!$F$15,IF('Identification '!$F$11="","",IF('Identification '!$F$13="Inscrire le nom de votre organisme dans la cellule F15",'Identification '!$F$15,'Identification '!$F$13)))</f>
        <v/>
      </c>
      <c r="C408" s="8" t="str">
        <f>REF!$BM$7</f>
        <v>2025-2026</v>
      </c>
      <c r="D408" s="8" t="s">
        <v>2995</v>
      </c>
      <c r="E408" s="46" t="str">
        <f>'Identification '!$F$17</f>
        <v/>
      </c>
      <c r="F408" s="8" t="str">
        <f>'Identification '!$G$18</f>
        <v/>
      </c>
      <c r="G408" s="8" t="str">
        <f>IF('Section 9b Bilan_Médiation'!B96="","",'Section 9b Bilan_Médiation'!B96)</f>
        <v/>
      </c>
      <c r="H408" s="1315" t="str">
        <f>IF('Section 9b Bilan_Médiation'!C96="","",'Section 9b Bilan_Médiation'!C96)</f>
        <v/>
      </c>
      <c r="I408" s="8" t="str">
        <f>IF('Section 9b Bilan_Médiation'!D96="","",IF('Section 9b Bilan_Médiation'!D96="«Choisir»","",'Section 9b Bilan_Médiation'!D96))</f>
        <v/>
      </c>
      <c r="J408" s="8" t="str">
        <f>IF('Section 9b Bilan_Médiation'!F96="","",IF('Section 9b Bilan_Médiation'!F96="«Choisir»","",'Section 9b Bilan_Médiation'!F96))</f>
        <v/>
      </c>
      <c r="K408" s="8" t="str">
        <f>IF('Section 9b Bilan_Médiation'!G96="","",IF('Section 9b Bilan_Médiation'!G96="«Choisir»","",'Section 9b Bilan_Médiation'!G96))</f>
        <v/>
      </c>
      <c r="L408" s="8" t="str">
        <f>IF('Section 9b Bilan_Médiation'!H96="","",IF('Section 9b Bilan_Médiation'!H96="«Choisir»","",'Section 9b Bilan_Médiation'!H96))</f>
        <v/>
      </c>
      <c r="M408" s="8">
        <f>'Section 9b Bilan_Médiation'!I96</f>
        <v>0</v>
      </c>
      <c r="N408" s="8">
        <f>'Section 9b Bilan_Médiation'!J96</f>
        <v>0</v>
      </c>
    </row>
    <row r="409" spans="1:14">
      <c r="A409" s="8">
        <f>'Identification '!$F$11</f>
        <v>0</v>
      </c>
      <c r="B409" s="46" t="str">
        <f>IF(AND('Identification '!$F$11="",'Identification '!$F$15&lt;&gt;""),'Identification '!$F$15,IF('Identification '!$F$11="","",IF('Identification '!$F$13="Inscrire le nom de votre organisme dans la cellule F15",'Identification '!$F$15,'Identification '!$F$13)))</f>
        <v/>
      </c>
      <c r="C409" s="8" t="str">
        <f>REF!$BM$7</f>
        <v>2025-2026</v>
      </c>
      <c r="D409" s="8" t="s">
        <v>2995</v>
      </c>
      <c r="E409" s="46" t="str">
        <f>'Identification '!$F$17</f>
        <v/>
      </c>
      <c r="F409" s="8" t="str">
        <f>'Identification '!$G$18</f>
        <v/>
      </c>
      <c r="G409" s="8" t="str">
        <f>IF('Section 9b Bilan_Médiation'!B97="","",'Section 9b Bilan_Médiation'!B97)</f>
        <v/>
      </c>
      <c r="H409" s="1315" t="str">
        <f>IF('Section 9b Bilan_Médiation'!C97="","",'Section 9b Bilan_Médiation'!C97)</f>
        <v/>
      </c>
      <c r="I409" s="8" t="str">
        <f>IF('Section 9b Bilan_Médiation'!D97="","",IF('Section 9b Bilan_Médiation'!D97="«Choisir»","",'Section 9b Bilan_Médiation'!D97))</f>
        <v/>
      </c>
      <c r="J409" s="8" t="str">
        <f>IF('Section 9b Bilan_Médiation'!F97="","",IF('Section 9b Bilan_Médiation'!F97="«Choisir»","",'Section 9b Bilan_Médiation'!F97))</f>
        <v/>
      </c>
      <c r="K409" s="8" t="str">
        <f>IF('Section 9b Bilan_Médiation'!G97="","",IF('Section 9b Bilan_Médiation'!G97="«Choisir»","",'Section 9b Bilan_Médiation'!G97))</f>
        <v/>
      </c>
      <c r="L409" s="8" t="str">
        <f>IF('Section 9b Bilan_Médiation'!H97="","",IF('Section 9b Bilan_Médiation'!H97="«Choisir»","",'Section 9b Bilan_Médiation'!H97))</f>
        <v/>
      </c>
      <c r="M409" s="8">
        <f>'Section 9b Bilan_Médiation'!I97</f>
        <v>0</v>
      </c>
      <c r="N409" s="8">
        <f>'Section 9b Bilan_Médiation'!J97</f>
        <v>0</v>
      </c>
    </row>
    <row r="410" spans="1:14">
      <c r="A410" s="8">
        <f>'Identification '!$F$11</f>
        <v>0</v>
      </c>
      <c r="B410" s="46" t="str">
        <f>IF(AND('Identification '!$F$11="",'Identification '!$F$15&lt;&gt;""),'Identification '!$F$15,IF('Identification '!$F$11="","",IF('Identification '!$F$13="Inscrire le nom de votre organisme dans la cellule F15",'Identification '!$F$15,'Identification '!$F$13)))</f>
        <v/>
      </c>
      <c r="C410" s="8" t="str">
        <f>REF!$BM$7</f>
        <v>2025-2026</v>
      </c>
      <c r="D410" s="8" t="s">
        <v>2995</v>
      </c>
      <c r="E410" s="46" t="str">
        <f>'Identification '!$F$17</f>
        <v/>
      </c>
      <c r="F410" s="8" t="str">
        <f>'Identification '!$G$18</f>
        <v/>
      </c>
      <c r="G410" s="8" t="str">
        <f>IF('Section 9b Bilan_Médiation'!B98="","",'Section 9b Bilan_Médiation'!B98)</f>
        <v/>
      </c>
      <c r="H410" s="1315" t="str">
        <f>IF('Section 9b Bilan_Médiation'!C98="","",'Section 9b Bilan_Médiation'!C98)</f>
        <v/>
      </c>
      <c r="I410" s="8" t="str">
        <f>IF('Section 9b Bilan_Médiation'!D98="","",IF('Section 9b Bilan_Médiation'!D98="«Choisir»","",'Section 9b Bilan_Médiation'!D98))</f>
        <v/>
      </c>
      <c r="J410" s="8" t="str">
        <f>IF('Section 9b Bilan_Médiation'!F98="","",IF('Section 9b Bilan_Médiation'!F98="«Choisir»","",'Section 9b Bilan_Médiation'!F98))</f>
        <v/>
      </c>
      <c r="K410" s="8" t="str">
        <f>IF('Section 9b Bilan_Médiation'!G98="","",IF('Section 9b Bilan_Médiation'!G98="«Choisir»","",'Section 9b Bilan_Médiation'!G98))</f>
        <v/>
      </c>
      <c r="L410" s="8" t="str">
        <f>IF('Section 9b Bilan_Médiation'!H98="","",IF('Section 9b Bilan_Médiation'!H98="«Choisir»","",'Section 9b Bilan_Médiation'!H98))</f>
        <v/>
      </c>
      <c r="M410" s="8">
        <f>'Section 9b Bilan_Médiation'!I98</f>
        <v>0</v>
      </c>
      <c r="N410" s="8">
        <f>'Section 9b Bilan_Médiation'!J98</f>
        <v>0</v>
      </c>
    </row>
    <row r="411" spans="1:14">
      <c r="A411" s="8">
        <f>'Identification '!$F$11</f>
        <v>0</v>
      </c>
      <c r="B411" s="46" t="str">
        <f>IF(AND('Identification '!$F$11="",'Identification '!$F$15&lt;&gt;""),'Identification '!$F$15,IF('Identification '!$F$11="","",IF('Identification '!$F$13="Inscrire le nom de votre organisme dans la cellule F15",'Identification '!$F$15,'Identification '!$F$13)))</f>
        <v/>
      </c>
      <c r="C411" s="8" t="str">
        <f>REF!$BM$7</f>
        <v>2025-2026</v>
      </c>
      <c r="D411" s="8" t="s">
        <v>2995</v>
      </c>
      <c r="E411" s="46" t="str">
        <f>'Identification '!$F$17</f>
        <v/>
      </c>
      <c r="F411" s="8" t="str">
        <f>'Identification '!$G$18</f>
        <v/>
      </c>
      <c r="G411" s="8" t="str">
        <f>IF('Section 9b Bilan_Médiation'!B99="","",'Section 9b Bilan_Médiation'!B99)</f>
        <v/>
      </c>
      <c r="H411" s="1315" t="str">
        <f>IF('Section 9b Bilan_Médiation'!C99="","",'Section 9b Bilan_Médiation'!C99)</f>
        <v/>
      </c>
      <c r="I411" s="8" t="str">
        <f>IF('Section 9b Bilan_Médiation'!D99="","",IF('Section 9b Bilan_Médiation'!D99="«Choisir»","",'Section 9b Bilan_Médiation'!D99))</f>
        <v/>
      </c>
      <c r="J411" s="8" t="str">
        <f>IF('Section 9b Bilan_Médiation'!F99="","",IF('Section 9b Bilan_Médiation'!F99="«Choisir»","",'Section 9b Bilan_Médiation'!F99))</f>
        <v/>
      </c>
      <c r="K411" s="8" t="str">
        <f>IF('Section 9b Bilan_Médiation'!G99="","",IF('Section 9b Bilan_Médiation'!G99="«Choisir»","",'Section 9b Bilan_Médiation'!G99))</f>
        <v/>
      </c>
      <c r="L411" s="8" t="str">
        <f>IF('Section 9b Bilan_Médiation'!H99="","",IF('Section 9b Bilan_Médiation'!H99="«Choisir»","",'Section 9b Bilan_Médiation'!H99))</f>
        <v/>
      </c>
      <c r="M411" s="8">
        <f>'Section 9b Bilan_Médiation'!I99</f>
        <v>0</v>
      </c>
      <c r="N411" s="8">
        <f>'Section 9b Bilan_Médiation'!J99</f>
        <v>0</v>
      </c>
    </row>
    <row r="412" spans="1:14">
      <c r="A412" s="8">
        <f>'Identification '!$F$11</f>
        <v>0</v>
      </c>
      <c r="B412" s="46" t="str">
        <f>IF(AND('Identification '!$F$11="",'Identification '!$F$15&lt;&gt;""),'Identification '!$F$15,IF('Identification '!$F$11="","",IF('Identification '!$F$13="Inscrire le nom de votre organisme dans la cellule F15",'Identification '!$F$15,'Identification '!$F$13)))</f>
        <v/>
      </c>
      <c r="C412" s="8" t="str">
        <f>REF!$BM$7</f>
        <v>2025-2026</v>
      </c>
      <c r="D412" s="8" t="s">
        <v>2995</v>
      </c>
      <c r="E412" s="46" t="str">
        <f>'Identification '!$F$17</f>
        <v/>
      </c>
      <c r="F412" s="8" t="str">
        <f>'Identification '!$G$18</f>
        <v/>
      </c>
      <c r="G412" s="8" t="str">
        <f>IF('Section 9b Bilan_Médiation'!B100="","",'Section 9b Bilan_Médiation'!B100)</f>
        <v/>
      </c>
      <c r="H412" s="1315" t="str">
        <f>IF('Section 9b Bilan_Médiation'!C100="","",'Section 9b Bilan_Médiation'!C100)</f>
        <v/>
      </c>
      <c r="I412" s="8" t="str">
        <f>IF('Section 9b Bilan_Médiation'!D100="","",IF('Section 9b Bilan_Médiation'!D100="«Choisir»","",'Section 9b Bilan_Médiation'!D100))</f>
        <v/>
      </c>
      <c r="J412" s="8" t="str">
        <f>IF('Section 9b Bilan_Médiation'!F100="","",IF('Section 9b Bilan_Médiation'!F100="«Choisir»","",'Section 9b Bilan_Médiation'!F100))</f>
        <v/>
      </c>
      <c r="K412" s="8" t="str">
        <f>IF('Section 9b Bilan_Médiation'!G100="","",IF('Section 9b Bilan_Médiation'!G100="«Choisir»","",'Section 9b Bilan_Médiation'!G100))</f>
        <v/>
      </c>
      <c r="L412" s="8" t="str">
        <f>IF('Section 9b Bilan_Médiation'!H100="","",IF('Section 9b Bilan_Médiation'!H100="«Choisir»","",'Section 9b Bilan_Médiation'!H100))</f>
        <v/>
      </c>
      <c r="M412" s="8">
        <f>'Section 9b Bilan_Médiation'!I100</f>
        <v>0</v>
      </c>
      <c r="N412" s="8">
        <f>'Section 9b Bilan_Médiation'!J100</f>
        <v>0</v>
      </c>
    </row>
    <row r="413" spans="1:14">
      <c r="A413" s="8">
        <f>'Identification '!$F$11</f>
        <v>0</v>
      </c>
      <c r="B413" s="46" t="str">
        <f>IF(AND('Identification '!$F$11="",'Identification '!$F$15&lt;&gt;""),'Identification '!$F$15,IF('Identification '!$F$11="","",IF('Identification '!$F$13="Inscrire le nom de votre organisme dans la cellule F15",'Identification '!$F$15,'Identification '!$F$13)))</f>
        <v/>
      </c>
      <c r="C413" s="8" t="str">
        <f>REF!$BM$7</f>
        <v>2025-2026</v>
      </c>
      <c r="D413" s="8" t="s">
        <v>2995</v>
      </c>
      <c r="E413" s="46" t="str">
        <f>'Identification '!$F$17</f>
        <v/>
      </c>
      <c r="F413" s="8" t="str">
        <f>'Identification '!$G$18</f>
        <v/>
      </c>
      <c r="G413" s="8" t="str">
        <f>IF('Section 9b Bilan_Médiation'!B101="","",'Section 9b Bilan_Médiation'!B101)</f>
        <v/>
      </c>
      <c r="H413" s="1315" t="str">
        <f>IF('Section 9b Bilan_Médiation'!C101="","",'Section 9b Bilan_Médiation'!C101)</f>
        <v/>
      </c>
      <c r="I413" s="8" t="str">
        <f>IF('Section 9b Bilan_Médiation'!D101="","",IF('Section 9b Bilan_Médiation'!D101="«Choisir»","",'Section 9b Bilan_Médiation'!D101))</f>
        <v/>
      </c>
      <c r="J413" s="8" t="str">
        <f>IF('Section 9b Bilan_Médiation'!F101="","",IF('Section 9b Bilan_Médiation'!F101="«Choisir»","",'Section 9b Bilan_Médiation'!F101))</f>
        <v/>
      </c>
      <c r="K413" s="8" t="str">
        <f>IF('Section 9b Bilan_Médiation'!G101="","",IF('Section 9b Bilan_Médiation'!G101="«Choisir»","",'Section 9b Bilan_Médiation'!G101))</f>
        <v/>
      </c>
      <c r="L413" s="8" t="str">
        <f>IF('Section 9b Bilan_Médiation'!H101="","",IF('Section 9b Bilan_Médiation'!H101="«Choisir»","",'Section 9b Bilan_Médiation'!H101))</f>
        <v/>
      </c>
      <c r="M413" s="8">
        <f>'Section 9b Bilan_Médiation'!I101</f>
        <v>0</v>
      </c>
      <c r="N413" s="8">
        <f>'Section 9b Bilan_Médiation'!J101</f>
        <v>0</v>
      </c>
    </row>
    <row r="414" spans="1:14">
      <c r="A414" s="8">
        <f>'Identification '!$F$11</f>
        <v>0</v>
      </c>
      <c r="B414" s="46" t="str">
        <f>IF(AND('Identification '!$F$11="",'Identification '!$F$15&lt;&gt;""),'Identification '!$F$15,IF('Identification '!$F$11="","",IF('Identification '!$F$13="Inscrire le nom de votre organisme dans la cellule F15",'Identification '!$F$15,'Identification '!$F$13)))</f>
        <v/>
      </c>
      <c r="C414" s="8" t="str">
        <f>REF!$BM$7</f>
        <v>2025-2026</v>
      </c>
      <c r="D414" s="8" t="s">
        <v>2995</v>
      </c>
      <c r="E414" s="46" t="str">
        <f>'Identification '!$F$17</f>
        <v/>
      </c>
      <c r="F414" s="8" t="str">
        <f>'Identification '!$G$18</f>
        <v/>
      </c>
      <c r="G414" s="8" t="str">
        <f>IF('Section 9b Bilan_Médiation'!B102="","",'Section 9b Bilan_Médiation'!B102)</f>
        <v/>
      </c>
      <c r="H414" s="1315" t="str">
        <f>IF('Section 9b Bilan_Médiation'!C102="","",'Section 9b Bilan_Médiation'!C102)</f>
        <v/>
      </c>
      <c r="I414" s="8" t="str">
        <f>IF('Section 9b Bilan_Médiation'!D102="","",IF('Section 9b Bilan_Médiation'!D102="«Choisir»","",'Section 9b Bilan_Médiation'!D102))</f>
        <v/>
      </c>
      <c r="J414" s="8" t="str">
        <f>IF('Section 9b Bilan_Médiation'!F102="","",IF('Section 9b Bilan_Médiation'!F102="«Choisir»","",'Section 9b Bilan_Médiation'!F102))</f>
        <v/>
      </c>
      <c r="K414" s="8" t="str">
        <f>IF('Section 9b Bilan_Médiation'!G102="","",IF('Section 9b Bilan_Médiation'!G102="«Choisir»","",'Section 9b Bilan_Médiation'!G102))</f>
        <v/>
      </c>
      <c r="L414" s="8" t="str">
        <f>IF('Section 9b Bilan_Médiation'!H102="","",IF('Section 9b Bilan_Médiation'!H102="«Choisir»","",'Section 9b Bilan_Médiation'!H102))</f>
        <v/>
      </c>
      <c r="M414" s="8">
        <f>'Section 9b Bilan_Médiation'!I102</f>
        <v>0</v>
      </c>
      <c r="N414" s="8">
        <f>'Section 9b Bilan_Médiation'!J102</f>
        <v>0</v>
      </c>
    </row>
    <row r="415" spans="1:14">
      <c r="A415" s="8">
        <f>'Identification '!$F$11</f>
        <v>0</v>
      </c>
      <c r="B415" s="46" t="str">
        <f>IF(AND('Identification '!$F$11="",'Identification '!$F$15&lt;&gt;""),'Identification '!$F$15,IF('Identification '!$F$11="","",IF('Identification '!$F$13="Inscrire le nom de votre organisme dans la cellule F15",'Identification '!$F$15,'Identification '!$F$13)))</f>
        <v/>
      </c>
      <c r="C415" s="8" t="str">
        <f>REF!$BM$7</f>
        <v>2025-2026</v>
      </c>
      <c r="D415" s="8" t="s">
        <v>2995</v>
      </c>
      <c r="E415" s="46" t="str">
        <f>'Identification '!$F$17</f>
        <v/>
      </c>
      <c r="F415" s="8" t="str">
        <f>'Identification '!$G$18</f>
        <v/>
      </c>
      <c r="G415" s="8" t="str">
        <f>IF('Section 9b Bilan_Médiation'!B103="","",'Section 9b Bilan_Médiation'!B103)</f>
        <v/>
      </c>
      <c r="H415" s="1315" t="str">
        <f>IF('Section 9b Bilan_Médiation'!C103="","",'Section 9b Bilan_Médiation'!C103)</f>
        <v/>
      </c>
      <c r="I415" s="8" t="str">
        <f>IF('Section 9b Bilan_Médiation'!D103="","",IF('Section 9b Bilan_Médiation'!D103="«Choisir»","",'Section 9b Bilan_Médiation'!D103))</f>
        <v/>
      </c>
      <c r="J415" s="8" t="str">
        <f>IF('Section 9b Bilan_Médiation'!F103="","",IF('Section 9b Bilan_Médiation'!F103="«Choisir»","",'Section 9b Bilan_Médiation'!F103))</f>
        <v/>
      </c>
      <c r="K415" s="8" t="str">
        <f>IF('Section 9b Bilan_Médiation'!G103="","",IF('Section 9b Bilan_Médiation'!G103="«Choisir»","",'Section 9b Bilan_Médiation'!G103))</f>
        <v/>
      </c>
      <c r="L415" s="8" t="str">
        <f>IF('Section 9b Bilan_Médiation'!H103="","",IF('Section 9b Bilan_Médiation'!H103="«Choisir»","",'Section 9b Bilan_Médiation'!H103))</f>
        <v/>
      </c>
      <c r="M415" s="8">
        <f>'Section 9b Bilan_Médiation'!I103</f>
        <v>0</v>
      </c>
      <c r="N415" s="8">
        <f>'Section 9b Bilan_Médiation'!J103</f>
        <v>0</v>
      </c>
    </row>
    <row r="416" spans="1:14">
      <c r="A416" s="8">
        <f>'Identification '!$F$11</f>
        <v>0</v>
      </c>
      <c r="B416" s="46" t="str">
        <f>IF(AND('Identification '!$F$11="",'Identification '!$F$15&lt;&gt;""),'Identification '!$F$15,IF('Identification '!$F$11="","",IF('Identification '!$F$13="Inscrire le nom de votre organisme dans la cellule F15",'Identification '!$F$15,'Identification '!$F$13)))</f>
        <v/>
      </c>
      <c r="C416" s="8" t="str">
        <f>REF!$BM$7</f>
        <v>2025-2026</v>
      </c>
      <c r="D416" s="8" t="s">
        <v>2995</v>
      </c>
      <c r="E416" s="46" t="str">
        <f>'Identification '!$F$17</f>
        <v/>
      </c>
      <c r="F416" s="8" t="str">
        <f>'Identification '!$G$18</f>
        <v/>
      </c>
      <c r="G416" s="8" t="str">
        <f>IF('Section 9b Bilan_Médiation'!B104="","",'Section 9b Bilan_Médiation'!B104)</f>
        <v/>
      </c>
      <c r="H416" s="1315" t="str">
        <f>IF('Section 9b Bilan_Médiation'!C104="","",'Section 9b Bilan_Médiation'!C104)</f>
        <v/>
      </c>
      <c r="I416" s="8" t="str">
        <f>IF('Section 9b Bilan_Médiation'!D104="","",IF('Section 9b Bilan_Médiation'!D104="«Choisir»","",'Section 9b Bilan_Médiation'!D104))</f>
        <v/>
      </c>
      <c r="J416" s="8" t="str">
        <f>IF('Section 9b Bilan_Médiation'!F104="","",IF('Section 9b Bilan_Médiation'!F104="«Choisir»","",'Section 9b Bilan_Médiation'!F104))</f>
        <v/>
      </c>
      <c r="K416" s="8" t="str">
        <f>IF('Section 9b Bilan_Médiation'!G104="","",IF('Section 9b Bilan_Médiation'!G104="«Choisir»","",'Section 9b Bilan_Médiation'!G104))</f>
        <v/>
      </c>
      <c r="L416" s="8" t="str">
        <f>IF('Section 9b Bilan_Médiation'!H104="","",IF('Section 9b Bilan_Médiation'!H104="«Choisir»","",'Section 9b Bilan_Médiation'!H104))</f>
        <v/>
      </c>
      <c r="M416" s="8">
        <f>'Section 9b Bilan_Médiation'!I104</f>
        <v>0</v>
      </c>
      <c r="N416" s="8">
        <f>'Section 9b Bilan_Médiation'!J104</f>
        <v>0</v>
      </c>
    </row>
    <row r="417" spans="1:14">
      <c r="A417" s="8">
        <f>'Identification '!$F$11</f>
        <v>0</v>
      </c>
      <c r="B417" s="46" t="str">
        <f>IF(AND('Identification '!$F$11="",'Identification '!$F$15&lt;&gt;""),'Identification '!$F$15,IF('Identification '!$F$11="","",IF('Identification '!$F$13="Inscrire le nom de votre organisme dans la cellule F15",'Identification '!$F$15,'Identification '!$F$13)))</f>
        <v/>
      </c>
      <c r="C417" s="8" t="str">
        <f>REF!$BM$7</f>
        <v>2025-2026</v>
      </c>
      <c r="D417" s="8" t="s">
        <v>2995</v>
      </c>
      <c r="E417" s="46" t="str">
        <f>'Identification '!$F$17</f>
        <v/>
      </c>
      <c r="F417" s="8" t="str">
        <f>'Identification '!$G$18</f>
        <v/>
      </c>
      <c r="G417" s="8" t="str">
        <f>IF('Section 9b Bilan_Médiation'!B105="","",'Section 9b Bilan_Médiation'!B105)</f>
        <v/>
      </c>
      <c r="H417" s="1315" t="str">
        <f>IF('Section 9b Bilan_Médiation'!C105="","",'Section 9b Bilan_Médiation'!C105)</f>
        <v/>
      </c>
      <c r="I417" s="8" t="str">
        <f>IF('Section 9b Bilan_Médiation'!D105="","",IF('Section 9b Bilan_Médiation'!D105="«Choisir»","",'Section 9b Bilan_Médiation'!D105))</f>
        <v/>
      </c>
      <c r="J417" s="8" t="str">
        <f>IF('Section 9b Bilan_Médiation'!F105="","",IF('Section 9b Bilan_Médiation'!F105="«Choisir»","",'Section 9b Bilan_Médiation'!F105))</f>
        <v/>
      </c>
      <c r="K417" s="8" t="str">
        <f>IF('Section 9b Bilan_Médiation'!G105="","",IF('Section 9b Bilan_Médiation'!G105="«Choisir»","",'Section 9b Bilan_Médiation'!G105))</f>
        <v/>
      </c>
      <c r="L417" s="8" t="str">
        <f>IF('Section 9b Bilan_Médiation'!H105="","",IF('Section 9b Bilan_Médiation'!H105="«Choisir»","",'Section 9b Bilan_Médiation'!H105))</f>
        <v/>
      </c>
      <c r="M417" s="8">
        <f>'Section 9b Bilan_Médiation'!I105</f>
        <v>0</v>
      </c>
      <c r="N417" s="8">
        <f>'Section 9b Bilan_Médiation'!J105</f>
        <v>0</v>
      </c>
    </row>
    <row r="418" spans="1:14">
      <c r="A418" s="8">
        <f>'Identification '!$F$11</f>
        <v>0</v>
      </c>
      <c r="B418" s="46" t="str">
        <f>IF(AND('Identification '!$F$11="",'Identification '!$F$15&lt;&gt;""),'Identification '!$F$15,IF('Identification '!$F$11="","",IF('Identification '!$F$13="Inscrire le nom de votre organisme dans la cellule F15",'Identification '!$F$15,'Identification '!$F$13)))</f>
        <v/>
      </c>
      <c r="C418" s="8" t="str">
        <f>REF!$BM$7</f>
        <v>2025-2026</v>
      </c>
      <c r="D418" s="8" t="s">
        <v>2995</v>
      </c>
      <c r="E418" s="46" t="str">
        <f>'Identification '!$F$17</f>
        <v/>
      </c>
      <c r="F418" s="8" t="str">
        <f>'Identification '!$G$18</f>
        <v/>
      </c>
      <c r="G418" s="8" t="str">
        <f>IF('Section 9b Bilan_Médiation'!B106="","",'Section 9b Bilan_Médiation'!B106)</f>
        <v/>
      </c>
      <c r="H418" s="1315" t="str">
        <f>IF('Section 9b Bilan_Médiation'!C106="","",'Section 9b Bilan_Médiation'!C106)</f>
        <v/>
      </c>
      <c r="I418" s="8" t="str">
        <f>IF('Section 9b Bilan_Médiation'!D106="","",IF('Section 9b Bilan_Médiation'!D106="«Choisir»","",'Section 9b Bilan_Médiation'!D106))</f>
        <v/>
      </c>
      <c r="J418" s="8" t="str">
        <f>IF('Section 9b Bilan_Médiation'!F106="","",IF('Section 9b Bilan_Médiation'!F106="«Choisir»","",'Section 9b Bilan_Médiation'!F106))</f>
        <v/>
      </c>
      <c r="K418" s="8" t="str">
        <f>IF('Section 9b Bilan_Médiation'!G106="","",IF('Section 9b Bilan_Médiation'!G106="«Choisir»","",'Section 9b Bilan_Médiation'!G106))</f>
        <v/>
      </c>
      <c r="L418" s="8" t="str">
        <f>IF('Section 9b Bilan_Médiation'!H106="","",IF('Section 9b Bilan_Médiation'!H106="«Choisir»","",'Section 9b Bilan_Médiation'!H106))</f>
        <v/>
      </c>
      <c r="M418" s="8">
        <f>'Section 9b Bilan_Médiation'!I106</f>
        <v>0</v>
      </c>
      <c r="N418" s="8">
        <f>'Section 9b Bilan_Médiation'!J106</f>
        <v>0</v>
      </c>
    </row>
    <row r="419" spans="1:14">
      <c r="A419" s="8">
        <f>'Identification '!$F$11</f>
        <v>0</v>
      </c>
      <c r="B419" s="46" t="str">
        <f>IF(AND('Identification '!$F$11="",'Identification '!$F$15&lt;&gt;""),'Identification '!$F$15,IF('Identification '!$F$11="","",IF('Identification '!$F$13="Inscrire le nom de votre organisme dans la cellule F15",'Identification '!$F$15,'Identification '!$F$13)))</f>
        <v/>
      </c>
      <c r="C419" s="8" t="str">
        <f>REF!$BM$7</f>
        <v>2025-2026</v>
      </c>
      <c r="D419" s="8" t="s">
        <v>2995</v>
      </c>
      <c r="E419" s="46" t="str">
        <f>'Identification '!$F$17</f>
        <v/>
      </c>
      <c r="F419" s="8" t="str">
        <f>'Identification '!$G$18</f>
        <v/>
      </c>
      <c r="G419" s="8" t="str">
        <f>IF('Section 9b Bilan_Médiation'!B107="","",'Section 9b Bilan_Médiation'!B107)</f>
        <v/>
      </c>
      <c r="H419" s="1315" t="str">
        <f>IF('Section 9b Bilan_Médiation'!C107="","",'Section 9b Bilan_Médiation'!C107)</f>
        <v/>
      </c>
      <c r="I419" s="8" t="str">
        <f>IF('Section 9b Bilan_Médiation'!D107="","",IF('Section 9b Bilan_Médiation'!D107="«Choisir»","",'Section 9b Bilan_Médiation'!D107))</f>
        <v/>
      </c>
      <c r="J419" s="8" t="str">
        <f>IF('Section 9b Bilan_Médiation'!F107="","",IF('Section 9b Bilan_Médiation'!F107="«Choisir»","",'Section 9b Bilan_Médiation'!F107))</f>
        <v/>
      </c>
      <c r="K419" s="8" t="str">
        <f>IF('Section 9b Bilan_Médiation'!G107="","",IF('Section 9b Bilan_Médiation'!G107="«Choisir»","",'Section 9b Bilan_Médiation'!G107))</f>
        <v/>
      </c>
      <c r="L419" s="8" t="str">
        <f>IF('Section 9b Bilan_Médiation'!H107="","",IF('Section 9b Bilan_Médiation'!H107="«Choisir»","",'Section 9b Bilan_Médiation'!H107))</f>
        <v/>
      </c>
      <c r="M419" s="8">
        <f>'Section 9b Bilan_Médiation'!I107</f>
        <v>0</v>
      </c>
      <c r="N419" s="8">
        <f>'Section 9b Bilan_Médiation'!J107</f>
        <v>0</v>
      </c>
    </row>
    <row r="420" spans="1:14">
      <c r="A420" s="8">
        <f>'Identification '!$F$11</f>
        <v>0</v>
      </c>
      <c r="B420" s="46" t="str">
        <f>IF(AND('Identification '!$F$11="",'Identification '!$F$15&lt;&gt;""),'Identification '!$F$15,IF('Identification '!$F$11="","",IF('Identification '!$F$13="Inscrire le nom de votre organisme dans la cellule F15",'Identification '!$F$15,'Identification '!$F$13)))</f>
        <v/>
      </c>
      <c r="C420" s="8" t="str">
        <f>REF!$BM$7</f>
        <v>2025-2026</v>
      </c>
      <c r="D420" s="8" t="s">
        <v>2995</v>
      </c>
      <c r="E420" s="46" t="str">
        <f>'Identification '!$F$17</f>
        <v/>
      </c>
      <c r="F420" s="8" t="str">
        <f>'Identification '!$G$18</f>
        <v/>
      </c>
      <c r="G420" s="8" t="str">
        <f>IF('Section 9b Bilan_Médiation'!B108="","",'Section 9b Bilan_Médiation'!B108)</f>
        <v/>
      </c>
      <c r="H420" s="1315" t="str">
        <f>IF('Section 9b Bilan_Médiation'!C108="","",'Section 9b Bilan_Médiation'!C108)</f>
        <v/>
      </c>
      <c r="I420" s="8" t="str">
        <f>IF('Section 9b Bilan_Médiation'!D108="","",IF('Section 9b Bilan_Médiation'!D108="«Choisir»","",'Section 9b Bilan_Médiation'!D108))</f>
        <v/>
      </c>
      <c r="J420" s="8" t="str">
        <f>IF('Section 9b Bilan_Médiation'!F108="","",IF('Section 9b Bilan_Médiation'!F108="«Choisir»","",'Section 9b Bilan_Médiation'!F108))</f>
        <v/>
      </c>
      <c r="K420" s="8" t="str">
        <f>IF('Section 9b Bilan_Médiation'!G108="","",IF('Section 9b Bilan_Médiation'!G108="«Choisir»","",'Section 9b Bilan_Médiation'!G108))</f>
        <v/>
      </c>
      <c r="L420" s="8" t="str">
        <f>IF('Section 9b Bilan_Médiation'!H108="","",IF('Section 9b Bilan_Médiation'!H108="«Choisir»","",'Section 9b Bilan_Médiation'!H108))</f>
        <v/>
      </c>
      <c r="M420" s="8">
        <f>'Section 9b Bilan_Médiation'!I108</f>
        <v>0</v>
      </c>
      <c r="N420" s="8">
        <f>'Section 9b Bilan_Médiation'!J108</f>
        <v>0</v>
      </c>
    </row>
    <row r="421" spans="1:14">
      <c r="A421" s="8">
        <f>'Identification '!$F$11</f>
        <v>0</v>
      </c>
      <c r="B421" s="46" t="str">
        <f>IF(AND('Identification '!$F$11="",'Identification '!$F$15&lt;&gt;""),'Identification '!$F$15,IF('Identification '!$F$11="","",IF('Identification '!$F$13="Inscrire le nom de votre organisme dans la cellule F15",'Identification '!$F$15,'Identification '!$F$13)))</f>
        <v/>
      </c>
      <c r="C421" s="8" t="str">
        <f>REF!$BM$7</f>
        <v>2025-2026</v>
      </c>
      <c r="D421" s="8" t="s">
        <v>2995</v>
      </c>
      <c r="E421" s="46" t="str">
        <f>'Identification '!$F$17</f>
        <v/>
      </c>
      <c r="F421" s="8" t="str">
        <f>'Identification '!$G$18</f>
        <v/>
      </c>
      <c r="G421" s="8" t="str">
        <f>IF('Section 9b Bilan_Médiation'!B109="","",'Section 9b Bilan_Médiation'!B109)</f>
        <v/>
      </c>
      <c r="H421" s="1315" t="str">
        <f>IF('Section 9b Bilan_Médiation'!C109="","",'Section 9b Bilan_Médiation'!C109)</f>
        <v/>
      </c>
      <c r="I421" s="8" t="str">
        <f>IF('Section 9b Bilan_Médiation'!D109="","",IF('Section 9b Bilan_Médiation'!D109="«Choisir»","",'Section 9b Bilan_Médiation'!D109))</f>
        <v/>
      </c>
      <c r="J421" s="8" t="str">
        <f>IF('Section 9b Bilan_Médiation'!F109="","",IF('Section 9b Bilan_Médiation'!F109="«Choisir»","",'Section 9b Bilan_Médiation'!F109))</f>
        <v/>
      </c>
      <c r="K421" s="8" t="str">
        <f>IF('Section 9b Bilan_Médiation'!G109="","",IF('Section 9b Bilan_Médiation'!G109="«Choisir»","",'Section 9b Bilan_Médiation'!G109))</f>
        <v/>
      </c>
      <c r="L421" s="8" t="str">
        <f>IF('Section 9b Bilan_Médiation'!H109="","",IF('Section 9b Bilan_Médiation'!H109="«Choisir»","",'Section 9b Bilan_Médiation'!H109))</f>
        <v/>
      </c>
      <c r="M421" s="8">
        <f>'Section 9b Bilan_Médiation'!I109</f>
        <v>0</v>
      </c>
      <c r="N421" s="8">
        <f>'Section 9b Bilan_Médiation'!J109</f>
        <v>0</v>
      </c>
    </row>
    <row r="422" spans="1:14">
      <c r="A422" s="8">
        <f>'Identification '!$F$11</f>
        <v>0</v>
      </c>
      <c r="B422" s="46" t="str">
        <f>IF(AND('Identification '!$F$11="",'Identification '!$F$15&lt;&gt;""),'Identification '!$F$15,IF('Identification '!$F$11="","",IF('Identification '!$F$13="Inscrire le nom de votre organisme dans la cellule F15",'Identification '!$F$15,'Identification '!$F$13)))</f>
        <v/>
      </c>
      <c r="C422" s="8" t="str">
        <f>REF!$BM$7</f>
        <v>2025-2026</v>
      </c>
      <c r="D422" s="8" t="s">
        <v>2995</v>
      </c>
      <c r="E422" s="46" t="str">
        <f>'Identification '!$F$17</f>
        <v/>
      </c>
      <c r="F422" s="8" t="str">
        <f>'Identification '!$G$18</f>
        <v/>
      </c>
      <c r="G422" s="8" t="str">
        <f>IF('Section 9b Bilan_Médiation'!B110="","",'Section 9b Bilan_Médiation'!B110)</f>
        <v/>
      </c>
      <c r="H422" s="1315" t="str">
        <f>IF('Section 9b Bilan_Médiation'!C110="","",'Section 9b Bilan_Médiation'!C110)</f>
        <v/>
      </c>
      <c r="I422" s="8" t="str">
        <f>IF('Section 9b Bilan_Médiation'!D110="","",IF('Section 9b Bilan_Médiation'!D110="«Choisir»","",'Section 9b Bilan_Médiation'!D110))</f>
        <v/>
      </c>
      <c r="J422" s="8" t="str">
        <f>IF('Section 9b Bilan_Médiation'!F110="","",IF('Section 9b Bilan_Médiation'!F110="«Choisir»","",'Section 9b Bilan_Médiation'!F110))</f>
        <v/>
      </c>
      <c r="K422" s="8" t="str">
        <f>IF('Section 9b Bilan_Médiation'!G110="","",IF('Section 9b Bilan_Médiation'!G110="«Choisir»","",'Section 9b Bilan_Médiation'!G110))</f>
        <v/>
      </c>
      <c r="L422" s="8" t="str">
        <f>IF('Section 9b Bilan_Médiation'!H110="","",IF('Section 9b Bilan_Médiation'!H110="«Choisir»","",'Section 9b Bilan_Médiation'!H110))</f>
        <v/>
      </c>
      <c r="M422" s="8">
        <f>'Section 9b Bilan_Médiation'!I110</f>
        <v>0</v>
      </c>
      <c r="N422" s="8">
        <f>'Section 9b Bilan_Médiation'!J110</f>
        <v>0</v>
      </c>
    </row>
    <row r="423" spans="1:14">
      <c r="A423" s="8">
        <f>'Identification '!$F$11</f>
        <v>0</v>
      </c>
      <c r="B423" s="46" t="str">
        <f>IF(AND('Identification '!$F$11="",'Identification '!$F$15&lt;&gt;""),'Identification '!$F$15,IF('Identification '!$F$11="","",IF('Identification '!$F$13="Inscrire le nom de votre organisme dans la cellule F15",'Identification '!$F$15,'Identification '!$F$13)))</f>
        <v/>
      </c>
      <c r="C423" s="8" t="str">
        <f>REF!$BM$7</f>
        <v>2025-2026</v>
      </c>
      <c r="D423" s="8" t="s">
        <v>2995</v>
      </c>
      <c r="E423" s="46" t="str">
        <f>'Identification '!$F$17</f>
        <v/>
      </c>
      <c r="F423" s="8" t="str">
        <f>'Identification '!$G$18</f>
        <v/>
      </c>
      <c r="G423" s="8" t="str">
        <f>IF('Section 9b Bilan_Médiation'!B111="","",'Section 9b Bilan_Médiation'!B111)</f>
        <v/>
      </c>
      <c r="H423" s="1315" t="str">
        <f>IF('Section 9b Bilan_Médiation'!C111="","",'Section 9b Bilan_Médiation'!C111)</f>
        <v/>
      </c>
      <c r="I423" s="8" t="str">
        <f>IF('Section 9b Bilan_Médiation'!D111="","",IF('Section 9b Bilan_Médiation'!D111="«Choisir»","",'Section 9b Bilan_Médiation'!D111))</f>
        <v/>
      </c>
      <c r="J423" s="8" t="str">
        <f>IF('Section 9b Bilan_Médiation'!F111="","",IF('Section 9b Bilan_Médiation'!F111="«Choisir»","",'Section 9b Bilan_Médiation'!F111))</f>
        <v/>
      </c>
      <c r="K423" s="8" t="str">
        <f>IF('Section 9b Bilan_Médiation'!G111="","",IF('Section 9b Bilan_Médiation'!G111="«Choisir»","",'Section 9b Bilan_Médiation'!G111))</f>
        <v/>
      </c>
      <c r="L423" s="8" t="str">
        <f>IF('Section 9b Bilan_Médiation'!H111="","",IF('Section 9b Bilan_Médiation'!H111="«Choisir»","",'Section 9b Bilan_Médiation'!H111))</f>
        <v/>
      </c>
      <c r="M423" s="8">
        <f>'Section 9b Bilan_Médiation'!I111</f>
        <v>0</v>
      </c>
      <c r="N423" s="8">
        <f>'Section 9b Bilan_Médiation'!J111</f>
        <v>0</v>
      </c>
    </row>
    <row r="424" spans="1:14">
      <c r="A424" s="8">
        <f>'Identification '!$F$11</f>
        <v>0</v>
      </c>
      <c r="B424" s="46" t="str">
        <f>IF(AND('Identification '!$F$11="",'Identification '!$F$15&lt;&gt;""),'Identification '!$F$15,IF('Identification '!$F$11="","",IF('Identification '!$F$13="Inscrire le nom de votre organisme dans la cellule F15",'Identification '!$F$15,'Identification '!$F$13)))</f>
        <v/>
      </c>
      <c r="C424" s="8" t="str">
        <f>REF!$BM$7</f>
        <v>2025-2026</v>
      </c>
      <c r="D424" s="8" t="s">
        <v>2995</v>
      </c>
      <c r="E424" s="46" t="str">
        <f>'Identification '!$F$17</f>
        <v/>
      </c>
      <c r="F424" s="8" t="str">
        <f>'Identification '!$G$18</f>
        <v/>
      </c>
      <c r="G424" s="8" t="str">
        <f>IF('Section 9b Bilan_Médiation'!B112="","",'Section 9b Bilan_Médiation'!B112)</f>
        <v/>
      </c>
      <c r="H424" s="1315" t="str">
        <f>IF('Section 9b Bilan_Médiation'!C112="","",'Section 9b Bilan_Médiation'!C112)</f>
        <v/>
      </c>
      <c r="I424" s="8" t="str">
        <f>IF('Section 9b Bilan_Médiation'!D112="","",IF('Section 9b Bilan_Médiation'!D112="«Choisir»","",'Section 9b Bilan_Médiation'!D112))</f>
        <v/>
      </c>
      <c r="J424" s="8" t="str">
        <f>IF('Section 9b Bilan_Médiation'!F112="","",IF('Section 9b Bilan_Médiation'!F112="«Choisir»","",'Section 9b Bilan_Médiation'!F112))</f>
        <v/>
      </c>
      <c r="K424" s="8" t="str">
        <f>IF('Section 9b Bilan_Médiation'!G112="","",IF('Section 9b Bilan_Médiation'!G112="«Choisir»","",'Section 9b Bilan_Médiation'!G112))</f>
        <v/>
      </c>
      <c r="L424" s="8" t="str">
        <f>IF('Section 9b Bilan_Médiation'!H112="","",IF('Section 9b Bilan_Médiation'!H112="«Choisir»","",'Section 9b Bilan_Médiation'!H112))</f>
        <v/>
      </c>
      <c r="M424" s="8">
        <f>'Section 9b Bilan_Médiation'!I112</f>
        <v>0</v>
      </c>
      <c r="N424" s="8">
        <f>'Section 9b Bilan_Médiation'!J112</f>
        <v>0</v>
      </c>
    </row>
    <row r="425" spans="1:14">
      <c r="A425" s="8">
        <f>'Identification '!$F$11</f>
        <v>0</v>
      </c>
      <c r="B425" s="46" t="str">
        <f>IF(AND('Identification '!$F$11="",'Identification '!$F$15&lt;&gt;""),'Identification '!$F$15,IF('Identification '!$F$11="","",IF('Identification '!$F$13="Inscrire le nom de votre organisme dans la cellule F15",'Identification '!$F$15,'Identification '!$F$13)))</f>
        <v/>
      </c>
      <c r="C425" s="8" t="str">
        <f>REF!$BM$7</f>
        <v>2025-2026</v>
      </c>
      <c r="D425" s="8" t="s">
        <v>2995</v>
      </c>
      <c r="E425" s="46" t="str">
        <f>'Identification '!$F$17</f>
        <v/>
      </c>
      <c r="F425" s="8" t="str">
        <f>'Identification '!$G$18</f>
        <v/>
      </c>
      <c r="G425" s="8" t="str">
        <f>IF('Section 9b Bilan_Médiation'!B113="","",'Section 9b Bilan_Médiation'!B113)</f>
        <v/>
      </c>
      <c r="H425" s="1315" t="str">
        <f>IF('Section 9b Bilan_Médiation'!C113="","",'Section 9b Bilan_Médiation'!C113)</f>
        <v/>
      </c>
      <c r="I425" s="8" t="str">
        <f>IF('Section 9b Bilan_Médiation'!D113="","",IF('Section 9b Bilan_Médiation'!D113="«Choisir»","",'Section 9b Bilan_Médiation'!D113))</f>
        <v/>
      </c>
      <c r="J425" s="8" t="str">
        <f>IF('Section 9b Bilan_Médiation'!F113="","",IF('Section 9b Bilan_Médiation'!F113="«Choisir»","",'Section 9b Bilan_Médiation'!F113))</f>
        <v/>
      </c>
      <c r="K425" s="8" t="str">
        <f>IF('Section 9b Bilan_Médiation'!G113="","",IF('Section 9b Bilan_Médiation'!G113="«Choisir»","",'Section 9b Bilan_Médiation'!G113))</f>
        <v/>
      </c>
      <c r="L425" s="8" t="str">
        <f>IF('Section 9b Bilan_Médiation'!H113="","",IF('Section 9b Bilan_Médiation'!H113="«Choisir»","",'Section 9b Bilan_Médiation'!H113))</f>
        <v/>
      </c>
      <c r="M425" s="8">
        <f>'Section 9b Bilan_Médiation'!I113</f>
        <v>0</v>
      </c>
      <c r="N425" s="8">
        <f>'Section 9b Bilan_Médiation'!J113</f>
        <v>0</v>
      </c>
    </row>
    <row r="426" spans="1:14">
      <c r="A426" s="8">
        <f>'Identification '!$F$11</f>
        <v>0</v>
      </c>
      <c r="B426" s="46" t="str">
        <f>IF(AND('Identification '!$F$11="",'Identification '!$F$15&lt;&gt;""),'Identification '!$F$15,IF('Identification '!$F$11="","",IF('Identification '!$F$13="Inscrire le nom de votre organisme dans la cellule F15",'Identification '!$F$15,'Identification '!$F$13)))</f>
        <v/>
      </c>
      <c r="C426" s="8" t="str">
        <f>REF!$BM$7</f>
        <v>2025-2026</v>
      </c>
      <c r="D426" s="8" t="s">
        <v>2995</v>
      </c>
      <c r="E426" s="46" t="str">
        <f>'Identification '!$F$17</f>
        <v/>
      </c>
      <c r="F426" s="8" t="str">
        <f>'Identification '!$G$18</f>
        <v/>
      </c>
      <c r="G426" s="8" t="str">
        <f>IF('Section 9b Bilan_Médiation'!B114="","",'Section 9b Bilan_Médiation'!B114)</f>
        <v/>
      </c>
      <c r="H426" s="1315" t="str">
        <f>IF('Section 9b Bilan_Médiation'!C114="","",'Section 9b Bilan_Médiation'!C114)</f>
        <v/>
      </c>
      <c r="I426" s="8" t="str">
        <f>IF('Section 9b Bilan_Médiation'!D114="","",IF('Section 9b Bilan_Médiation'!D114="«Choisir»","",'Section 9b Bilan_Médiation'!D114))</f>
        <v/>
      </c>
      <c r="J426" s="8" t="str">
        <f>IF('Section 9b Bilan_Médiation'!F114="","",IF('Section 9b Bilan_Médiation'!F114="«Choisir»","",'Section 9b Bilan_Médiation'!F114))</f>
        <v/>
      </c>
      <c r="K426" s="8" t="str">
        <f>IF('Section 9b Bilan_Médiation'!G114="","",IF('Section 9b Bilan_Médiation'!G114="«Choisir»","",'Section 9b Bilan_Médiation'!G114))</f>
        <v/>
      </c>
      <c r="L426" s="8" t="str">
        <f>IF('Section 9b Bilan_Médiation'!H114="","",IF('Section 9b Bilan_Médiation'!H114="«Choisir»","",'Section 9b Bilan_Médiation'!H114))</f>
        <v/>
      </c>
      <c r="M426" s="8">
        <f>'Section 9b Bilan_Médiation'!I114</f>
        <v>0</v>
      </c>
      <c r="N426" s="8">
        <f>'Section 9b Bilan_Médiation'!J114</f>
        <v>0</v>
      </c>
    </row>
    <row r="427" spans="1:14">
      <c r="A427" s="8">
        <f>'Identification '!$F$11</f>
        <v>0</v>
      </c>
      <c r="B427" s="46" t="str">
        <f>IF(AND('Identification '!$F$11="",'Identification '!$F$15&lt;&gt;""),'Identification '!$F$15,IF('Identification '!$F$11="","",IF('Identification '!$F$13="Inscrire le nom de votre organisme dans la cellule F15",'Identification '!$F$15,'Identification '!$F$13)))</f>
        <v/>
      </c>
      <c r="C427" s="8" t="str">
        <f>REF!$BM$7</f>
        <v>2025-2026</v>
      </c>
      <c r="D427" s="8" t="s">
        <v>2995</v>
      </c>
      <c r="E427" s="46" t="str">
        <f>'Identification '!$F$17</f>
        <v/>
      </c>
      <c r="F427" s="8" t="str">
        <f>'Identification '!$G$18</f>
        <v/>
      </c>
      <c r="G427" s="8" t="str">
        <f>IF('Section 9b Bilan_Médiation'!B115="","",'Section 9b Bilan_Médiation'!B115)</f>
        <v/>
      </c>
      <c r="H427" s="1315" t="str">
        <f>IF('Section 9b Bilan_Médiation'!C115="","",'Section 9b Bilan_Médiation'!C115)</f>
        <v/>
      </c>
      <c r="I427" s="8" t="str">
        <f>IF('Section 9b Bilan_Médiation'!D115="","",IF('Section 9b Bilan_Médiation'!D115="«Choisir»","",'Section 9b Bilan_Médiation'!D115))</f>
        <v/>
      </c>
      <c r="J427" s="8" t="str">
        <f>IF('Section 9b Bilan_Médiation'!F115="","",IF('Section 9b Bilan_Médiation'!F115="«Choisir»","",'Section 9b Bilan_Médiation'!F115))</f>
        <v/>
      </c>
      <c r="K427" s="8" t="str">
        <f>IF('Section 9b Bilan_Médiation'!G115="","",IF('Section 9b Bilan_Médiation'!G115="«Choisir»","",'Section 9b Bilan_Médiation'!G115))</f>
        <v/>
      </c>
      <c r="L427" s="8" t="str">
        <f>IF('Section 9b Bilan_Médiation'!H115="","",IF('Section 9b Bilan_Médiation'!H115="«Choisir»","",'Section 9b Bilan_Médiation'!H115))</f>
        <v/>
      </c>
      <c r="M427" s="8">
        <f>'Section 9b Bilan_Médiation'!I115</f>
        <v>0</v>
      </c>
      <c r="N427" s="8">
        <f>'Section 9b Bilan_Médiation'!J115</f>
        <v>0</v>
      </c>
    </row>
    <row r="428" spans="1:14">
      <c r="A428" s="8">
        <f>'Identification '!$F$11</f>
        <v>0</v>
      </c>
      <c r="B428" s="46" t="str">
        <f>IF(AND('Identification '!$F$11="",'Identification '!$F$15&lt;&gt;""),'Identification '!$F$15,IF('Identification '!$F$11="","",IF('Identification '!$F$13="Inscrire le nom de votre organisme dans la cellule F15",'Identification '!$F$15,'Identification '!$F$13)))</f>
        <v/>
      </c>
      <c r="C428" s="8" t="str">
        <f>REF!$BM$7</f>
        <v>2025-2026</v>
      </c>
      <c r="D428" s="8" t="s">
        <v>2995</v>
      </c>
      <c r="E428" s="46" t="str">
        <f>'Identification '!$F$17</f>
        <v/>
      </c>
      <c r="F428" s="8" t="str">
        <f>'Identification '!$G$18</f>
        <v/>
      </c>
      <c r="G428" s="8" t="str">
        <f>IF('Section 9b Bilan_Médiation'!B116="","",'Section 9b Bilan_Médiation'!B116)</f>
        <v/>
      </c>
      <c r="H428" s="1315" t="str">
        <f>IF('Section 9b Bilan_Médiation'!C116="","",'Section 9b Bilan_Médiation'!C116)</f>
        <v/>
      </c>
      <c r="I428" s="8" t="str">
        <f>IF('Section 9b Bilan_Médiation'!D116="","",IF('Section 9b Bilan_Médiation'!D116="«Choisir»","",'Section 9b Bilan_Médiation'!D116))</f>
        <v/>
      </c>
      <c r="J428" s="8" t="str">
        <f>IF('Section 9b Bilan_Médiation'!F116="","",IF('Section 9b Bilan_Médiation'!F116="«Choisir»","",'Section 9b Bilan_Médiation'!F116))</f>
        <v/>
      </c>
      <c r="K428" s="8" t="str">
        <f>IF('Section 9b Bilan_Médiation'!G116="","",IF('Section 9b Bilan_Médiation'!G116="«Choisir»","",'Section 9b Bilan_Médiation'!G116))</f>
        <v/>
      </c>
      <c r="L428" s="8" t="str">
        <f>IF('Section 9b Bilan_Médiation'!H116="","",IF('Section 9b Bilan_Médiation'!H116="«Choisir»","",'Section 9b Bilan_Médiation'!H116))</f>
        <v/>
      </c>
      <c r="M428" s="8">
        <f>'Section 9b Bilan_Médiation'!I116</f>
        <v>0</v>
      </c>
      <c r="N428" s="8">
        <f>'Section 9b Bilan_Médiation'!J116</f>
        <v>0</v>
      </c>
    </row>
    <row r="429" spans="1:14">
      <c r="A429" s="8">
        <f>'Identification '!$F$11</f>
        <v>0</v>
      </c>
      <c r="B429" s="46" t="str">
        <f>IF(AND('Identification '!$F$11="",'Identification '!$F$15&lt;&gt;""),'Identification '!$F$15,IF('Identification '!$F$11="","",IF('Identification '!$F$13="Inscrire le nom de votre organisme dans la cellule F15",'Identification '!$F$15,'Identification '!$F$13)))</f>
        <v/>
      </c>
      <c r="C429" s="8" t="str">
        <f>REF!$BM$7</f>
        <v>2025-2026</v>
      </c>
      <c r="D429" s="8" t="s">
        <v>2995</v>
      </c>
      <c r="E429" s="46" t="str">
        <f>'Identification '!$F$17</f>
        <v/>
      </c>
      <c r="F429" s="8" t="str">
        <f>'Identification '!$G$18</f>
        <v/>
      </c>
      <c r="G429" s="8" t="str">
        <f>IF('Section 9b Bilan_Médiation'!B117="","",'Section 9b Bilan_Médiation'!B117)</f>
        <v/>
      </c>
      <c r="H429" s="1315" t="str">
        <f>IF('Section 9b Bilan_Médiation'!C117="","",'Section 9b Bilan_Médiation'!C117)</f>
        <v/>
      </c>
      <c r="I429" s="8" t="str">
        <f>IF('Section 9b Bilan_Médiation'!D117="","",IF('Section 9b Bilan_Médiation'!D117="«Choisir»","",'Section 9b Bilan_Médiation'!D117))</f>
        <v/>
      </c>
      <c r="J429" s="8" t="str">
        <f>IF('Section 9b Bilan_Médiation'!F117="","",IF('Section 9b Bilan_Médiation'!F117="«Choisir»","",'Section 9b Bilan_Médiation'!F117))</f>
        <v/>
      </c>
      <c r="K429" s="8" t="str">
        <f>IF('Section 9b Bilan_Médiation'!G117="","",IF('Section 9b Bilan_Médiation'!G117="«Choisir»","",'Section 9b Bilan_Médiation'!G117))</f>
        <v/>
      </c>
      <c r="L429" s="8" t="str">
        <f>IF('Section 9b Bilan_Médiation'!H117="","",IF('Section 9b Bilan_Médiation'!H117="«Choisir»","",'Section 9b Bilan_Médiation'!H117))</f>
        <v/>
      </c>
      <c r="M429" s="8">
        <f>'Section 9b Bilan_Médiation'!I117</f>
        <v>0</v>
      </c>
      <c r="N429" s="8">
        <f>'Section 9b Bilan_Médiation'!J117</f>
        <v>0</v>
      </c>
    </row>
    <row r="430" spans="1:14">
      <c r="A430" s="8">
        <f>'Identification '!$F$11</f>
        <v>0</v>
      </c>
      <c r="B430" s="46" t="str">
        <f>IF(AND('Identification '!$F$11="",'Identification '!$F$15&lt;&gt;""),'Identification '!$F$15,IF('Identification '!$F$11="","",IF('Identification '!$F$13="Inscrire le nom de votre organisme dans la cellule F15",'Identification '!$F$15,'Identification '!$F$13)))</f>
        <v/>
      </c>
      <c r="C430" s="8" t="str">
        <f>REF!$BM$7</f>
        <v>2025-2026</v>
      </c>
      <c r="D430" s="8" t="s">
        <v>2995</v>
      </c>
      <c r="E430" s="46" t="str">
        <f>'Identification '!$F$17</f>
        <v/>
      </c>
      <c r="F430" s="8" t="str">
        <f>'Identification '!$G$18</f>
        <v/>
      </c>
      <c r="G430" s="8" t="str">
        <f>IF('Section 9b Bilan_Médiation'!B118="","",'Section 9b Bilan_Médiation'!B118)</f>
        <v/>
      </c>
      <c r="H430" s="1315" t="str">
        <f>IF('Section 9b Bilan_Médiation'!C118="","",'Section 9b Bilan_Médiation'!C118)</f>
        <v/>
      </c>
      <c r="I430" s="8" t="str">
        <f>IF('Section 9b Bilan_Médiation'!D118="","",IF('Section 9b Bilan_Médiation'!D118="«Choisir»","",'Section 9b Bilan_Médiation'!D118))</f>
        <v/>
      </c>
      <c r="J430" s="8" t="str">
        <f>IF('Section 9b Bilan_Médiation'!F118="","",IF('Section 9b Bilan_Médiation'!F118="«Choisir»","",'Section 9b Bilan_Médiation'!F118))</f>
        <v/>
      </c>
      <c r="K430" s="8" t="str">
        <f>IF('Section 9b Bilan_Médiation'!G118="","",IF('Section 9b Bilan_Médiation'!G118="«Choisir»","",'Section 9b Bilan_Médiation'!G118))</f>
        <v/>
      </c>
      <c r="L430" s="8" t="str">
        <f>IF('Section 9b Bilan_Médiation'!H118="","",IF('Section 9b Bilan_Médiation'!H118="«Choisir»","",'Section 9b Bilan_Médiation'!H118))</f>
        <v/>
      </c>
      <c r="M430" s="8">
        <f>'Section 9b Bilan_Médiation'!I118</f>
        <v>0</v>
      </c>
      <c r="N430" s="8">
        <f>'Section 9b Bilan_Médiation'!J118</f>
        <v>0</v>
      </c>
    </row>
    <row r="431" spans="1:14">
      <c r="A431" s="8">
        <f>'Identification '!$F$11</f>
        <v>0</v>
      </c>
      <c r="B431" s="46" t="str">
        <f>IF(AND('Identification '!$F$11="",'Identification '!$F$15&lt;&gt;""),'Identification '!$F$15,IF('Identification '!$F$11="","",IF('Identification '!$F$13="Inscrire le nom de votre organisme dans la cellule F15",'Identification '!$F$15,'Identification '!$F$13)))</f>
        <v/>
      </c>
      <c r="C431" s="8" t="str">
        <f>REF!$BM$7</f>
        <v>2025-2026</v>
      </c>
      <c r="D431" s="8" t="s">
        <v>2995</v>
      </c>
      <c r="E431" s="46" t="str">
        <f>'Identification '!$F$17</f>
        <v/>
      </c>
      <c r="F431" s="8" t="str">
        <f>'Identification '!$G$18</f>
        <v/>
      </c>
      <c r="G431" s="8" t="str">
        <f>IF('Section 9b Bilan_Médiation'!B119="","",'Section 9b Bilan_Médiation'!B119)</f>
        <v/>
      </c>
      <c r="H431" s="1315" t="str">
        <f>IF('Section 9b Bilan_Médiation'!C119="","",'Section 9b Bilan_Médiation'!C119)</f>
        <v/>
      </c>
      <c r="I431" s="8" t="str">
        <f>IF('Section 9b Bilan_Médiation'!D119="","",IF('Section 9b Bilan_Médiation'!D119="«Choisir»","",'Section 9b Bilan_Médiation'!D119))</f>
        <v/>
      </c>
      <c r="J431" s="8" t="str">
        <f>IF('Section 9b Bilan_Médiation'!F119="","",IF('Section 9b Bilan_Médiation'!F119="«Choisir»","",'Section 9b Bilan_Médiation'!F119))</f>
        <v/>
      </c>
      <c r="K431" s="8" t="str">
        <f>IF('Section 9b Bilan_Médiation'!G119="","",IF('Section 9b Bilan_Médiation'!G119="«Choisir»","",'Section 9b Bilan_Médiation'!G119))</f>
        <v/>
      </c>
      <c r="L431" s="8" t="str">
        <f>IF('Section 9b Bilan_Médiation'!H119="","",IF('Section 9b Bilan_Médiation'!H119="«Choisir»","",'Section 9b Bilan_Médiation'!H119))</f>
        <v/>
      </c>
      <c r="M431" s="8">
        <f>'Section 9b Bilan_Médiation'!I119</f>
        <v>0</v>
      </c>
      <c r="N431" s="8">
        <f>'Section 9b Bilan_Médiation'!J119</f>
        <v>0</v>
      </c>
    </row>
    <row r="432" spans="1:14">
      <c r="A432" s="8">
        <f>'Identification '!$F$11</f>
        <v>0</v>
      </c>
      <c r="B432" s="46" t="str">
        <f>IF(AND('Identification '!$F$11="",'Identification '!$F$15&lt;&gt;""),'Identification '!$F$15,IF('Identification '!$F$11="","",IF('Identification '!$F$13="Inscrire le nom de votre organisme dans la cellule F15",'Identification '!$F$15,'Identification '!$F$13)))</f>
        <v/>
      </c>
      <c r="C432" s="8" t="str">
        <f>REF!$BM$7</f>
        <v>2025-2026</v>
      </c>
      <c r="D432" s="8" t="s">
        <v>2995</v>
      </c>
      <c r="E432" s="46" t="str">
        <f>'Identification '!$F$17</f>
        <v/>
      </c>
      <c r="F432" s="8" t="str">
        <f>'Identification '!$G$18</f>
        <v/>
      </c>
      <c r="G432" s="8" t="str">
        <f>IF('Section 9b Bilan_Médiation'!B120="","",'Section 9b Bilan_Médiation'!B120)</f>
        <v/>
      </c>
      <c r="H432" s="1315" t="str">
        <f>IF('Section 9b Bilan_Médiation'!C120="","",'Section 9b Bilan_Médiation'!C120)</f>
        <v/>
      </c>
      <c r="I432" s="8" t="str">
        <f>IF('Section 9b Bilan_Médiation'!D120="","",IF('Section 9b Bilan_Médiation'!D120="«Choisir»","",'Section 9b Bilan_Médiation'!D120))</f>
        <v/>
      </c>
      <c r="J432" s="8" t="str">
        <f>IF('Section 9b Bilan_Médiation'!F120="","",IF('Section 9b Bilan_Médiation'!F120="«Choisir»","",'Section 9b Bilan_Médiation'!F120))</f>
        <v/>
      </c>
      <c r="K432" s="8" t="str">
        <f>IF('Section 9b Bilan_Médiation'!G120="","",IF('Section 9b Bilan_Médiation'!G120="«Choisir»","",'Section 9b Bilan_Médiation'!G120))</f>
        <v/>
      </c>
      <c r="L432" s="8" t="str">
        <f>IF('Section 9b Bilan_Médiation'!H120="","",IF('Section 9b Bilan_Médiation'!H120="«Choisir»","",'Section 9b Bilan_Médiation'!H120))</f>
        <v/>
      </c>
      <c r="M432" s="8">
        <f>'Section 9b Bilan_Médiation'!I120</f>
        <v>0</v>
      </c>
      <c r="N432" s="8">
        <f>'Section 9b Bilan_Médiation'!J120</f>
        <v>0</v>
      </c>
    </row>
    <row r="433" spans="1:14">
      <c r="A433" s="8">
        <f>'Identification '!$F$11</f>
        <v>0</v>
      </c>
      <c r="B433" s="46" t="str">
        <f>IF(AND('Identification '!$F$11="",'Identification '!$F$15&lt;&gt;""),'Identification '!$F$15,IF('Identification '!$F$11="","",IF('Identification '!$F$13="Inscrire le nom de votre organisme dans la cellule F15",'Identification '!$F$15,'Identification '!$F$13)))</f>
        <v/>
      </c>
      <c r="C433" s="8" t="str">
        <f>REF!$BM$7</f>
        <v>2025-2026</v>
      </c>
      <c r="D433" s="8" t="s">
        <v>2995</v>
      </c>
      <c r="E433" s="46" t="str">
        <f>'Identification '!$F$17</f>
        <v/>
      </c>
      <c r="F433" s="8" t="str">
        <f>'Identification '!$G$18</f>
        <v/>
      </c>
      <c r="G433" s="8" t="str">
        <f>IF('Section 9b Bilan_Médiation'!B121="","",'Section 9b Bilan_Médiation'!B121)</f>
        <v/>
      </c>
      <c r="H433" s="1315" t="str">
        <f>IF('Section 9b Bilan_Médiation'!C121="","",'Section 9b Bilan_Médiation'!C121)</f>
        <v/>
      </c>
      <c r="I433" s="8" t="str">
        <f>IF('Section 9b Bilan_Médiation'!D121="","",IF('Section 9b Bilan_Médiation'!D121="«Choisir»","",'Section 9b Bilan_Médiation'!D121))</f>
        <v/>
      </c>
      <c r="J433" s="8" t="str">
        <f>IF('Section 9b Bilan_Médiation'!F121="","",IF('Section 9b Bilan_Médiation'!F121="«Choisir»","",'Section 9b Bilan_Médiation'!F121))</f>
        <v/>
      </c>
      <c r="K433" s="8" t="str">
        <f>IF('Section 9b Bilan_Médiation'!G121="","",IF('Section 9b Bilan_Médiation'!G121="«Choisir»","",'Section 9b Bilan_Médiation'!G121))</f>
        <v/>
      </c>
      <c r="L433" s="8" t="str">
        <f>IF('Section 9b Bilan_Médiation'!H121="","",IF('Section 9b Bilan_Médiation'!H121="«Choisir»","",'Section 9b Bilan_Médiation'!H121))</f>
        <v/>
      </c>
      <c r="M433" s="8">
        <f>'Section 9b Bilan_Médiation'!I121</f>
        <v>0</v>
      </c>
      <c r="N433" s="8">
        <f>'Section 9b Bilan_Médiation'!J121</f>
        <v>0</v>
      </c>
    </row>
    <row r="434" spans="1:14">
      <c r="A434" s="8">
        <f>'Identification '!$F$11</f>
        <v>0</v>
      </c>
      <c r="B434" s="46" t="str">
        <f>IF(AND('Identification '!$F$11="",'Identification '!$F$15&lt;&gt;""),'Identification '!$F$15,IF('Identification '!$F$11="","",IF('Identification '!$F$13="Inscrire le nom de votre organisme dans la cellule F15",'Identification '!$F$15,'Identification '!$F$13)))</f>
        <v/>
      </c>
      <c r="C434" s="8" t="str">
        <f>REF!$BM$7</f>
        <v>2025-2026</v>
      </c>
      <c r="D434" s="8" t="s">
        <v>2995</v>
      </c>
      <c r="E434" s="46" t="str">
        <f>'Identification '!$F$17</f>
        <v/>
      </c>
      <c r="F434" s="8" t="str">
        <f>'Identification '!$G$18</f>
        <v/>
      </c>
      <c r="G434" s="8" t="str">
        <f>IF('Section 9b Bilan_Médiation'!B122="","",'Section 9b Bilan_Médiation'!B122)</f>
        <v/>
      </c>
      <c r="H434" s="1315" t="str">
        <f>IF('Section 9b Bilan_Médiation'!C122="","",'Section 9b Bilan_Médiation'!C122)</f>
        <v/>
      </c>
      <c r="I434" s="8" t="str">
        <f>IF('Section 9b Bilan_Médiation'!D122="","",IF('Section 9b Bilan_Médiation'!D122="«Choisir»","",'Section 9b Bilan_Médiation'!D122))</f>
        <v/>
      </c>
      <c r="J434" s="8" t="str">
        <f>IF('Section 9b Bilan_Médiation'!F122="","",IF('Section 9b Bilan_Médiation'!F122="«Choisir»","",'Section 9b Bilan_Médiation'!F122))</f>
        <v/>
      </c>
      <c r="K434" s="8" t="str">
        <f>IF('Section 9b Bilan_Médiation'!G122="","",IF('Section 9b Bilan_Médiation'!G122="«Choisir»","",'Section 9b Bilan_Médiation'!G122))</f>
        <v/>
      </c>
      <c r="L434" s="8" t="str">
        <f>IF('Section 9b Bilan_Médiation'!H122="","",IF('Section 9b Bilan_Médiation'!H122="«Choisir»","",'Section 9b Bilan_Médiation'!H122))</f>
        <v/>
      </c>
      <c r="M434" s="8">
        <f>'Section 9b Bilan_Médiation'!I122</f>
        <v>0</v>
      </c>
      <c r="N434" s="8">
        <f>'Section 9b Bilan_Médiation'!J122</f>
        <v>0</v>
      </c>
    </row>
    <row r="435" spans="1:14">
      <c r="A435" s="8">
        <f>'Identification '!$F$11</f>
        <v>0</v>
      </c>
      <c r="B435" s="46" t="str">
        <f>IF(AND('Identification '!$F$11="",'Identification '!$F$15&lt;&gt;""),'Identification '!$F$15,IF('Identification '!$F$11="","",IF('Identification '!$F$13="Inscrire le nom de votre organisme dans la cellule F15",'Identification '!$F$15,'Identification '!$F$13)))</f>
        <v/>
      </c>
      <c r="C435" s="8" t="str">
        <f>REF!$BM$7</f>
        <v>2025-2026</v>
      </c>
      <c r="D435" s="8" t="s">
        <v>2995</v>
      </c>
      <c r="E435" s="46" t="str">
        <f>'Identification '!$F$17</f>
        <v/>
      </c>
      <c r="F435" s="8" t="str">
        <f>'Identification '!$G$18</f>
        <v/>
      </c>
      <c r="G435" s="8" t="str">
        <f>IF('Section 9b Bilan_Médiation'!B123="","",'Section 9b Bilan_Médiation'!B123)</f>
        <v/>
      </c>
      <c r="H435" s="1315" t="str">
        <f>IF('Section 9b Bilan_Médiation'!C123="","",'Section 9b Bilan_Médiation'!C123)</f>
        <v/>
      </c>
      <c r="I435" s="8" t="str">
        <f>IF('Section 9b Bilan_Médiation'!D123="","",IF('Section 9b Bilan_Médiation'!D123="«Choisir»","",'Section 9b Bilan_Médiation'!D123))</f>
        <v/>
      </c>
      <c r="J435" s="8" t="str">
        <f>IF('Section 9b Bilan_Médiation'!F123="","",IF('Section 9b Bilan_Médiation'!F123="«Choisir»","",'Section 9b Bilan_Médiation'!F123))</f>
        <v/>
      </c>
      <c r="K435" s="8" t="str">
        <f>IF('Section 9b Bilan_Médiation'!G123="","",IF('Section 9b Bilan_Médiation'!G123="«Choisir»","",'Section 9b Bilan_Médiation'!G123))</f>
        <v/>
      </c>
      <c r="L435" s="8" t="str">
        <f>IF('Section 9b Bilan_Médiation'!H123="","",IF('Section 9b Bilan_Médiation'!H123="«Choisir»","",'Section 9b Bilan_Médiation'!H123))</f>
        <v/>
      </c>
      <c r="M435" s="8">
        <f>'Section 9b Bilan_Médiation'!I123</f>
        <v>0</v>
      </c>
      <c r="N435" s="8">
        <f>'Section 9b Bilan_Médiation'!J123</f>
        <v>0</v>
      </c>
    </row>
    <row r="436" spans="1:14">
      <c r="A436" s="8">
        <f>'Identification '!$F$11</f>
        <v>0</v>
      </c>
      <c r="B436" s="46" t="str">
        <f>IF(AND('Identification '!$F$11="",'Identification '!$F$15&lt;&gt;""),'Identification '!$F$15,IF('Identification '!$F$11="","",IF('Identification '!$F$13="Inscrire le nom de votre organisme dans la cellule F15",'Identification '!$F$15,'Identification '!$F$13)))</f>
        <v/>
      </c>
      <c r="C436" s="8" t="str">
        <f>REF!$BM$7</f>
        <v>2025-2026</v>
      </c>
      <c r="D436" s="8" t="s">
        <v>2995</v>
      </c>
      <c r="E436" s="46" t="str">
        <f>'Identification '!$F$17</f>
        <v/>
      </c>
      <c r="F436" s="8" t="str">
        <f>'Identification '!$G$18</f>
        <v/>
      </c>
      <c r="G436" s="8" t="str">
        <f>IF('Section 9b Bilan_Médiation'!B124="","",'Section 9b Bilan_Médiation'!B124)</f>
        <v/>
      </c>
      <c r="H436" s="1315" t="str">
        <f>IF('Section 9b Bilan_Médiation'!C124="","",'Section 9b Bilan_Médiation'!C124)</f>
        <v/>
      </c>
      <c r="I436" s="8" t="str">
        <f>IF('Section 9b Bilan_Médiation'!D124="","",IF('Section 9b Bilan_Médiation'!D124="«Choisir»","",'Section 9b Bilan_Médiation'!D124))</f>
        <v/>
      </c>
      <c r="J436" s="8" t="str">
        <f>IF('Section 9b Bilan_Médiation'!F124="","",IF('Section 9b Bilan_Médiation'!F124="«Choisir»","",'Section 9b Bilan_Médiation'!F124))</f>
        <v/>
      </c>
      <c r="K436" s="8" t="str">
        <f>IF('Section 9b Bilan_Médiation'!G124="","",IF('Section 9b Bilan_Médiation'!G124="«Choisir»","",'Section 9b Bilan_Médiation'!G124))</f>
        <v/>
      </c>
      <c r="L436" s="8" t="str">
        <f>IF('Section 9b Bilan_Médiation'!H124="","",IF('Section 9b Bilan_Médiation'!H124="«Choisir»","",'Section 9b Bilan_Médiation'!H124))</f>
        <v/>
      </c>
      <c r="M436" s="8">
        <f>'Section 9b Bilan_Médiation'!I124</f>
        <v>0</v>
      </c>
      <c r="N436" s="8">
        <f>'Section 9b Bilan_Médiation'!J124</f>
        <v>0</v>
      </c>
    </row>
    <row r="437" spans="1:14">
      <c r="A437" s="8">
        <f>'Identification '!$F$11</f>
        <v>0</v>
      </c>
      <c r="B437" s="46" t="str">
        <f>IF(AND('Identification '!$F$11="",'Identification '!$F$15&lt;&gt;""),'Identification '!$F$15,IF('Identification '!$F$11="","",IF('Identification '!$F$13="Inscrire le nom de votre organisme dans la cellule F15",'Identification '!$F$15,'Identification '!$F$13)))</f>
        <v/>
      </c>
      <c r="C437" s="8" t="str">
        <f>REF!$BM$7</f>
        <v>2025-2026</v>
      </c>
      <c r="D437" s="8" t="s">
        <v>2995</v>
      </c>
      <c r="E437" s="46" t="str">
        <f>'Identification '!$F$17</f>
        <v/>
      </c>
      <c r="F437" s="8" t="str">
        <f>'Identification '!$G$18</f>
        <v/>
      </c>
      <c r="G437" s="8" t="str">
        <f>IF('Section 9b Bilan_Médiation'!B125="","",'Section 9b Bilan_Médiation'!B125)</f>
        <v/>
      </c>
      <c r="H437" s="1315" t="str">
        <f>IF('Section 9b Bilan_Médiation'!C125="","",'Section 9b Bilan_Médiation'!C125)</f>
        <v/>
      </c>
      <c r="I437" s="8" t="str">
        <f>IF('Section 9b Bilan_Médiation'!D125="","",IF('Section 9b Bilan_Médiation'!D125="«Choisir»","",'Section 9b Bilan_Médiation'!D125))</f>
        <v/>
      </c>
      <c r="J437" s="8" t="str">
        <f>IF('Section 9b Bilan_Médiation'!F125="","",IF('Section 9b Bilan_Médiation'!F125="«Choisir»","",'Section 9b Bilan_Médiation'!F125))</f>
        <v/>
      </c>
      <c r="K437" s="8" t="str">
        <f>IF('Section 9b Bilan_Médiation'!G125="","",IF('Section 9b Bilan_Médiation'!G125="«Choisir»","",'Section 9b Bilan_Médiation'!G125))</f>
        <v/>
      </c>
      <c r="L437" s="8" t="str">
        <f>IF('Section 9b Bilan_Médiation'!H125="","",IF('Section 9b Bilan_Médiation'!H125="«Choisir»","",'Section 9b Bilan_Médiation'!H125))</f>
        <v/>
      </c>
      <c r="M437" s="8">
        <f>'Section 9b Bilan_Médiation'!I125</f>
        <v>0</v>
      </c>
      <c r="N437" s="8">
        <f>'Section 9b Bilan_Médiation'!J125</f>
        <v>0</v>
      </c>
    </row>
    <row r="438" spans="1:14">
      <c r="A438" s="8">
        <f>'Identification '!$F$11</f>
        <v>0</v>
      </c>
      <c r="B438" s="46" t="str">
        <f>IF(AND('Identification '!$F$11="",'Identification '!$F$15&lt;&gt;""),'Identification '!$F$15,IF('Identification '!$F$11="","",IF('Identification '!$F$13="Inscrire le nom de votre organisme dans la cellule F15",'Identification '!$F$15,'Identification '!$F$13)))</f>
        <v/>
      </c>
      <c r="C438" s="8" t="str">
        <f>REF!$BM$7</f>
        <v>2025-2026</v>
      </c>
      <c r="D438" s="8" t="s">
        <v>2995</v>
      </c>
      <c r="E438" s="46" t="str">
        <f>'Identification '!$F$17</f>
        <v/>
      </c>
      <c r="F438" s="8" t="str">
        <f>'Identification '!$G$18</f>
        <v/>
      </c>
      <c r="G438" s="8" t="str">
        <f>IF('Section 9b Bilan_Médiation'!B126="","",'Section 9b Bilan_Médiation'!B126)</f>
        <v/>
      </c>
      <c r="H438" s="1315" t="str">
        <f>IF('Section 9b Bilan_Médiation'!C126="","",'Section 9b Bilan_Médiation'!C126)</f>
        <v/>
      </c>
      <c r="I438" s="8" t="str">
        <f>IF('Section 9b Bilan_Médiation'!D126="","",IF('Section 9b Bilan_Médiation'!D126="«Choisir»","",'Section 9b Bilan_Médiation'!D126))</f>
        <v/>
      </c>
      <c r="J438" s="8" t="str">
        <f>IF('Section 9b Bilan_Médiation'!F126="","",IF('Section 9b Bilan_Médiation'!F126="«Choisir»","",'Section 9b Bilan_Médiation'!F126))</f>
        <v/>
      </c>
      <c r="K438" s="8" t="str">
        <f>IF('Section 9b Bilan_Médiation'!G126="","",IF('Section 9b Bilan_Médiation'!G126="«Choisir»","",'Section 9b Bilan_Médiation'!G126))</f>
        <v/>
      </c>
      <c r="L438" s="8" t="str">
        <f>IF('Section 9b Bilan_Médiation'!H126="","",IF('Section 9b Bilan_Médiation'!H126="«Choisir»","",'Section 9b Bilan_Médiation'!H126))</f>
        <v/>
      </c>
      <c r="M438" s="8">
        <f>'Section 9b Bilan_Médiation'!I126</f>
        <v>0</v>
      </c>
      <c r="N438" s="8">
        <f>'Section 9b Bilan_Médiation'!J126</f>
        <v>0</v>
      </c>
    </row>
    <row r="439" spans="1:14">
      <c r="A439" s="8">
        <f>'Identification '!$F$11</f>
        <v>0</v>
      </c>
      <c r="B439" s="46" t="str">
        <f>IF(AND('Identification '!$F$11="",'Identification '!$F$15&lt;&gt;""),'Identification '!$F$15,IF('Identification '!$F$11="","",IF('Identification '!$F$13="Inscrire le nom de votre organisme dans la cellule F15",'Identification '!$F$15,'Identification '!$F$13)))</f>
        <v/>
      </c>
      <c r="C439" s="8" t="str">
        <f>REF!$BM$7</f>
        <v>2025-2026</v>
      </c>
      <c r="D439" s="8" t="s">
        <v>2995</v>
      </c>
      <c r="E439" s="46" t="str">
        <f>'Identification '!$F$17</f>
        <v/>
      </c>
      <c r="F439" s="8" t="str">
        <f>'Identification '!$G$18</f>
        <v/>
      </c>
      <c r="G439" s="8" t="str">
        <f>IF('Section 9b Bilan_Médiation'!B127="","",'Section 9b Bilan_Médiation'!B127)</f>
        <v/>
      </c>
      <c r="H439" s="1315" t="str">
        <f>IF('Section 9b Bilan_Médiation'!C127="","",'Section 9b Bilan_Médiation'!C127)</f>
        <v/>
      </c>
      <c r="I439" s="8" t="str">
        <f>IF('Section 9b Bilan_Médiation'!D127="","",IF('Section 9b Bilan_Médiation'!D127="«Choisir»","",'Section 9b Bilan_Médiation'!D127))</f>
        <v/>
      </c>
      <c r="J439" s="8" t="str">
        <f>IF('Section 9b Bilan_Médiation'!F127="","",IF('Section 9b Bilan_Médiation'!F127="«Choisir»","",'Section 9b Bilan_Médiation'!F127))</f>
        <v/>
      </c>
      <c r="K439" s="8" t="str">
        <f>IF('Section 9b Bilan_Médiation'!G127="","",IF('Section 9b Bilan_Médiation'!G127="«Choisir»","",'Section 9b Bilan_Médiation'!G127))</f>
        <v/>
      </c>
      <c r="L439" s="8" t="str">
        <f>IF('Section 9b Bilan_Médiation'!H127="","",IF('Section 9b Bilan_Médiation'!H127="«Choisir»","",'Section 9b Bilan_Médiation'!H127))</f>
        <v/>
      </c>
      <c r="M439" s="8">
        <f>'Section 9b Bilan_Médiation'!I127</f>
        <v>0</v>
      </c>
      <c r="N439" s="8">
        <f>'Section 9b Bilan_Médiation'!J127</f>
        <v>0</v>
      </c>
    </row>
    <row r="440" spans="1:14">
      <c r="A440" s="8">
        <f>'Identification '!$F$11</f>
        <v>0</v>
      </c>
      <c r="B440" s="46" t="str">
        <f>IF(AND('Identification '!$F$11="",'Identification '!$F$15&lt;&gt;""),'Identification '!$F$15,IF('Identification '!$F$11="","",IF('Identification '!$F$13="Inscrire le nom de votre organisme dans la cellule F15",'Identification '!$F$15,'Identification '!$F$13)))</f>
        <v/>
      </c>
      <c r="C440" s="8" t="str">
        <f>REF!$BM$7</f>
        <v>2025-2026</v>
      </c>
      <c r="D440" s="8" t="s">
        <v>2995</v>
      </c>
      <c r="E440" s="46" t="str">
        <f>'Identification '!$F$17</f>
        <v/>
      </c>
      <c r="F440" s="8" t="str">
        <f>'Identification '!$G$18</f>
        <v/>
      </c>
      <c r="G440" s="8" t="str">
        <f>IF('Section 9b Bilan_Médiation'!B128="","",'Section 9b Bilan_Médiation'!B128)</f>
        <v/>
      </c>
      <c r="H440" s="1315" t="str">
        <f>IF('Section 9b Bilan_Médiation'!C128="","",'Section 9b Bilan_Médiation'!C128)</f>
        <v/>
      </c>
      <c r="I440" s="8" t="str">
        <f>IF('Section 9b Bilan_Médiation'!D128="","",IF('Section 9b Bilan_Médiation'!D128="«Choisir»","",'Section 9b Bilan_Médiation'!D128))</f>
        <v/>
      </c>
      <c r="J440" s="8" t="str">
        <f>IF('Section 9b Bilan_Médiation'!F128="","",IF('Section 9b Bilan_Médiation'!F128="«Choisir»","",'Section 9b Bilan_Médiation'!F128))</f>
        <v/>
      </c>
      <c r="K440" s="8" t="str">
        <f>IF('Section 9b Bilan_Médiation'!G128="","",IF('Section 9b Bilan_Médiation'!G128="«Choisir»","",'Section 9b Bilan_Médiation'!G128))</f>
        <v/>
      </c>
      <c r="L440" s="8" t="str">
        <f>IF('Section 9b Bilan_Médiation'!H128="","",IF('Section 9b Bilan_Médiation'!H128="«Choisir»","",'Section 9b Bilan_Médiation'!H128))</f>
        <v/>
      </c>
      <c r="M440" s="8">
        <f>'Section 9b Bilan_Médiation'!I128</f>
        <v>0</v>
      </c>
      <c r="N440" s="8">
        <f>'Section 9b Bilan_Médiation'!J128</f>
        <v>0</v>
      </c>
    </row>
    <row r="441" spans="1:14">
      <c r="A441" s="8">
        <f>'Identification '!$F$11</f>
        <v>0</v>
      </c>
      <c r="B441" s="46" t="str">
        <f>IF(AND('Identification '!$F$11="",'Identification '!$F$15&lt;&gt;""),'Identification '!$F$15,IF('Identification '!$F$11="","",IF('Identification '!$F$13="Inscrire le nom de votre organisme dans la cellule F15",'Identification '!$F$15,'Identification '!$F$13)))</f>
        <v/>
      </c>
      <c r="C441" s="8" t="str">
        <f>REF!$BM$7</f>
        <v>2025-2026</v>
      </c>
      <c r="D441" s="8" t="s">
        <v>2995</v>
      </c>
      <c r="E441" s="46" t="str">
        <f>'Identification '!$F$17</f>
        <v/>
      </c>
      <c r="F441" s="8" t="str">
        <f>'Identification '!$G$18</f>
        <v/>
      </c>
      <c r="G441" s="8" t="str">
        <f>IF('Section 9b Bilan_Médiation'!B129="","",'Section 9b Bilan_Médiation'!B129)</f>
        <v/>
      </c>
      <c r="H441" s="1315" t="str">
        <f>IF('Section 9b Bilan_Médiation'!C129="","",'Section 9b Bilan_Médiation'!C129)</f>
        <v/>
      </c>
      <c r="I441" s="8" t="str">
        <f>IF('Section 9b Bilan_Médiation'!D129="","",IF('Section 9b Bilan_Médiation'!D129="«Choisir»","",'Section 9b Bilan_Médiation'!D129))</f>
        <v/>
      </c>
      <c r="J441" s="8" t="str">
        <f>IF('Section 9b Bilan_Médiation'!F129="","",IF('Section 9b Bilan_Médiation'!F129="«Choisir»","",'Section 9b Bilan_Médiation'!F129))</f>
        <v/>
      </c>
      <c r="K441" s="8" t="str">
        <f>IF('Section 9b Bilan_Médiation'!G129="","",IF('Section 9b Bilan_Médiation'!G129="«Choisir»","",'Section 9b Bilan_Médiation'!G129))</f>
        <v/>
      </c>
      <c r="L441" s="8" t="str">
        <f>IF('Section 9b Bilan_Médiation'!H129="","",IF('Section 9b Bilan_Médiation'!H129="«Choisir»","",'Section 9b Bilan_Médiation'!H129))</f>
        <v/>
      </c>
      <c r="M441" s="8">
        <f>'Section 9b Bilan_Médiation'!I129</f>
        <v>0</v>
      </c>
      <c r="N441" s="8">
        <f>'Section 9b Bilan_Médiation'!J129</f>
        <v>0</v>
      </c>
    </row>
    <row r="442" spans="1:14">
      <c r="A442" s="8">
        <f>'Identification '!$F$11</f>
        <v>0</v>
      </c>
      <c r="B442" s="46" t="str">
        <f>IF(AND('Identification '!$F$11="",'Identification '!$F$15&lt;&gt;""),'Identification '!$F$15,IF('Identification '!$F$11="","",IF('Identification '!$F$13="Inscrire le nom de votre organisme dans la cellule F15",'Identification '!$F$15,'Identification '!$F$13)))</f>
        <v/>
      </c>
      <c r="C442" s="8" t="str">
        <f>REF!$BM$7</f>
        <v>2025-2026</v>
      </c>
      <c r="D442" s="8" t="s">
        <v>2995</v>
      </c>
      <c r="E442" s="46" t="str">
        <f>'Identification '!$F$17</f>
        <v/>
      </c>
      <c r="F442" s="8" t="str">
        <f>'Identification '!$G$18</f>
        <v/>
      </c>
      <c r="G442" s="8" t="str">
        <f>IF('Section 9b Bilan_Médiation'!B130="","",'Section 9b Bilan_Médiation'!B130)</f>
        <v/>
      </c>
      <c r="H442" s="1315" t="str">
        <f>IF('Section 9b Bilan_Médiation'!C130="","",'Section 9b Bilan_Médiation'!C130)</f>
        <v/>
      </c>
      <c r="I442" s="8" t="str">
        <f>IF('Section 9b Bilan_Médiation'!D130="","",IF('Section 9b Bilan_Médiation'!D130="«Choisir»","",'Section 9b Bilan_Médiation'!D130))</f>
        <v/>
      </c>
      <c r="J442" s="8" t="str">
        <f>IF('Section 9b Bilan_Médiation'!F130="","",IF('Section 9b Bilan_Médiation'!F130="«Choisir»","",'Section 9b Bilan_Médiation'!F130))</f>
        <v/>
      </c>
      <c r="K442" s="8" t="str">
        <f>IF('Section 9b Bilan_Médiation'!G130="","",IF('Section 9b Bilan_Médiation'!G130="«Choisir»","",'Section 9b Bilan_Médiation'!G130))</f>
        <v/>
      </c>
      <c r="L442" s="8" t="str">
        <f>IF('Section 9b Bilan_Médiation'!H130="","",IF('Section 9b Bilan_Médiation'!H130="«Choisir»","",'Section 9b Bilan_Médiation'!H130))</f>
        <v/>
      </c>
      <c r="M442" s="8">
        <f>'Section 9b Bilan_Médiation'!I130</f>
        <v>0</v>
      </c>
      <c r="N442" s="8">
        <f>'Section 9b Bilan_Médiation'!J130</f>
        <v>0</v>
      </c>
    </row>
    <row r="443" spans="1:14">
      <c r="A443" s="8">
        <f>'Identification '!$F$11</f>
        <v>0</v>
      </c>
      <c r="B443" s="46" t="str">
        <f>IF(AND('Identification '!$F$11="",'Identification '!$F$15&lt;&gt;""),'Identification '!$F$15,IF('Identification '!$F$11="","",IF('Identification '!$F$13="Inscrire le nom de votre organisme dans la cellule F15",'Identification '!$F$15,'Identification '!$F$13)))</f>
        <v/>
      </c>
      <c r="C443" s="8" t="str">
        <f>REF!$BM$7</f>
        <v>2025-2026</v>
      </c>
      <c r="D443" s="8" t="s">
        <v>2995</v>
      </c>
      <c r="E443" s="46" t="str">
        <f>'Identification '!$F$17</f>
        <v/>
      </c>
      <c r="F443" s="8" t="str">
        <f>'Identification '!$G$18</f>
        <v/>
      </c>
      <c r="G443" s="8" t="str">
        <f>IF('Section 9b Bilan_Médiation'!B131="","",'Section 9b Bilan_Médiation'!B131)</f>
        <v/>
      </c>
      <c r="H443" s="1315" t="str">
        <f>IF('Section 9b Bilan_Médiation'!C131="","",'Section 9b Bilan_Médiation'!C131)</f>
        <v/>
      </c>
      <c r="I443" s="8" t="str">
        <f>IF('Section 9b Bilan_Médiation'!D131="","",IF('Section 9b Bilan_Médiation'!D131="«Choisir»","",'Section 9b Bilan_Médiation'!D131))</f>
        <v/>
      </c>
      <c r="J443" s="8" t="str">
        <f>IF('Section 9b Bilan_Médiation'!F131="","",IF('Section 9b Bilan_Médiation'!F131="«Choisir»","",'Section 9b Bilan_Médiation'!F131))</f>
        <v/>
      </c>
      <c r="K443" s="8" t="str">
        <f>IF('Section 9b Bilan_Médiation'!G131="","",IF('Section 9b Bilan_Médiation'!G131="«Choisir»","",'Section 9b Bilan_Médiation'!G131))</f>
        <v/>
      </c>
      <c r="L443" s="8" t="str">
        <f>IF('Section 9b Bilan_Médiation'!H131="","",IF('Section 9b Bilan_Médiation'!H131="«Choisir»","",'Section 9b Bilan_Médiation'!H131))</f>
        <v/>
      </c>
      <c r="M443" s="8">
        <f>'Section 9b Bilan_Médiation'!I131</f>
        <v>0</v>
      </c>
      <c r="N443" s="8">
        <f>'Section 9b Bilan_Médiation'!J131</f>
        <v>0</v>
      </c>
    </row>
    <row r="444" spans="1:14">
      <c r="A444" s="8">
        <f>'Identification '!$F$11</f>
        <v>0</v>
      </c>
      <c r="B444" s="46" t="str">
        <f>IF(AND('Identification '!$F$11="",'Identification '!$F$15&lt;&gt;""),'Identification '!$F$15,IF('Identification '!$F$11="","",IF('Identification '!$F$13="Inscrire le nom de votre organisme dans la cellule F15",'Identification '!$F$15,'Identification '!$F$13)))</f>
        <v/>
      </c>
      <c r="C444" s="8" t="str">
        <f>REF!$BM$7</f>
        <v>2025-2026</v>
      </c>
      <c r="D444" s="8" t="s">
        <v>2995</v>
      </c>
      <c r="E444" s="46" t="str">
        <f>'Identification '!$F$17</f>
        <v/>
      </c>
      <c r="F444" s="8" t="str">
        <f>'Identification '!$G$18</f>
        <v/>
      </c>
      <c r="G444" s="8" t="str">
        <f>IF('Section 9b Bilan_Médiation'!B132="","",'Section 9b Bilan_Médiation'!B132)</f>
        <v/>
      </c>
      <c r="H444" s="1315" t="str">
        <f>IF('Section 9b Bilan_Médiation'!C132="","",'Section 9b Bilan_Médiation'!C132)</f>
        <v/>
      </c>
      <c r="I444" s="8" t="str">
        <f>IF('Section 9b Bilan_Médiation'!D132="","",IF('Section 9b Bilan_Médiation'!D132="«Choisir»","",'Section 9b Bilan_Médiation'!D132))</f>
        <v/>
      </c>
      <c r="J444" s="8" t="str">
        <f>IF('Section 9b Bilan_Médiation'!F132="","",IF('Section 9b Bilan_Médiation'!F132="«Choisir»","",'Section 9b Bilan_Médiation'!F132))</f>
        <v/>
      </c>
      <c r="K444" s="8" t="str">
        <f>IF('Section 9b Bilan_Médiation'!G132="","",IF('Section 9b Bilan_Médiation'!G132="«Choisir»","",'Section 9b Bilan_Médiation'!G132))</f>
        <v/>
      </c>
      <c r="L444" s="8" t="str">
        <f>IF('Section 9b Bilan_Médiation'!H132="","",IF('Section 9b Bilan_Médiation'!H132="«Choisir»","",'Section 9b Bilan_Médiation'!H132))</f>
        <v/>
      </c>
      <c r="M444" s="8">
        <f>'Section 9b Bilan_Médiation'!I132</f>
        <v>0</v>
      </c>
      <c r="N444" s="8">
        <f>'Section 9b Bilan_Médiation'!J132</f>
        <v>0</v>
      </c>
    </row>
    <row r="445" spans="1:14">
      <c r="A445" s="8">
        <f>'Identification '!$F$11</f>
        <v>0</v>
      </c>
      <c r="B445" s="46" t="str">
        <f>IF(AND('Identification '!$F$11="",'Identification '!$F$15&lt;&gt;""),'Identification '!$F$15,IF('Identification '!$F$11="","",IF('Identification '!$F$13="Inscrire le nom de votre organisme dans la cellule F15",'Identification '!$F$15,'Identification '!$F$13)))</f>
        <v/>
      </c>
      <c r="C445" s="8" t="str">
        <f>REF!$BM$7</f>
        <v>2025-2026</v>
      </c>
      <c r="D445" s="8" t="s">
        <v>2995</v>
      </c>
      <c r="E445" s="46" t="str">
        <f>'Identification '!$F$17</f>
        <v/>
      </c>
      <c r="F445" s="8" t="str">
        <f>'Identification '!$G$18</f>
        <v/>
      </c>
      <c r="G445" s="8" t="str">
        <f>IF('Section 9b Bilan_Médiation'!B133="","",'Section 9b Bilan_Médiation'!B133)</f>
        <v/>
      </c>
      <c r="H445" s="1315" t="str">
        <f>IF('Section 9b Bilan_Médiation'!C133="","",'Section 9b Bilan_Médiation'!C133)</f>
        <v/>
      </c>
      <c r="I445" s="8" t="str">
        <f>IF('Section 9b Bilan_Médiation'!D133="","",IF('Section 9b Bilan_Médiation'!D133="«Choisir»","",'Section 9b Bilan_Médiation'!D133))</f>
        <v/>
      </c>
      <c r="J445" s="8" t="str">
        <f>IF('Section 9b Bilan_Médiation'!F133="","",IF('Section 9b Bilan_Médiation'!F133="«Choisir»","",'Section 9b Bilan_Médiation'!F133))</f>
        <v/>
      </c>
      <c r="K445" s="8" t="str">
        <f>IF('Section 9b Bilan_Médiation'!G133="","",IF('Section 9b Bilan_Médiation'!G133="«Choisir»","",'Section 9b Bilan_Médiation'!G133))</f>
        <v/>
      </c>
      <c r="L445" s="8" t="str">
        <f>IF('Section 9b Bilan_Médiation'!H133="","",IF('Section 9b Bilan_Médiation'!H133="«Choisir»","",'Section 9b Bilan_Médiation'!H133))</f>
        <v/>
      </c>
      <c r="M445" s="8">
        <f>'Section 9b Bilan_Médiation'!I133</f>
        <v>0</v>
      </c>
      <c r="N445" s="8">
        <f>'Section 9b Bilan_Médiation'!J133</f>
        <v>0</v>
      </c>
    </row>
    <row r="446" spans="1:14">
      <c r="A446" s="8">
        <f>'Identification '!$F$11</f>
        <v>0</v>
      </c>
      <c r="B446" s="46" t="str">
        <f>IF(AND('Identification '!$F$11="",'Identification '!$F$15&lt;&gt;""),'Identification '!$F$15,IF('Identification '!$F$11="","",IF('Identification '!$F$13="Inscrire le nom de votre organisme dans la cellule F15",'Identification '!$F$15,'Identification '!$F$13)))</f>
        <v/>
      </c>
      <c r="C446" s="8" t="str">
        <f>REF!$BM$7</f>
        <v>2025-2026</v>
      </c>
      <c r="D446" s="8" t="s">
        <v>2995</v>
      </c>
      <c r="E446" s="46" t="str">
        <f>'Identification '!$F$17</f>
        <v/>
      </c>
      <c r="F446" s="8" t="str">
        <f>'Identification '!$G$18</f>
        <v/>
      </c>
      <c r="G446" s="8" t="str">
        <f>IF('Section 9b Bilan_Médiation'!B134="","",'Section 9b Bilan_Médiation'!B134)</f>
        <v/>
      </c>
      <c r="H446" s="1315" t="str">
        <f>IF('Section 9b Bilan_Médiation'!C134="","",'Section 9b Bilan_Médiation'!C134)</f>
        <v/>
      </c>
      <c r="I446" s="8" t="str">
        <f>IF('Section 9b Bilan_Médiation'!D134="","",IF('Section 9b Bilan_Médiation'!D134="«Choisir»","",'Section 9b Bilan_Médiation'!D134))</f>
        <v/>
      </c>
      <c r="J446" s="8" t="str">
        <f>IF('Section 9b Bilan_Médiation'!F134="","",IF('Section 9b Bilan_Médiation'!F134="«Choisir»","",'Section 9b Bilan_Médiation'!F134))</f>
        <v/>
      </c>
      <c r="K446" s="8" t="str">
        <f>IF('Section 9b Bilan_Médiation'!G134="","",IF('Section 9b Bilan_Médiation'!G134="«Choisir»","",'Section 9b Bilan_Médiation'!G134))</f>
        <v/>
      </c>
      <c r="L446" s="8" t="str">
        <f>IF('Section 9b Bilan_Médiation'!H134="","",IF('Section 9b Bilan_Médiation'!H134="«Choisir»","",'Section 9b Bilan_Médiation'!H134))</f>
        <v/>
      </c>
      <c r="M446" s="8">
        <f>'Section 9b Bilan_Médiation'!I134</f>
        <v>0</v>
      </c>
      <c r="N446" s="8">
        <f>'Section 9b Bilan_Médiation'!J134</f>
        <v>0</v>
      </c>
    </row>
    <row r="447" spans="1:14">
      <c r="A447" s="8">
        <f>'Identification '!$F$11</f>
        <v>0</v>
      </c>
      <c r="B447" s="46" t="str">
        <f>IF(AND('Identification '!$F$11="",'Identification '!$F$15&lt;&gt;""),'Identification '!$F$15,IF('Identification '!$F$11="","",IF('Identification '!$F$13="Inscrire le nom de votre organisme dans la cellule F15",'Identification '!$F$15,'Identification '!$F$13)))</f>
        <v/>
      </c>
      <c r="C447" s="8" t="str">
        <f>REF!$BM$7</f>
        <v>2025-2026</v>
      </c>
      <c r="D447" s="8" t="s">
        <v>2995</v>
      </c>
      <c r="E447" s="46" t="str">
        <f>'Identification '!$F$17</f>
        <v/>
      </c>
      <c r="F447" s="8" t="str">
        <f>'Identification '!$G$18</f>
        <v/>
      </c>
      <c r="G447" s="8" t="str">
        <f>IF('Section 9b Bilan_Médiation'!B135="","",'Section 9b Bilan_Médiation'!B135)</f>
        <v/>
      </c>
      <c r="H447" s="1315" t="str">
        <f>IF('Section 9b Bilan_Médiation'!C135="","",'Section 9b Bilan_Médiation'!C135)</f>
        <v/>
      </c>
      <c r="I447" s="8" t="str">
        <f>IF('Section 9b Bilan_Médiation'!D135="","",IF('Section 9b Bilan_Médiation'!D135="«Choisir»","",'Section 9b Bilan_Médiation'!D135))</f>
        <v/>
      </c>
      <c r="J447" s="8" t="str">
        <f>IF('Section 9b Bilan_Médiation'!F135="","",IF('Section 9b Bilan_Médiation'!F135="«Choisir»","",'Section 9b Bilan_Médiation'!F135))</f>
        <v/>
      </c>
      <c r="K447" s="8" t="str">
        <f>IF('Section 9b Bilan_Médiation'!G135="","",IF('Section 9b Bilan_Médiation'!G135="«Choisir»","",'Section 9b Bilan_Médiation'!G135))</f>
        <v/>
      </c>
      <c r="L447" s="8" t="str">
        <f>IF('Section 9b Bilan_Médiation'!H135="","",IF('Section 9b Bilan_Médiation'!H135="«Choisir»","",'Section 9b Bilan_Médiation'!H135))</f>
        <v/>
      </c>
      <c r="M447" s="8">
        <f>'Section 9b Bilan_Médiation'!I135</f>
        <v>0</v>
      </c>
      <c r="N447" s="8">
        <f>'Section 9b Bilan_Médiation'!J135</f>
        <v>0</v>
      </c>
    </row>
    <row r="448" spans="1:14">
      <c r="A448" s="8">
        <f>'Identification '!$F$11</f>
        <v>0</v>
      </c>
      <c r="B448" s="46" t="str">
        <f>IF(AND('Identification '!$F$11="",'Identification '!$F$15&lt;&gt;""),'Identification '!$F$15,IF('Identification '!$F$11="","",IF('Identification '!$F$13="Inscrire le nom de votre organisme dans la cellule F15",'Identification '!$F$15,'Identification '!$F$13)))</f>
        <v/>
      </c>
      <c r="C448" s="8" t="str">
        <f>REF!$BM$7</f>
        <v>2025-2026</v>
      </c>
      <c r="D448" s="8" t="s">
        <v>2995</v>
      </c>
      <c r="E448" s="46" t="str">
        <f>'Identification '!$F$17</f>
        <v/>
      </c>
      <c r="F448" s="8" t="str">
        <f>'Identification '!$G$18</f>
        <v/>
      </c>
      <c r="G448" s="8" t="str">
        <f>IF('Section 9b Bilan_Médiation'!B136="","",'Section 9b Bilan_Médiation'!B136)</f>
        <v/>
      </c>
      <c r="H448" s="1315" t="str">
        <f>IF('Section 9b Bilan_Médiation'!C136="","",'Section 9b Bilan_Médiation'!C136)</f>
        <v/>
      </c>
      <c r="I448" s="8" t="str">
        <f>IF('Section 9b Bilan_Médiation'!D136="","",IF('Section 9b Bilan_Médiation'!D136="«Choisir»","",'Section 9b Bilan_Médiation'!D136))</f>
        <v/>
      </c>
      <c r="J448" s="8" t="str">
        <f>IF('Section 9b Bilan_Médiation'!F136="","",IF('Section 9b Bilan_Médiation'!F136="«Choisir»","",'Section 9b Bilan_Médiation'!F136))</f>
        <v/>
      </c>
      <c r="K448" s="8" t="str">
        <f>IF('Section 9b Bilan_Médiation'!G136="","",IF('Section 9b Bilan_Médiation'!G136="«Choisir»","",'Section 9b Bilan_Médiation'!G136))</f>
        <v/>
      </c>
      <c r="L448" s="8" t="str">
        <f>IF('Section 9b Bilan_Médiation'!H136="","",IF('Section 9b Bilan_Médiation'!H136="«Choisir»","",'Section 9b Bilan_Médiation'!H136))</f>
        <v/>
      </c>
      <c r="M448" s="8">
        <f>'Section 9b Bilan_Médiation'!I136</f>
        <v>0</v>
      </c>
      <c r="N448" s="8">
        <f>'Section 9b Bilan_Médiation'!J136</f>
        <v>0</v>
      </c>
    </row>
    <row r="449" spans="1:14">
      <c r="A449" s="8">
        <f>'Identification '!$F$11</f>
        <v>0</v>
      </c>
      <c r="B449" s="46" t="str">
        <f>IF(AND('Identification '!$F$11="",'Identification '!$F$15&lt;&gt;""),'Identification '!$F$15,IF('Identification '!$F$11="","",IF('Identification '!$F$13="Inscrire le nom de votre organisme dans la cellule F15",'Identification '!$F$15,'Identification '!$F$13)))</f>
        <v/>
      </c>
      <c r="C449" s="8" t="str">
        <f>REF!$BM$7</f>
        <v>2025-2026</v>
      </c>
      <c r="D449" s="8" t="s">
        <v>2995</v>
      </c>
      <c r="E449" s="46" t="str">
        <f>'Identification '!$F$17</f>
        <v/>
      </c>
      <c r="F449" s="8" t="str">
        <f>'Identification '!$G$18</f>
        <v/>
      </c>
      <c r="G449" s="8" t="str">
        <f>IF('Section 9b Bilan_Médiation'!B137="","",'Section 9b Bilan_Médiation'!B137)</f>
        <v/>
      </c>
      <c r="H449" s="1315" t="str">
        <f>IF('Section 9b Bilan_Médiation'!C137="","",'Section 9b Bilan_Médiation'!C137)</f>
        <v/>
      </c>
      <c r="I449" s="8" t="str">
        <f>IF('Section 9b Bilan_Médiation'!D137="","",IF('Section 9b Bilan_Médiation'!D137="«Choisir»","",'Section 9b Bilan_Médiation'!D137))</f>
        <v/>
      </c>
      <c r="J449" s="8" t="str">
        <f>IF('Section 9b Bilan_Médiation'!F137="","",IF('Section 9b Bilan_Médiation'!F137="«Choisir»","",'Section 9b Bilan_Médiation'!F137))</f>
        <v/>
      </c>
      <c r="K449" s="8" t="str">
        <f>IF('Section 9b Bilan_Médiation'!G137="","",IF('Section 9b Bilan_Médiation'!G137="«Choisir»","",'Section 9b Bilan_Médiation'!G137))</f>
        <v/>
      </c>
      <c r="L449" s="8" t="str">
        <f>IF('Section 9b Bilan_Médiation'!H137="","",IF('Section 9b Bilan_Médiation'!H137="«Choisir»","",'Section 9b Bilan_Médiation'!H137))</f>
        <v/>
      </c>
      <c r="M449" s="8">
        <f>'Section 9b Bilan_Médiation'!I137</f>
        <v>0</v>
      </c>
      <c r="N449" s="8">
        <f>'Section 9b Bilan_Médiation'!J137</f>
        <v>0</v>
      </c>
    </row>
    <row r="450" spans="1:14">
      <c r="A450" s="8">
        <f>'Identification '!$F$11</f>
        <v>0</v>
      </c>
      <c r="B450" s="46" t="str">
        <f>IF(AND('Identification '!$F$11="",'Identification '!$F$15&lt;&gt;""),'Identification '!$F$15,IF('Identification '!$F$11="","",IF('Identification '!$F$13="Inscrire le nom de votre organisme dans la cellule F15",'Identification '!$F$15,'Identification '!$F$13)))</f>
        <v/>
      </c>
      <c r="C450" s="8" t="str">
        <f>REF!$BM$7</f>
        <v>2025-2026</v>
      </c>
      <c r="D450" s="8" t="s">
        <v>2995</v>
      </c>
      <c r="E450" s="46" t="str">
        <f>'Identification '!$F$17</f>
        <v/>
      </c>
      <c r="F450" s="8" t="str">
        <f>'Identification '!$G$18</f>
        <v/>
      </c>
      <c r="G450" s="8" t="str">
        <f>IF('Section 9b Bilan_Médiation'!B138="","",'Section 9b Bilan_Médiation'!B138)</f>
        <v/>
      </c>
      <c r="H450" s="1315" t="str">
        <f>IF('Section 9b Bilan_Médiation'!C138="","",'Section 9b Bilan_Médiation'!C138)</f>
        <v/>
      </c>
      <c r="I450" s="8" t="str">
        <f>IF('Section 9b Bilan_Médiation'!D138="","",IF('Section 9b Bilan_Médiation'!D138="«Choisir»","",'Section 9b Bilan_Médiation'!D138))</f>
        <v/>
      </c>
      <c r="J450" s="8" t="str">
        <f>IF('Section 9b Bilan_Médiation'!F138="","",IF('Section 9b Bilan_Médiation'!F138="«Choisir»","",'Section 9b Bilan_Médiation'!F138))</f>
        <v/>
      </c>
      <c r="K450" s="8" t="str">
        <f>IF('Section 9b Bilan_Médiation'!G138="","",IF('Section 9b Bilan_Médiation'!G138="«Choisir»","",'Section 9b Bilan_Médiation'!G138))</f>
        <v/>
      </c>
      <c r="L450" s="8" t="str">
        <f>IF('Section 9b Bilan_Médiation'!H138="","",IF('Section 9b Bilan_Médiation'!H138="«Choisir»","",'Section 9b Bilan_Médiation'!H138))</f>
        <v/>
      </c>
      <c r="M450" s="8">
        <f>'Section 9b Bilan_Médiation'!I138</f>
        <v>0</v>
      </c>
      <c r="N450" s="8">
        <f>'Section 9b Bilan_Médiation'!J138</f>
        <v>0</v>
      </c>
    </row>
    <row r="451" spans="1:14">
      <c r="A451" s="8">
        <f>'Identification '!$F$11</f>
        <v>0</v>
      </c>
      <c r="B451" s="46" t="str">
        <f>IF(AND('Identification '!$F$11="",'Identification '!$F$15&lt;&gt;""),'Identification '!$F$15,IF('Identification '!$F$11="","",IF('Identification '!$F$13="Inscrire le nom de votre organisme dans la cellule F15",'Identification '!$F$15,'Identification '!$F$13)))</f>
        <v/>
      </c>
      <c r="C451" s="8" t="str">
        <f>REF!$BM$7</f>
        <v>2025-2026</v>
      </c>
      <c r="D451" s="8" t="s">
        <v>2995</v>
      </c>
      <c r="E451" s="46" t="str">
        <f>'Identification '!$F$17</f>
        <v/>
      </c>
      <c r="F451" s="8" t="str">
        <f>'Identification '!$G$18</f>
        <v/>
      </c>
      <c r="G451" s="8" t="str">
        <f>IF('Section 9b Bilan_Médiation'!B139="","",'Section 9b Bilan_Médiation'!B139)</f>
        <v/>
      </c>
      <c r="H451" s="1315" t="str">
        <f>IF('Section 9b Bilan_Médiation'!C139="","",'Section 9b Bilan_Médiation'!C139)</f>
        <v/>
      </c>
      <c r="I451" s="8" t="str">
        <f>IF('Section 9b Bilan_Médiation'!D139="","",IF('Section 9b Bilan_Médiation'!D139="«Choisir»","",'Section 9b Bilan_Médiation'!D139))</f>
        <v/>
      </c>
      <c r="J451" s="8" t="str">
        <f>IF('Section 9b Bilan_Médiation'!F139="","",IF('Section 9b Bilan_Médiation'!F139="«Choisir»","",'Section 9b Bilan_Médiation'!F139))</f>
        <v/>
      </c>
      <c r="K451" s="8" t="str">
        <f>IF('Section 9b Bilan_Médiation'!G139="","",IF('Section 9b Bilan_Médiation'!G139="«Choisir»","",'Section 9b Bilan_Médiation'!G139))</f>
        <v/>
      </c>
      <c r="L451" s="8" t="str">
        <f>IF('Section 9b Bilan_Médiation'!H139="","",IF('Section 9b Bilan_Médiation'!H139="«Choisir»","",'Section 9b Bilan_Médiation'!H139))</f>
        <v/>
      </c>
      <c r="M451" s="8">
        <f>'Section 9b Bilan_Médiation'!I139</f>
        <v>0</v>
      </c>
      <c r="N451" s="8">
        <f>'Section 9b Bilan_Médiation'!J139</f>
        <v>0</v>
      </c>
    </row>
    <row r="452" spans="1:14">
      <c r="A452" s="8">
        <f>'Identification '!$F$11</f>
        <v>0</v>
      </c>
      <c r="B452" s="46" t="str">
        <f>IF(AND('Identification '!$F$11="",'Identification '!$F$15&lt;&gt;""),'Identification '!$F$15,IF('Identification '!$F$11="","",IF('Identification '!$F$13="Inscrire le nom de votre organisme dans la cellule F15",'Identification '!$F$15,'Identification '!$F$13)))</f>
        <v/>
      </c>
      <c r="C452" s="8" t="str">
        <f>REF!$BM$7</f>
        <v>2025-2026</v>
      </c>
      <c r="D452" s="8" t="s">
        <v>2995</v>
      </c>
      <c r="E452" s="46" t="str">
        <f>'Identification '!$F$17</f>
        <v/>
      </c>
      <c r="F452" s="8" t="str">
        <f>'Identification '!$G$18</f>
        <v/>
      </c>
      <c r="G452" s="8" t="str">
        <f>IF('Section 9b Bilan_Médiation'!B140="","",'Section 9b Bilan_Médiation'!B140)</f>
        <v/>
      </c>
      <c r="H452" s="1315" t="str">
        <f>IF('Section 9b Bilan_Médiation'!C140="","",'Section 9b Bilan_Médiation'!C140)</f>
        <v/>
      </c>
      <c r="I452" s="8" t="str">
        <f>IF('Section 9b Bilan_Médiation'!D140="","",IF('Section 9b Bilan_Médiation'!D140="«Choisir»","",'Section 9b Bilan_Médiation'!D140))</f>
        <v/>
      </c>
      <c r="J452" s="8" t="str">
        <f>IF('Section 9b Bilan_Médiation'!F140="","",IF('Section 9b Bilan_Médiation'!F140="«Choisir»","",'Section 9b Bilan_Médiation'!F140))</f>
        <v/>
      </c>
      <c r="K452" s="8" t="str">
        <f>IF('Section 9b Bilan_Médiation'!G140="","",IF('Section 9b Bilan_Médiation'!G140="«Choisir»","",'Section 9b Bilan_Médiation'!G140))</f>
        <v/>
      </c>
      <c r="L452" s="8" t="str">
        <f>IF('Section 9b Bilan_Médiation'!H140="","",IF('Section 9b Bilan_Médiation'!H140="«Choisir»","",'Section 9b Bilan_Médiation'!H140))</f>
        <v/>
      </c>
      <c r="M452" s="8">
        <f>'Section 9b Bilan_Médiation'!I140</f>
        <v>0</v>
      </c>
      <c r="N452" s="8">
        <f>'Section 9b Bilan_Médiation'!J140</f>
        <v>0</v>
      </c>
    </row>
    <row r="453" spans="1:14">
      <c r="A453" s="8">
        <f>'Identification '!$F$11</f>
        <v>0</v>
      </c>
      <c r="B453" s="46" t="str">
        <f>IF(AND('Identification '!$F$11="",'Identification '!$F$15&lt;&gt;""),'Identification '!$F$15,IF('Identification '!$F$11="","",IF('Identification '!$F$13="Inscrire le nom de votre organisme dans la cellule F15",'Identification '!$F$15,'Identification '!$F$13)))</f>
        <v/>
      </c>
      <c r="C453" s="8" t="str">
        <f>REF!$BM$7</f>
        <v>2025-2026</v>
      </c>
      <c r="D453" s="8" t="s">
        <v>2995</v>
      </c>
      <c r="E453" s="46" t="str">
        <f>'Identification '!$F$17</f>
        <v/>
      </c>
      <c r="F453" s="8" t="str">
        <f>'Identification '!$G$18</f>
        <v/>
      </c>
      <c r="G453" s="8" t="str">
        <f>IF('Section 9b Bilan_Médiation'!B141="","",'Section 9b Bilan_Médiation'!B141)</f>
        <v/>
      </c>
      <c r="H453" s="1315" t="str">
        <f>IF('Section 9b Bilan_Médiation'!C141="","",'Section 9b Bilan_Médiation'!C141)</f>
        <v/>
      </c>
      <c r="I453" s="8" t="str">
        <f>IF('Section 9b Bilan_Médiation'!D141="","",IF('Section 9b Bilan_Médiation'!D141="«Choisir»","",'Section 9b Bilan_Médiation'!D141))</f>
        <v/>
      </c>
      <c r="J453" s="8" t="str">
        <f>IF('Section 9b Bilan_Médiation'!F141="","",IF('Section 9b Bilan_Médiation'!F141="«Choisir»","",'Section 9b Bilan_Médiation'!F141))</f>
        <v/>
      </c>
      <c r="K453" s="8" t="str">
        <f>IF('Section 9b Bilan_Médiation'!G141="","",IF('Section 9b Bilan_Médiation'!G141="«Choisir»","",'Section 9b Bilan_Médiation'!G141))</f>
        <v/>
      </c>
      <c r="L453" s="8" t="str">
        <f>IF('Section 9b Bilan_Médiation'!H141="","",IF('Section 9b Bilan_Médiation'!H141="«Choisir»","",'Section 9b Bilan_Médiation'!H141))</f>
        <v/>
      </c>
      <c r="M453" s="8">
        <f>'Section 9b Bilan_Médiation'!I141</f>
        <v>0</v>
      </c>
      <c r="N453" s="8">
        <f>'Section 9b Bilan_Médiation'!J141</f>
        <v>0</v>
      </c>
    </row>
    <row r="454" spans="1:14">
      <c r="A454" s="8">
        <f>'Identification '!$F$11</f>
        <v>0</v>
      </c>
      <c r="B454" s="46" t="str">
        <f>IF(AND('Identification '!$F$11="",'Identification '!$F$15&lt;&gt;""),'Identification '!$F$15,IF('Identification '!$F$11="","",IF('Identification '!$F$13="Inscrire le nom de votre organisme dans la cellule F15",'Identification '!$F$15,'Identification '!$F$13)))</f>
        <v/>
      </c>
      <c r="C454" s="8" t="str">
        <f>REF!$BM$7</f>
        <v>2025-2026</v>
      </c>
      <c r="D454" s="8" t="s">
        <v>2995</v>
      </c>
      <c r="E454" s="46" t="str">
        <f>'Identification '!$F$17</f>
        <v/>
      </c>
      <c r="F454" s="8" t="str">
        <f>'Identification '!$G$18</f>
        <v/>
      </c>
      <c r="G454" s="8" t="str">
        <f>IF('Section 9b Bilan_Médiation'!B142="","",'Section 9b Bilan_Médiation'!B142)</f>
        <v/>
      </c>
      <c r="H454" s="1315" t="str">
        <f>IF('Section 9b Bilan_Médiation'!C142="","",'Section 9b Bilan_Médiation'!C142)</f>
        <v/>
      </c>
      <c r="I454" s="8" t="str">
        <f>IF('Section 9b Bilan_Médiation'!D142="","",IF('Section 9b Bilan_Médiation'!D142="«Choisir»","",'Section 9b Bilan_Médiation'!D142))</f>
        <v/>
      </c>
      <c r="J454" s="8" t="str">
        <f>IF('Section 9b Bilan_Médiation'!F142="","",IF('Section 9b Bilan_Médiation'!F142="«Choisir»","",'Section 9b Bilan_Médiation'!F142))</f>
        <v/>
      </c>
      <c r="K454" s="8" t="str">
        <f>IF('Section 9b Bilan_Médiation'!G142="","",IF('Section 9b Bilan_Médiation'!G142="«Choisir»","",'Section 9b Bilan_Médiation'!G142))</f>
        <v/>
      </c>
      <c r="L454" s="8" t="str">
        <f>IF('Section 9b Bilan_Médiation'!H142="","",IF('Section 9b Bilan_Médiation'!H142="«Choisir»","",'Section 9b Bilan_Médiation'!H142))</f>
        <v/>
      </c>
      <c r="M454" s="8">
        <f>'Section 9b Bilan_Médiation'!I142</f>
        <v>0</v>
      </c>
      <c r="N454" s="8">
        <f>'Section 9b Bilan_Médiation'!J142</f>
        <v>0</v>
      </c>
    </row>
    <row r="455" spans="1:14">
      <c r="A455" s="8">
        <f>'Identification '!$F$11</f>
        <v>0</v>
      </c>
      <c r="B455" s="46" t="str">
        <f>IF(AND('Identification '!$F$11="",'Identification '!$F$15&lt;&gt;""),'Identification '!$F$15,IF('Identification '!$F$11="","",IF('Identification '!$F$13="Inscrire le nom de votre organisme dans la cellule F15",'Identification '!$F$15,'Identification '!$F$13)))</f>
        <v/>
      </c>
      <c r="C455" s="8" t="str">
        <f>REF!$BM$7</f>
        <v>2025-2026</v>
      </c>
      <c r="D455" s="8" t="s">
        <v>2995</v>
      </c>
      <c r="E455" s="46" t="str">
        <f>'Identification '!$F$17</f>
        <v/>
      </c>
      <c r="F455" s="8" t="str">
        <f>'Identification '!$G$18</f>
        <v/>
      </c>
      <c r="G455" s="8" t="str">
        <f>IF('Section 9b Bilan_Médiation'!B143="","",'Section 9b Bilan_Médiation'!B143)</f>
        <v/>
      </c>
      <c r="H455" s="1315" t="str">
        <f>IF('Section 9b Bilan_Médiation'!C143="","",'Section 9b Bilan_Médiation'!C143)</f>
        <v/>
      </c>
      <c r="I455" s="8" t="str">
        <f>IF('Section 9b Bilan_Médiation'!D143="","",IF('Section 9b Bilan_Médiation'!D143="«Choisir»","",'Section 9b Bilan_Médiation'!D143))</f>
        <v/>
      </c>
      <c r="J455" s="8" t="str">
        <f>IF('Section 9b Bilan_Médiation'!F143="","",IF('Section 9b Bilan_Médiation'!F143="«Choisir»","",'Section 9b Bilan_Médiation'!F143))</f>
        <v/>
      </c>
      <c r="K455" s="8" t="str">
        <f>IF('Section 9b Bilan_Médiation'!G143="","",IF('Section 9b Bilan_Médiation'!G143="«Choisir»","",'Section 9b Bilan_Médiation'!G143))</f>
        <v/>
      </c>
      <c r="L455" s="8" t="str">
        <f>IF('Section 9b Bilan_Médiation'!H143="","",IF('Section 9b Bilan_Médiation'!H143="«Choisir»","",'Section 9b Bilan_Médiation'!H143))</f>
        <v/>
      </c>
      <c r="M455" s="8">
        <f>'Section 9b Bilan_Médiation'!I143</f>
        <v>0</v>
      </c>
      <c r="N455" s="8">
        <f>'Section 9b Bilan_Médiation'!J143</f>
        <v>0</v>
      </c>
    </row>
    <row r="456" spans="1:14">
      <c r="A456" s="8">
        <f>'Identification '!$F$11</f>
        <v>0</v>
      </c>
      <c r="B456" s="46" t="str">
        <f>IF(AND('Identification '!$F$11="",'Identification '!$F$15&lt;&gt;""),'Identification '!$F$15,IF('Identification '!$F$11="","",IF('Identification '!$F$13="Inscrire le nom de votre organisme dans la cellule F15",'Identification '!$F$15,'Identification '!$F$13)))</f>
        <v/>
      </c>
      <c r="C456" s="8" t="str">
        <f>REF!$BM$7</f>
        <v>2025-2026</v>
      </c>
      <c r="D456" s="8" t="s">
        <v>2995</v>
      </c>
      <c r="E456" s="46" t="str">
        <f>'Identification '!$F$17</f>
        <v/>
      </c>
      <c r="F456" s="8" t="str">
        <f>'Identification '!$G$18</f>
        <v/>
      </c>
      <c r="G456" s="8" t="str">
        <f>IF('Section 9b Bilan_Médiation'!B144="","",'Section 9b Bilan_Médiation'!B144)</f>
        <v/>
      </c>
      <c r="H456" s="1315" t="str">
        <f>IF('Section 9b Bilan_Médiation'!C144="","",'Section 9b Bilan_Médiation'!C144)</f>
        <v/>
      </c>
      <c r="I456" s="8" t="str">
        <f>IF('Section 9b Bilan_Médiation'!D144="","",IF('Section 9b Bilan_Médiation'!D144="«Choisir»","",'Section 9b Bilan_Médiation'!D144))</f>
        <v/>
      </c>
      <c r="J456" s="8" t="str">
        <f>IF('Section 9b Bilan_Médiation'!F144="","",IF('Section 9b Bilan_Médiation'!F144="«Choisir»","",'Section 9b Bilan_Médiation'!F144))</f>
        <v/>
      </c>
      <c r="K456" s="8" t="str">
        <f>IF('Section 9b Bilan_Médiation'!G144="","",IF('Section 9b Bilan_Médiation'!G144="«Choisir»","",'Section 9b Bilan_Médiation'!G144))</f>
        <v/>
      </c>
      <c r="L456" s="8" t="str">
        <f>IF('Section 9b Bilan_Médiation'!H144="","",IF('Section 9b Bilan_Médiation'!H144="«Choisir»","",'Section 9b Bilan_Médiation'!H144))</f>
        <v/>
      </c>
      <c r="M456" s="8">
        <f>'Section 9b Bilan_Médiation'!I144</f>
        <v>0</v>
      </c>
      <c r="N456" s="8">
        <f>'Section 9b Bilan_Médiation'!J144</f>
        <v>0</v>
      </c>
    </row>
    <row r="457" spans="1:14">
      <c r="A457" s="8">
        <f>'Identification '!$F$11</f>
        <v>0</v>
      </c>
      <c r="B457" s="46" t="str">
        <f>IF(AND('Identification '!$F$11="",'Identification '!$F$15&lt;&gt;""),'Identification '!$F$15,IF('Identification '!$F$11="","",IF('Identification '!$F$13="Inscrire le nom de votre organisme dans la cellule F15",'Identification '!$F$15,'Identification '!$F$13)))</f>
        <v/>
      </c>
      <c r="C457" s="8" t="str">
        <f>REF!$BM$7</f>
        <v>2025-2026</v>
      </c>
      <c r="D457" s="8" t="s">
        <v>2995</v>
      </c>
      <c r="E457" s="46" t="str">
        <f>'Identification '!$F$17</f>
        <v/>
      </c>
      <c r="F457" s="8" t="str">
        <f>'Identification '!$G$18</f>
        <v/>
      </c>
      <c r="G457" s="8" t="str">
        <f>IF('Section 9b Bilan_Médiation'!B145="","",'Section 9b Bilan_Médiation'!B145)</f>
        <v/>
      </c>
      <c r="H457" s="1315" t="str">
        <f>IF('Section 9b Bilan_Médiation'!C145="","",'Section 9b Bilan_Médiation'!C145)</f>
        <v/>
      </c>
      <c r="I457" s="8" t="str">
        <f>IF('Section 9b Bilan_Médiation'!D145="","",IF('Section 9b Bilan_Médiation'!D145="«Choisir»","",'Section 9b Bilan_Médiation'!D145))</f>
        <v/>
      </c>
      <c r="J457" s="8" t="str">
        <f>IF('Section 9b Bilan_Médiation'!F145="","",IF('Section 9b Bilan_Médiation'!F145="«Choisir»","",'Section 9b Bilan_Médiation'!F145))</f>
        <v/>
      </c>
      <c r="K457" s="8" t="str">
        <f>IF('Section 9b Bilan_Médiation'!G145="","",IF('Section 9b Bilan_Médiation'!G145="«Choisir»","",'Section 9b Bilan_Médiation'!G145))</f>
        <v/>
      </c>
      <c r="L457" s="8" t="str">
        <f>IF('Section 9b Bilan_Médiation'!H145="","",IF('Section 9b Bilan_Médiation'!H145="«Choisir»","",'Section 9b Bilan_Médiation'!H145))</f>
        <v/>
      </c>
      <c r="M457" s="8">
        <f>'Section 9b Bilan_Médiation'!I145</f>
        <v>0</v>
      </c>
      <c r="N457" s="8">
        <f>'Section 9b Bilan_Médiation'!J145</f>
        <v>0</v>
      </c>
    </row>
    <row r="458" spans="1:14">
      <c r="A458" s="8">
        <f>'Identification '!$F$11</f>
        <v>0</v>
      </c>
      <c r="B458" s="46" t="str">
        <f>IF(AND('Identification '!$F$11="",'Identification '!$F$15&lt;&gt;""),'Identification '!$F$15,IF('Identification '!$F$11="","",IF('Identification '!$F$13="Inscrire le nom de votre organisme dans la cellule F15",'Identification '!$F$15,'Identification '!$F$13)))</f>
        <v/>
      </c>
      <c r="C458" s="8" t="str">
        <f>REF!$BM$7</f>
        <v>2025-2026</v>
      </c>
      <c r="D458" s="8" t="s">
        <v>2995</v>
      </c>
      <c r="E458" s="46" t="str">
        <f>'Identification '!$F$17</f>
        <v/>
      </c>
      <c r="F458" s="8" t="str">
        <f>'Identification '!$G$18</f>
        <v/>
      </c>
      <c r="G458" s="8" t="str">
        <f>IF('Section 9b Bilan_Médiation'!B146="","",'Section 9b Bilan_Médiation'!B146)</f>
        <v/>
      </c>
      <c r="H458" s="1315" t="str">
        <f>IF('Section 9b Bilan_Médiation'!C146="","",'Section 9b Bilan_Médiation'!C146)</f>
        <v/>
      </c>
      <c r="I458" s="8" t="str">
        <f>IF('Section 9b Bilan_Médiation'!D146="","",IF('Section 9b Bilan_Médiation'!D146="«Choisir»","",'Section 9b Bilan_Médiation'!D146))</f>
        <v/>
      </c>
      <c r="J458" s="8" t="str">
        <f>IF('Section 9b Bilan_Médiation'!F146="","",IF('Section 9b Bilan_Médiation'!F146="«Choisir»","",'Section 9b Bilan_Médiation'!F146))</f>
        <v/>
      </c>
      <c r="K458" s="8" t="str">
        <f>IF('Section 9b Bilan_Médiation'!G146="","",IF('Section 9b Bilan_Médiation'!G146="«Choisir»","",'Section 9b Bilan_Médiation'!G146))</f>
        <v/>
      </c>
      <c r="L458" s="8" t="str">
        <f>IF('Section 9b Bilan_Médiation'!H146="","",IF('Section 9b Bilan_Médiation'!H146="«Choisir»","",'Section 9b Bilan_Médiation'!H146))</f>
        <v/>
      </c>
      <c r="M458" s="8">
        <f>'Section 9b Bilan_Médiation'!I146</f>
        <v>0</v>
      </c>
      <c r="N458" s="8">
        <f>'Section 9b Bilan_Médiation'!J146</f>
        <v>0</v>
      </c>
    </row>
    <row r="459" spans="1:14">
      <c r="A459" s="8">
        <f>'Identification '!$F$11</f>
        <v>0</v>
      </c>
      <c r="B459" s="46" t="str">
        <f>IF(AND('Identification '!$F$11="",'Identification '!$F$15&lt;&gt;""),'Identification '!$F$15,IF('Identification '!$F$11="","",IF('Identification '!$F$13="Inscrire le nom de votre organisme dans la cellule F15",'Identification '!$F$15,'Identification '!$F$13)))</f>
        <v/>
      </c>
      <c r="C459" s="8" t="str">
        <f>REF!$BM$7</f>
        <v>2025-2026</v>
      </c>
      <c r="D459" s="8" t="s">
        <v>2995</v>
      </c>
      <c r="E459" s="46" t="str">
        <f>'Identification '!$F$17</f>
        <v/>
      </c>
      <c r="F459" s="8" t="str">
        <f>'Identification '!$G$18</f>
        <v/>
      </c>
      <c r="G459" s="8" t="str">
        <f>IF('Section 9b Bilan_Médiation'!B147="","",'Section 9b Bilan_Médiation'!B147)</f>
        <v/>
      </c>
      <c r="H459" s="1315" t="str">
        <f>IF('Section 9b Bilan_Médiation'!C147="","",'Section 9b Bilan_Médiation'!C147)</f>
        <v/>
      </c>
      <c r="I459" s="8" t="str">
        <f>IF('Section 9b Bilan_Médiation'!D147="","",IF('Section 9b Bilan_Médiation'!D147="«Choisir»","",'Section 9b Bilan_Médiation'!D147))</f>
        <v/>
      </c>
      <c r="J459" s="8" t="str">
        <f>IF('Section 9b Bilan_Médiation'!F147="","",IF('Section 9b Bilan_Médiation'!F147="«Choisir»","",'Section 9b Bilan_Médiation'!F147))</f>
        <v/>
      </c>
      <c r="K459" s="8" t="str">
        <f>IF('Section 9b Bilan_Médiation'!G147="","",IF('Section 9b Bilan_Médiation'!G147="«Choisir»","",'Section 9b Bilan_Médiation'!G147))</f>
        <v/>
      </c>
      <c r="L459" s="8" t="str">
        <f>IF('Section 9b Bilan_Médiation'!H147="","",IF('Section 9b Bilan_Médiation'!H147="«Choisir»","",'Section 9b Bilan_Médiation'!H147))</f>
        <v/>
      </c>
      <c r="M459" s="8">
        <f>'Section 9b Bilan_Médiation'!I147</f>
        <v>0</v>
      </c>
      <c r="N459" s="8">
        <f>'Section 9b Bilan_Médiation'!J147</f>
        <v>0</v>
      </c>
    </row>
    <row r="460" spans="1:14">
      <c r="A460" s="8">
        <f>'Identification '!$F$11</f>
        <v>0</v>
      </c>
      <c r="B460" s="46" t="str">
        <f>IF(AND('Identification '!$F$11="",'Identification '!$F$15&lt;&gt;""),'Identification '!$F$15,IF('Identification '!$F$11="","",IF('Identification '!$F$13="Inscrire le nom de votre organisme dans la cellule F15",'Identification '!$F$15,'Identification '!$F$13)))</f>
        <v/>
      </c>
      <c r="C460" s="8" t="str">
        <f>REF!$BM$7</f>
        <v>2025-2026</v>
      </c>
      <c r="D460" s="8" t="s">
        <v>2995</v>
      </c>
      <c r="E460" s="46" t="str">
        <f>'Identification '!$F$17</f>
        <v/>
      </c>
      <c r="F460" s="8" t="str">
        <f>'Identification '!$G$18</f>
        <v/>
      </c>
      <c r="G460" s="8" t="str">
        <f>IF('Section 9b Bilan_Médiation'!B148="","",'Section 9b Bilan_Médiation'!B148)</f>
        <v/>
      </c>
      <c r="H460" s="1315" t="str">
        <f>IF('Section 9b Bilan_Médiation'!C148="","",'Section 9b Bilan_Médiation'!C148)</f>
        <v/>
      </c>
      <c r="I460" s="8" t="str">
        <f>IF('Section 9b Bilan_Médiation'!D148="","",IF('Section 9b Bilan_Médiation'!D148="«Choisir»","",'Section 9b Bilan_Médiation'!D148))</f>
        <v/>
      </c>
      <c r="J460" s="8" t="str">
        <f>IF('Section 9b Bilan_Médiation'!F148="","",IF('Section 9b Bilan_Médiation'!F148="«Choisir»","",'Section 9b Bilan_Médiation'!F148))</f>
        <v/>
      </c>
      <c r="K460" s="8" t="str">
        <f>IF('Section 9b Bilan_Médiation'!G148="","",IF('Section 9b Bilan_Médiation'!G148="«Choisir»","",'Section 9b Bilan_Médiation'!G148))</f>
        <v/>
      </c>
      <c r="L460" s="8" t="str">
        <f>IF('Section 9b Bilan_Médiation'!H148="","",IF('Section 9b Bilan_Médiation'!H148="«Choisir»","",'Section 9b Bilan_Médiation'!H148))</f>
        <v/>
      </c>
      <c r="M460" s="8">
        <f>'Section 9b Bilan_Médiation'!I148</f>
        <v>0</v>
      </c>
      <c r="N460" s="8">
        <f>'Section 9b Bilan_Médiation'!J148</f>
        <v>0</v>
      </c>
    </row>
    <row r="461" spans="1:14">
      <c r="A461" s="8">
        <f>'Identification '!$F$11</f>
        <v>0</v>
      </c>
      <c r="B461" s="46" t="str">
        <f>IF(AND('Identification '!$F$11="",'Identification '!$F$15&lt;&gt;""),'Identification '!$F$15,IF('Identification '!$F$11="","",IF('Identification '!$F$13="Inscrire le nom de votre organisme dans la cellule F15",'Identification '!$F$15,'Identification '!$F$13)))</f>
        <v/>
      </c>
      <c r="C461" s="8" t="str">
        <f>REF!$BM$7</f>
        <v>2025-2026</v>
      </c>
      <c r="D461" s="8" t="s">
        <v>2995</v>
      </c>
      <c r="E461" s="46" t="str">
        <f>'Identification '!$F$17</f>
        <v/>
      </c>
      <c r="F461" s="8" t="str">
        <f>'Identification '!$G$18</f>
        <v/>
      </c>
      <c r="G461" s="8" t="str">
        <f>IF('Section 9b Bilan_Médiation'!B149="","",'Section 9b Bilan_Médiation'!B149)</f>
        <v/>
      </c>
      <c r="H461" s="1315" t="str">
        <f>IF('Section 9b Bilan_Médiation'!C149="","",'Section 9b Bilan_Médiation'!C149)</f>
        <v/>
      </c>
      <c r="I461" s="8" t="str">
        <f>IF('Section 9b Bilan_Médiation'!D149="","",IF('Section 9b Bilan_Médiation'!D149="«Choisir»","",'Section 9b Bilan_Médiation'!D149))</f>
        <v/>
      </c>
      <c r="J461" s="8" t="str">
        <f>IF('Section 9b Bilan_Médiation'!F149="","",IF('Section 9b Bilan_Médiation'!F149="«Choisir»","",'Section 9b Bilan_Médiation'!F149))</f>
        <v/>
      </c>
      <c r="K461" s="8" t="str">
        <f>IF('Section 9b Bilan_Médiation'!G149="","",IF('Section 9b Bilan_Médiation'!G149="«Choisir»","",'Section 9b Bilan_Médiation'!G149))</f>
        <v/>
      </c>
      <c r="L461" s="8" t="str">
        <f>IF('Section 9b Bilan_Médiation'!H149="","",IF('Section 9b Bilan_Médiation'!H149="«Choisir»","",'Section 9b Bilan_Médiation'!H149))</f>
        <v/>
      </c>
      <c r="M461" s="8">
        <f>'Section 9b Bilan_Médiation'!I149</f>
        <v>0</v>
      </c>
      <c r="N461" s="8">
        <f>'Section 9b Bilan_Médiation'!J149</f>
        <v>0</v>
      </c>
    </row>
    <row r="462" spans="1:14">
      <c r="A462" s="8">
        <f>'Identification '!$F$11</f>
        <v>0</v>
      </c>
      <c r="B462" s="46" t="str">
        <f>IF(AND('Identification '!$F$11="",'Identification '!$F$15&lt;&gt;""),'Identification '!$F$15,IF('Identification '!$F$11="","",IF('Identification '!$F$13="Inscrire le nom de votre organisme dans la cellule F15",'Identification '!$F$15,'Identification '!$F$13)))</f>
        <v/>
      </c>
      <c r="C462" s="8" t="str">
        <f>REF!$BM$7</f>
        <v>2025-2026</v>
      </c>
      <c r="D462" s="8" t="s">
        <v>2995</v>
      </c>
      <c r="E462" s="46" t="str">
        <f>'Identification '!$F$17</f>
        <v/>
      </c>
      <c r="F462" s="8" t="str">
        <f>'Identification '!$G$18</f>
        <v/>
      </c>
      <c r="G462" s="8" t="str">
        <f>IF('Section 9b Bilan_Médiation'!B150="","",'Section 9b Bilan_Médiation'!B150)</f>
        <v/>
      </c>
      <c r="H462" s="1315" t="str">
        <f>IF('Section 9b Bilan_Médiation'!C150="","",'Section 9b Bilan_Médiation'!C150)</f>
        <v/>
      </c>
      <c r="I462" s="8" t="str">
        <f>IF('Section 9b Bilan_Médiation'!D150="","",IF('Section 9b Bilan_Médiation'!D150="«Choisir»","",'Section 9b Bilan_Médiation'!D150))</f>
        <v/>
      </c>
      <c r="J462" s="8" t="str">
        <f>IF('Section 9b Bilan_Médiation'!F150="","",IF('Section 9b Bilan_Médiation'!F150="«Choisir»","",'Section 9b Bilan_Médiation'!F150))</f>
        <v/>
      </c>
      <c r="K462" s="8" t="str">
        <f>IF('Section 9b Bilan_Médiation'!G150="","",IF('Section 9b Bilan_Médiation'!G150="«Choisir»","",'Section 9b Bilan_Médiation'!G150))</f>
        <v/>
      </c>
      <c r="L462" s="8" t="str">
        <f>IF('Section 9b Bilan_Médiation'!H150="","",IF('Section 9b Bilan_Médiation'!H150="«Choisir»","",'Section 9b Bilan_Médiation'!H150))</f>
        <v/>
      </c>
      <c r="M462" s="8">
        <f>'Section 9b Bilan_Médiation'!I150</f>
        <v>0</v>
      </c>
      <c r="N462" s="8">
        <f>'Section 9b Bilan_Médiation'!J150</f>
        <v>0</v>
      </c>
    </row>
    <row r="463" spans="1:14">
      <c r="A463" s="8">
        <f>'Identification '!$F$11</f>
        <v>0</v>
      </c>
      <c r="B463" s="46" t="str">
        <f>IF(AND('Identification '!$F$11="",'Identification '!$F$15&lt;&gt;""),'Identification '!$F$15,IF('Identification '!$F$11="","",IF('Identification '!$F$13="Inscrire le nom de votre organisme dans la cellule F15",'Identification '!$F$15,'Identification '!$F$13)))</f>
        <v/>
      </c>
      <c r="C463" s="8" t="str">
        <f>REF!$BM$7</f>
        <v>2025-2026</v>
      </c>
      <c r="D463" s="8" t="s">
        <v>2995</v>
      </c>
      <c r="E463" s="46" t="str">
        <f>'Identification '!$F$17</f>
        <v/>
      </c>
      <c r="F463" s="8" t="str">
        <f>'Identification '!$G$18</f>
        <v/>
      </c>
      <c r="G463" s="8" t="str">
        <f>IF('Section 9b Bilan_Médiation'!B151="","",'Section 9b Bilan_Médiation'!B151)</f>
        <v/>
      </c>
      <c r="H463" s="1315" t="str">
        <f>IF('Section 9b Bilan_Médiation'!C151="","",'Section 9b Bilan_Médiation'!C151)</f>
        <v/>
      </c>
      <c r="I463" s="8" t="str">
        <f>IF('Section 9b Bilan_Médiation'!D151="","",IF('Section 9b Bilan_Médiation'!D151="«Choisir»","",'Section 9b Bilan_Médiation'!D151))</f>
        <v/>
      </c>
      <c r="J463" s="8" t="str">
        <f>IF('Section 9b Bilan_Médiation'!F151="","",IF('Section 9b Bilan_Médiation'!F151="«Choisir»","",'Section 9b Bilan_Médiation'!F151))</f>
        <v/>
      </c>
      <c r="K463" s="8" t="str">
        <f>IF('Section 9b Bilan_Médiation'!G151="","",IF('Section 9b Bilan_Médiation'!G151="«Choisir»","",'Section 9b Bilan_Médiation'!G151))</f>
        <v/>
      </c>
      <c r="L463" s="8" t="str">
        <f>IF('Section 9b Bilan_Médiation'!H151="","",IF('Section 9b Bilan_Médiation'!H151="«Choisir»","",'Section 9b Bilan_Médiation'!H151))</f>
        <v/>
      </c>
      <c r="M463" s="8">
        <f>'Section 9b Bilan_Médiation'!I151</f>
        <v>0</v>
      </c>
      <c r="N463" s="8">
        <f>'Section 9b Bilan_Médiation'!J151</f>
        <v>0</v>
      </c>
    </row>
    <row r="464" spans="1:14">
      <c r="A464" s="8">
        <f>'Identification '!$F$11</f>
        <v>0</v>
      </c>
      <c r="B464" s="46" t="str">
        <f>IF(AND('Identification '!$F$11="",'Identification '!$F$15&lt;&gt;""),'Identification '!$F$15,IF('Identification '!$F$11="","",IF('Identification '!$F$13="Inscrire le nom de votre organisme dans la cellule F15",'Identification '!$F$15,'Identification '!$F$13)))</f>
        <v/>
      </c>
      <c r="C464" s="8" t="str">
        <f>REF!$BM$7</f>
        <v>2025-2026</v>
      </c>
      <c r="D464" s="8" t="s">
        <v>2995</v>
      </c>
      <c r="E464" s="46" t="str">
        <f>'Identification '!$F$17</f>
        <v/>
      </c>
      <c r="F464" s="8" t="str">
        <f>'Identification '!$G$18</f>
        <v/>
      </c>
      <c r="G464" s="8" t="str">
        <f>IF('Section 9b Bilan_Médiation'!B152="","",'Section 9b Bilan_Médiation'!B152)</f>
        <v/>
      </c>
      <c r="H464" s="1315" t="str">
        <f>IF('Section 9b Bilan_Médiation'!C152="","",'Section 9b Bilan_Médiation'!C152)</f>
        <v/>
      </c>
      <c r="I464" s="8" t="str">
        <f>IF('Section 9b Bilan_Médiation'!D152="","",IF('Section 9b Bilan_Médiation'!D152="«Choisir»","",'Section 9b Bilan_Médiation'!D152))</f>
        <v/>
      </c>
      <c r="J464" s="8" t="str">
        <f>IF('Section 9b Bilan_Médiation'!F152="","",IF('Section 9b Bilan_Médiation'!F152="«Choisir»","",'Section 9b Bilan_Médiation'!F152))</f>
        <v/>
      </c>
      <c r="K464" s="8" t="str">
        <f>IF('Section 9b Bilan_Médiation'!G152="","",IF('Section 9b Bilan_Médiation'!G152="«Choisir»","",'Section 9b Bilan_Médiation'!G152))</f>
        <v/>
      </c>
      <c r="L464" s="8" t="str">
        <f>IF('Section 9b Bilan_Médiation'!H152="","",IF('Section 9b Bilan_Médiation'!H152="«Choisir»","",'Section 9b Bilan_Médiation'!H152))</f>
        <v/>
      </c>
      <c r="M464" s="8">
        <f>'Section 9b Bilan_Médiation'!I152</f>
        <v>0</v>
      </c>
      <c r="N464" s="8">
        <f>'Section 9b Bilan_Médiation'!J152</f>
        <v>0</v>
      </c>
    </row>
    <row r="465" spans="1:14">
      <c r="A465" s="8">
        <f>'Identification '!$F$11</f>
        <v>0</v>
      </c>
      <c r="B465" s="46" t="str">
        <f>IF(AND('Identification '!$F$11="",'Identification '!$F$15&lt;&gt;""),'Identification '!$F$15,IF('Identification '!$F$11="","",IF('Identification '!$F$13="Inscrire le nom de votre organisme dans la cellule F15",'Identification '!$F$15,'Identification '!$F$13)))</f>
        <v/>
      </c>
      <c r="C465" s="8" t="str">
        <f>REF!$BM$7</f>
        <v>2025-2026</v>
      </c>
      <c r="D465" s="8" t="s">
        <v>2995</v>
      </c>
      <c r="E465" s="46" t="str">
        <f>'Identification '!$F$17</f>
        <v/>
      </c>
      <c r="F465" s="8" t="str">
        <f>'Identification '!$G$18</f>
        <v/>
      </c>
      <c r="G465" s="8" t="str">
        <f>IF('Section 9b Bilan_Médiation'!B153="","",'Section 9b Bilan_Médiation'!B153)</f>
        <v/>
      </c>
      <c r="H465" s="1315" t="str">
        <f>IF('Section 9b Bilan_Médiation'!C153="","",'Section 9b Bilan_Médiation'!C153)</f>
        <v/>
      </c>
      <c r="I465" s="8" t="str">
        <f>IF('Section 9b Bilan_Médiation'!D153="","",IF('Section 9b Bilan_Médiation'!D153="«Choisir»","",'Section 9b Bilan_Médiation'!D153))</f>
        <v/>
      </c>
      <c r="J465" s="8" t="str">
        <f>IF('Section 9b Bilan_Médiation'!F153="","",IF('Section 9b Bilan_Médiation'!F153="«Choisir»","",'Section 9b Bilan_Médiation'!F153))</f>
        <v/>
      </c>
      <c r="K465" s="8" t="str">
        <f>IF('Section 9b Bilan_Médiation'!G153="","",IF('Section 9b Bilan_Médiation'!G153="«Choisir»","",'Section 9b Bilan_Médiation'!G153))</f>
        <v/>
      </c>
      <c r="L465" s="8" t="str">
        <f>IF('Section 9b Bilan_Médiation'!H153="","",IF('Section 9b Bilan_Médiation'!H153="«Choisir»","",'Section 9b Bilan_Médiation'!H153))</f>
        <v/>
      </c>
      <c r="M465" s="8">
        <f>'Section 9b Bilan_Médiation'!I153</f>
        <v>0</v>
      </c>
      <c r="N465" s="8">
        <f>'Section 9b Bilan_Médiation'!J153</f>
        <v>0</v>
      </c>
    </row>
    <row r="466" spans="1:14">
      <c r="A466" s="8">
        <f>'Identification '!$F$11</f>
        <v>0</v>
      </c>
      <c r="B466" s="46" t="str">
        <f>IF(AND('Identification '!$F$11="",'Identification '!$F$15&lt;&gt;""),'Identification '!$F$15,IF('Identification '!$F$11="","",IF('Identification '!$F$13="Inscrire le nom de votre organisme dans la cellule F15",'Identification '!$F$15,'Identification '!$F$13)))</f>
        <v/>
      </c>
      <c r="C466" s="8" t="str">
        <f>REF!$BM$7</f>
        <v>2025-2026</v>
      </c>
      <c r="D466" s="8" t="s">
        <v>2995</v>
      </c>
      <c r="E466" s="46" t="str">
        <f>'Identification '!$F$17</f>
        <v/>
      </c>
      <c r="F466" s="8" t="str">
        <f>'Identification '!$G$18</f>
        <v/>
      </c>
      <c r="G466" s="8" t="str">
        <f>IF('Section 9b Bilan_Médiation'!B154="","",'Section 9b Bilan_Médiation'!B154)</f>
        <v/>
      </c>
      <c r="H466" s="1315" t="str">
        <f>IF('Section 9b Bilan_Médiation'!C154="","",'Section 9b Bilan_Médiation'!C154)</f>
        <v/>
      </c>
      <c r="I466" s="8" t="str">
        <f>IF('Section 9b Bilan_Médiation'!D154="","",IF('Section 9b Bilan_Médiation'!D154="«Choisir»","",'Section 9b Bilan_Médiation'!D154))</f>
        <v/>
      </c>
      <c r="J466" s="8" t="str">
        <f>IF('Section 9b Bilan_Médiation'!F154="","",IF('Section 9b Bilan_Médiation'!F154="«Choisir»","",'Section 9b Bilan_Médiation'!F154))</f>
        <v/>
      </c>
      <c r="K466" s="8" t="str">
        <f>IF('Section 9b Bilan_Médiation'!G154="","",IF('Section 9b Bilan_Médiation'!G154="«Choisir»","",'Section 9b Bilan_Médiation'!G154))</f>
        <v/>
      </c>
      <c r="L466" s="8" t="str">
        <f>IF('Section 9b Bilan_Médiation'!H154="","",IF('Section 9b Bilan_Médiation'!H154="«Choisir»","",'Section 9b Bilan_Médiation'!H154))</f>
        <v/>
      </c>
      <c r="M466" s="8">
        <f>'Section 9b Bilan_Médiation'!I154</f>
        <v>0</v>
      </c>
      <c r="N466" s="8">
        <f>'Section 9b Bilan_Médiation'!J154</f>
        <v>0</v>
      </c>
    </row>
    <row r="467" spans="1:14">
      <c r="A467" s="8">
        <f>'Identification '!$F$11</f>
        <v>0</v>
      </c>
      <c r="B467" s="46" t="str">
        <f>IF(AND('Identification '!$F$11="",'Identification '!$F$15&lt;&gt;""),'Identification '!$F$15,IF('Identification '!$F$11="","",IF('Identification '!$F$13="Inscrire le nom de votre organisme dans la cellule F15",'Identification '!$F$15,'Identification '!$F$13)))</f>
        <v/>
      </c>
      <c r="C467" s="8" t="str">
        <f>REF!$BM$7</f>
        <v>2025-2026</v>
      </c>
      <c r="D467" s="8" t="s">
        <v>2995</v>
      </c>
      <c r="E467" s="46" t="str">
        <f>'Identification '!$F$17</f>
        <v/>
      </c>
      <c r="F467" s="8" t="str">
        <f>'Identification '!$G$18</f>
        <v/>
      </c>
      <c r="G467" s="8" t="str">
        <f>IF('Section 9b Bilan_Médiation'!B155="","",'Section 9b Bilan_Médiation'!B155)</f>
        <v/>
      </c>
      <c r="H467" s="1315" t="str">
        <f>IF('Section 9b Bilan_Médiation'!C155="","",'Section 9b Bilan_Médiation'!C155)</f>
        <v/>
      </c>
      <c r="I467" s="8" t="str">
        <f>IF('Section 9b Bilan_Médiation'!D155="","",IF('Section 9b Bilan_Médiation'!D155="«Choisir»","",'Section 9b Bilan_Médiation'!D155))</f>
        <v/>
      </c>
      <c r="J467" s="8" t="str">
        <f>IF('Section 9b Bilan_Médiation'!F155="","",IF('Section 9b Bilan_Médiation'!F155="«Choisir»","",'Section 9b Bilan_Médiation'!F155))</f>
        <v/>
      </c>
      <c r="K467" s="8" t="str">
        <f>IF('Section 9b Bilan_Médiation'!G155="","",IF('Section 9b Bilan_Médiation'!G155="«Choisir»","",'Section 9b Bilan_Médiation'!G155))</f>
        <v/>
      </c>
      <c r="L467" s="8" t="str">
        <f>IF('Section 9b Bilan_Médiation'!H155="","",IF('Section 9b Bilan_Médiation'!H155="«Choisir»","",'Section 9b Bilan_Médiation'!H155))</f>
        <v/>
      </c>
      <c r="M467" s="8">
        <f>'Section 9b Bilan_Médiation'!I155</f>
        <v>0</v>
      </c>
      <c r="N467" s="8">
        <f>'Section 9b Bilan_Médiation'!J155</f>
        <v>0</v>
      </c>
    </row>
    <row r="468" spans="1:14">
      <c r="A468" s="8">
        <f>'Identification '!$F$11</f>
        <v>0</v>
      </c>
      <c r="B468" s="46" t="str">
        <f>IF(AND('Identification '!$F$11="",'Identification '!$F$15&lt;&gt;""),'Identification '!$F$15,IF('Identification '!$F$11="","",IF('Identification '!$F$13="Inscrire le nom de votre organisme dans la cellule F15",'Identification '!$F$15,'Identification '!$F$13)))</f>
        <v/>
      </c>
      <c r="C468" s="8" t="str">
        <f>REF!$BM$7</f>
        <v>2025-2026</v>
      </c>
      <c r="D468" s="8" t="s">
        <v>2995</v>
      </c>
      <c r="E468" s="46" t="str">
        <f>'Identification '!$F$17</f>
        <v/>
      </c>
      <c r="F468" s="8" t="str">
        <f>'Identification '!$G$18</f>
        <v/>
      </c>
      <c r="G468" s="8" t="str">
        <f>IF('Section 9b Bilan_Médiation'!B156="","",'Section 9b Bilan_Médiation'!B156)</f>
        <v/>
      </c>
      <c r="H468" s="1315" t="str">
        <f>IF('Section 9b Bilan_Médiation'!C156="","",'Section 9b Bilan_Médiation'!C156)</f>
        <v/>
      </c>
      <c r="I468" s="8" t="str">
        <f>IF('Section 9b Bilan_Médiation'!D156="","",IF('Section 9b Bilan_Médiation'!D156="«Choisir»","",'Section 9b Bilan_Médiation'!D156))</f>
        <v/>
      </c>
      <c r="J468" s="8" t="str">
        <f>IF('Section 9b Bilan_Médiation'!F156="","",IF('Section 9b Bilan_Médiation'!F156="«Choisir»","",'Section 9b Bilan_Médiation'!F156))</f>
        <v/>
      </c>
      <c r="K468" s="8" t="str">
        <f>IF('Section 9b Bilan_Médiation'!G156="","",IF('Section 9b Bilan_Médiation'!G156="«Choisir»","",'Section 9b Bilan_Médiation'!G156))</f>
        <v/>
      </c>
      <c r="L468" s="8" t="str">
        <f>IF('Section 9b Bilan_Médiation'!H156="","",IF('Section 9b Bilan_Médiation'!H156="«Choisir»","",'Section 9b Bilan_Médiation'!H156))</f>
        <v/>
      </c>
      <c r="M468" s="8">
        <f>'Section 9b Bilan_Médiation'!I156</f>
        <v>0</v>
      </c>
      <c r="N468" s="8">
        <f>'Section 9b Bilan_Médiation'!J156</f>
        <v>0</v>
      </c>
    </row>
    <row r="469" spans="1:14">
      <c r="A469" s="8">
        <f>'Identification '!$F$11</f>
        <v>0</v>
      </c>
      <c r="B469" s="46" t="str">
        <f>IF(AND('Identification '!$F$11="",'Identification '!$F$15&lt;&gt;""),'Identification '!$F$15,IF('Identification '!$F$11="","",IF('Identification '!$F$13="Inscrire le nom de votre organisme dans la cellule F15",'Identification '!$F$15,'Identification '!$F$13)))</f>
        <v/>
      </c>
      <c r="C469" s="8" t="str">
        <f>REF!$BM$7</f>
        <v>2025-2026</v>
      </c>
      <c r="D469" s="8" t="s">
        <v>2995</v>
      </c>
      <c r="E469" s="46" t="str">
        <f>'Identification '!$F$17</f>
        <v/>
      </c>
      <c r="F469" s="8" t="str">
        <f>'Identification '!$G$18</f>
        <v/>
      </c>
      <c r="G469" s="8" t="str">
        <f>IF('Section 9b Bilan_Médiation'!B157="","",'Section 9b Bilan_Médiation'!B157)</f>
        <v/>
      </c>
      <c r="H469" s="1315" t="str">
        <f>IF('Section 9b Bilan_Médiation'!C157="","",'Section 9b Bilan_Médiation'!C157)</f>
        <v/>
      </c>
      <c r="I469" s="8" t="str">
        <f>IF('Section 9b Bilan_Médiation'!D157="","",IF('Section 9b Bilan_Médiation'!D157="«Choisir»","",'Section 9b Bilan_Médiation'!D157))</f>
        <v/>
      </c>
      <c r="J469" s="8" t="str">
        <f>IF('Section 9b Bilan_Médiation'!F157="","",IF('Section 9b Bilan_Médiation'!F157="«Choisir»","",'Section 9b Bilan_Médiation'!F157))</f>
        <v/>
      </c>
      <c r="K469" s="8" t="str">
        <f>IF('Section 9b Bilan_Médiation'!G157="","",IF('Section 9b Bilan_Médiation'!G157="«Choisir»","",'Section 9b Bilan_Médiation'!G157))</f>
        <v/>
      </c>
      <c r="L469" s="8" t="str">
        <f>IF('Section 9b Bilan_Médiation'!H157="","",IF('Section 9b Bilan_Médiation'!H157="«Choisir»","",'Section 9b Bilan_Médiation'!H157))</f>
        <v/>
      </c>
      <c r="M469" s="8">
        <f>'Section 9b Bilan_Médiation'!I157</f>
        <v>0</v>
      </c>
      <c r="N469" s="8">
        <f>'Section 9b Bilan_Médiation'!J157</f>
        <v>0</v>
      </c>
    </row>
    <row r="470" spans="1:14">
      <c r="A470" s="8">
        <f>'Identification '!$F$11</f>
        <v>0</v>
      </c>
      <c r="B470" s="46" t="str">
        <f>IF(AND('Identification '!$F$11="",'Identification '!$F$15&lt;&gt;""),'Identification '!$F$15,IF('Identification '!$F$11="","",IF('Identification '!$F$13="Inscrire le nom de votre organisme dans la cellule F15",'Identification '!$F$15,'Identification '!$F$13)))</f>
        <v/>
      </c>
      <c r="C470" s="8" t="str">
        <f>REF!$BM$7</f>
        <v>2025-2026</v>
      </c>
      <c r="D470" s="8" t="s">
        <v>2995</v>
      </c>
      <c r="E470" s="46" t="str">
        <f>'Identification '!$F$17</f>
        <v/>
      </c>
      <c r="F470" s="8" t="str">
        <f>'Identification '!$G$18</f>
        <v/>
      </c>
      <c r="G470" s="8" t="str">
        <f>IF('Section 9b Bilan_Médiation'!B158="","",'Section 9b Bilan_Médiation'!B158)</f>
        <v/>
      </c>
      <c r="H470" s="1315" t="str">
        <f>IF('Section 9b Bilan_Médiation'!C158="","",'Section 9b Bilan_Médiation'!C158)</f>
        <v/>
      </c>
      <c r="I470" s="8" t="str">
        <f>IF('Section 9b Bilan_Médiation'!D158="","",IF('Section 9b Bilan_Médiation'!D158="«Choisir»","",'Section 9b Bilan_Médiation'!D158))</f>
        <v/>
      </c>
      <c r="J470" s="8" t="str">
        <f>IF('Section 9b Bilan_Médiation'!F158="","",IF('Section 9b Bilan_Médiation'!F158="«Choisir»","",'Section 9b Bilan_Médiation'!F158))</f>
        <v/>
      </c>
      <c r="K470" s="8" t="str">
        <f>IF('Section 9b Bilan_Médiation'!G158="","",IF('Section 9b Bilan_Médiation'!G158="«Choisir»","",'Section 9b Bilan_Médiation'!G158))</f>
        <v/>
      </c>
      <c r="L470" s="8" t="str">
        <f>IF('Section 9b Bilan_Médiation'!H158="","",IF('Section 9b Bilan_Médiation'!H158="«Choisir»","",'Section 9b Bilan_Médiation'!H158))</f>
        <v/>
      </c>
      <c r="M470" s="8">
        <f>'Section 9b Bilan_Médiation'!I158</f>
        <v>0</v>
      </c>
      <c r="N470" s="8">
        <f>'Section 9b Bilan_Médiation'!J158</f>
        <v>0</v>
      </c>
    </row>
    <row r="471" spans="1:14">
      <c r="A471" s="8">
        <f>'Identification '!$F$11</f>
        <v>0</v>
      </c>
      <c r="B471" s="46" t="str">
        <f>IF(AND('Identification '!$F$11="",'Identification '!$F$15&lt;&gt;""),'Identification '!$F$15,IF('Identification '!$F$11="","",IF('Identification '!$F$13="Inscrire le nom de votre organisme dans la cellule F15",'Identification '!$F$15,'Identification '!$F$13)))</f>
        <v/>
      </c>
      <c r="C471" s="8" t="str">
        <f>REF!$BM$7</f>
        <v>2025-2026</v>
      </c>
      <c r="D471" s="8" t="s">
        <v>2995</v>
      </c>
      <c r="E471" s="46" t="str">
        <f>'Identification '!$F$17</f>
        <v/>
      </c>
      <c r="F471" s="8" t="str">
        <f>'Identification '!$G$18</f>
        <v/>
      </c>
      <c r="G471" s="8" t="str">
        <f>IF('Section 9b Bilan_Médiation'!B159="","",'Section 9b Bilan_Médiation'!B159)</f>
        <v/>
      </c>
      <c r="H471" s="1315" t="str">
        <f>IF('Section 9b Bilan_Médiation'!C159="","",'Section 9b Bilan_Médiation'!C159)</f>
        <v/>
      </c>
      <c r="I471" s="8" t="str">
        <f>IF('Section 9b Bilan_Médiation'!D159="","",IF('Section 9b Bilan_Médiation'!D159="«Choisir»","",'Section 9b Bilan_Médiation'!D159))</f>
        <v/>
      </c>
      <c r="J471" s="8" t="str">
        <f>IF('Section 9b Bilan_Médiation'!F159="","",IF('Section 9b Bilan_Médiation'!F159="«Choisir»","",'Section 9b Bilan_Médiation'!F159))</f>
        <v/>
      </c>
      <c r="K471" s="8" t="str">
        <f>IF('Section 9b Bilan_Médiation'!G159="","",IF('Section 9b Bilan_Médiation'!G159="«Choisir»","",'Section 9b Bilan_Médiation'!G159))</f>
        <v/>
      </c>
      <c r="L471" s="8" t="str">
        <f>IF('Section 9b Bilan_Médiation'!H159="","",IF('Section 9b Bilan_Médiation'!H159="«Choisir»","",'Section 9b Bilan_Médiation'!H159))</f>
        <v/>
      </c>
      <c r="M471" s="8">
        <f>'Section 9b Bilan_Médiation'!I159</f>
        <v>0</v>
      </c>
      <c r="N471" s="8">
        <f>'Section 9b Bilan_Médiation'!J159</f>
        <v>0</v>
      </c>
    </row>
    <row r="472" spans="1:14">
      <c r="A472" s="8">
        <f>'Identification '!$F$11</f>
        <v>0</v>
      </c>
      <c r="B472" s="46" t="str">
        <f>IF(AND('Identification '!$F$11="",'Identification '!$F$15&lt;&gt;""),'Identification '!$F$15,IF('Identification '!$F$11="","",IF('Identification '!$F$13="Inscrire le nom de votre organisme dans la cellule F15",'Identification '!$F$15,'Identification '!$F$13)))</f>
        <v/>
      </c>
      <c r="C472" s="8" t="str">
        <f>REF!$BM$7</f>
        <v>2025-2026</v>
      </c>
      <c r="D472" s="8" t="s">
        <v>2995</v>
      </c>
      <c r="E472" s="46" t="str">
        <f>'Identification '!$F$17</f>
        <v/>
      </c>
      <c r="F472" s="8" t="str">
        <f>'Identification '!$G$18</f>
        <v/>
      </c>
      <c r="G472" s="8" t="str">
        <f>IF('Section 9b Bilan_Médiation'!B160="","",'Section 9b Bilan_Médiation'!B160)</f>
        <v/>
      </c>
      <c r="H472" s="1315" t="str">
        <f>IF('Section 9b Bilan_Médiation'!C160="","",'Section 9b Bilan_Médiation'!C160)</f>
        <v/>
      </c>
      <c r="I472" s="8" t="str">
        <f>IF('Section 9b Bilan_Médiation'!D160="","",IF('Section 9b Bilan_Médiation'!D160="«Choisir»","",'Section 9b Bilan_Médiation'!D160))</f>
        <v/>
      </c>
      <c r="J472" s="8" t="str">
        <f>IF('Section 9b Bilan_Médiation'!F160="","",IF('Section 9b Bilan_Médiation'!F160="«Choisir»","",'Section 9b Bilan_Médiation'!F160))</f>
        <v/>
      </c>
      <c r="K472" s="8" t="str">
        <f>IF('Section 9b Bilan_Médiation'!G160="","",IF('Section 9b Bilan_Médiation'!G160="«Choisir»","",'Section 9b Bilan_Médiation'!G160))</f>
        <v/>
      </c>
      <c r="L472" s="8" t="str">
        <f>IF('Section 9b Bilan_Médiation'!H160="","",IF('Section 9b Bilan_Médiation'!H160="«Choisir»","",'Section 9b Bilan_Médiation'!H160))</f>
        <v/>
      </c>
      <c r="M472" s="8">
        <f>'Section 9b Bilan_Médiation'!I160</f>
        <v>0</v>
      </c>
      <c r="N472" s="8">
        <f>'Section 9b Bilan_Médiation'!J160</f>
        <v>0</v>
      </c>
    </row>
    <row r="473" spans="1:14">
      <c r="A473" s="8">
        <f>'Identification '!$F$11</f>
        <v>0</v>
      </c>
      <c r="B473" s="46" t="str">
        <f>IF(AND('Identification '!$F$11="",'Identification '!$F$15&lt;&gt;""),'Identification '!$F$15,IF('Identification '!$F$11="","",IF('Identification '!$F$13="Inscrire le nom de votre organisme dans la cellule F15",'Identification '!$F$15,'Identification '!$F$13)))</f>
        <v/>
      </c>
      <c r="C473" s="8" t="str">
        <f>REF!$BM$7</f>
        <v>2025-2026</v>
      </c>
      <c r="D473" s="8" t="s">
        <v>2995</v>
      </c>
      <c r="E473" s="46" t="str">
        <f>'Identification '!$F$17</f>
        <v/>
      </c>
      <c r="F473" s="8" t="str">
        <f>'Identification '!$G$18</f>
        <v/>
      </c>
      <c r="G473" s="8" t="str">
        <f>IF('Section 9b Bilan_Médiation'!B161="","",'Section 9b Bilan_Médiation'!B161)</f>
        <v/>
      </c>
      <c r="H473" s="1315" t="str">
        <f>IF('Section 9b Bilan_Médiation'!C161="","",'Section 9b Bilan_Médiation'!C161)</f>
        <v/>
      </c>
      <c r="I473" s="8" t="str">
        <f>IF('Section 9b Bilan_Médiation'!D161="","",IF('Section 9b Bilan_Médiation'!D161="«Choisir»","",'Section 9b Bilan_Médiation'!D161))</f>
        <v/>
      </c>
      <c r="J473" s="8" t="str">
        <f>IF('Section 9b Bilan_Médiation'!F161="","",IF('Section 9b Bilan_Médiation'!F161="«Choisir»","",'Section 9b Bilan_Médiation'!F161))</f>
        <v/>
      </c>
      <c r="K473" s="8" t="str">
        <f>IF('Section 9b Bilan_Médiation'!G161="","",IF('Section 9b Bilan_Médiation'!G161="«Choisir»","",'Section 9b Bilan_Médiation'!G161))</f>
        <v/>
      </c>
      <c r="L473" s="8" t="str">
        <f>IF('Section 9b Bilan_Médiation'!H161="","",IF('Section 9b Bilan_Médiation'!H161="«Choisir»","",'Section 9b Bilan_Médiation'!H161))</f>
        <v/>
      </c>
      <c r="M473" s="8">
        <f>'Section 9b Bilan_Médiation'!I161</f>
        <v>0</v>
      </c>
      <c r="N473" s="8">
        <f>'Section 9b Bilan_Médiation'!J161</f>
        <v>0</v>
      </c>
    </row>
    <row r="474" spans="1:14">
      <c r="A474" s="8">
        <f>'Identification '!$F$11</f>
        <v>0</v>
      </c>
      <c r="B474" s="46" t="str">
        <f>IF(AND('Identification '!$F$11="",'Identification '!$F$15&lt;&gt;""),'Identification '!$F$15,IF('Identification '!$F$11="","",IF('Identification '!$F$13="Inscrire le nom de votre organisme dans la cellule F15",'Identification '!$F$15,'Identification '!$F$13)))</f>
        <v/>
      </c>
      <c r="C474" s="8" t="str">
        <f>REF!$BM$7</f>
        <v>2025-2026</v>
      </c>
      <c r="D474" s="8" t="s">
        <v>2995</v>
      </c>
      <c r="E474" s="46" t="str">
        <f>'Identification '!$F$17</f>
        <v/>
      </c>
      <c r="F474" s="8" t="str">
        <f>'Identification '!$G$18</f>
        <v/>
      </c>
      <c r="G474" s="8" t="str">
        <f>IF('Section 9b Bilan_Médiation'!B162="","",'Section 9b Bilan_Médiation'!B162)</f>
        <v/>
      </c>
      <c r="H474" s="1315" t="str">
        <f>IF('Section 9b Bilan_Médiation'!C162="","",'Section 9b Bilan_Médiation'!C162)</f>
        <v/>
      </c>
      <c r="I474" s="8" t="str">
        <f>IF('Section 9b Bilan_Médiation'!D162="","",IF('Section 9b Bilan_Médiation'!D162="«Choisir»","",'Section 9b Bilan_Médiation'!D162))</f>
        <v/>
      </c>
      <c r="J474" s="8" t="str">
        <f>IF('Section 9b Bilan_Médiation'!F162="","",IF('Section 9b Bilan_Médiation'!F162="«Choisir»","",'Section 9b Bilan_Médiation'!F162))</f>
        <v/>
      </c>
      <c r="K474" s="8" t="str">
        <f>IF('Section 9b Bilan_Médiation'!G162="","",IF('Section 9b Bilan_Médiation'!G162="«Choisir»","",'Section 9b Bilan_Médiation'!G162))</f>
        <v/>
      </c>
      <c r="L474" s="8" t="str">
        <f>IF('Section 9b Bilan_Médiation'!H162="","",IF('Section 9b Bilan_Médiation'!H162="«Choisir»","",'Section 9b Bilan_Médiation'!H162))</f>
        <v/>
      </c>
      <c r="M474" s="8">
        <f>'Section 9b Bilan_Médiation'!I162</f>
        <v>0</v>
      </c>
      <c r="N474" s="8">
        <f>'Section 9b Bilan_Médiation'!J162</f>
        <v>0</v>
      </c>
    </row>
    <row r="475" spans="1:14">
      <c r="A475" s="8">
        <f>'Identification '!$F$11</f>
        <v>0</v>
      </c>
      <c r="B475" s="46" t="str">
        <f>IF(AND('Identification '!$F$11="",'Identification '!$F$15&lt;&gt;""),'Identification '!$F$15,IF('Identification '!$F$11="","",IF('Identification '!$F$13="Inscrire le nom de votre organisme dans la cellule F15",'Identification '!$F$15,'Identification '!$F$13)))</f>
        <v/>
      </c>
      <c r="C475" s="8" t="str">
        <f>REF!$BM$7</f>
        <v>2025-2026</v>
      </c>
      <c r="D475" s="8" t="s">
        <v>2995</v>
      </c>
      <c r="E475" s="46" t="str">
        <f>'Identification '!$F$17</f>
        <v/>
      </c>
      <c r="F475" s="8" t="str">
        <f>'Identification '!$G$18</f>
        <v/>
      </c>
      <c r="G475" s="8" t="str">
        <f>IF('Section 9b Bilan_Médiation'!B163="","",'Section 9b Bilan_Médiation'!B163)</f>
        <v/>
      </c>
      <c r="H475" s="1315" t="str">
        <f>IF('Section 9b Bilan_Médiation'!C163="","",'Section 9b Bilan_Médiation'!C163)</f>
        <v/>
      </c>
      <c r="I475" s="8" t="str">
        <f>IF('Section 9b Bilan_Médiation'!D163="","",IF('Section 9b Bilan_Médiation'!D163="«Choisir»","",'Section 9b Bilan_Médiation'!D163))</f>
        <v/>
      </c>
      <c r="J475" s="8" t="str">
        <f>IF('Section 9b Bilan_Médiation'!F163="","",IF('Section 9b Bilan_Médiation'!F163="«Choisir»","",'Section 9b Bilan_Médiation'!F163))</f>
        <v/>
      </c>
      <c r="K475" s="8" t="str">
        <f>IF('Section 9b Bilan_Médiation'!G163="","",IF('Section 9b Bilan_Médiation'!G163="«Choisir»","",'Section 9b Bilan_Médiation'!G163))</f>
        <v/>
      </c>
      <c r="L475" s="8" t="str">
        <f>IF('Section 9b Bilan_Médiation'!H163="","",IF('Section 9b Bilan_Médiation'!H163="«Choisir»","",'Section 9b Bilan_Médiation'!H163))</f>
        <v/>
      </c>
      <c r="M475" s="8">
        <f>'Section 9b Bilan_Médiation'!I163</f>
        <v>0</v>
      </c>
      <c r="N475" s="8">
        <f>'Section 9b Bilan_Médiation'!J163</f>
        <v>0</v>
      </c>
    </row>
    <row r="476" spans="1:14">
      <c r="A476" s="8">
        <f>'Identification '!$F$11</f>
        <v>0</v>
      </c>
      <c r="B476" s="46" t="str">
        <f>IF(AND('Identification '!$F$11="",'Identification '!$F$15&lt;&gt;""),'Identification '!$F$15,IF('Identification '!$F$11="","",IF('Identification '!$F$13="Inscrire le nom de votre organisme dans la cellule F15",'Identification '!$F$15,'Identification '!$F$13)))</f>
        <v/>
      </c>
      <c r="C476" s="8" t="str">
        <f>REF!$BM$7</f>
        <v>2025-2026</v>
      </c>
      <c r="D476" s="8" t="s">
        <v>2995</v>
      </c>
      <c r="E476" s="46" t="str">
        <f>'Identification '!$F$17</f>
        <v/>
      </c>
      <c r="F476" s="8" t="str">
        <f>'Identification '!$G$18</f>
        <v/>
      </c>
      <c r="G476" s="8" t="str">
        <f>IF('Section 9b Bilan_Médiation'!B164="","",'Section 9b Bilan_Médiation'!B164)</f>
        <v/>
      </c>
      <c r="H476" s="1315" t="str">
        <f>IF('Section 9b Bilan_Médiation'!C164="","",'Section 9b Bilan_Médiation'!C164)</f>
        <v/>
      </c>
      <c r="I476" s="8" t="str">
        <f>IF('Section 9b Bilan_Médiation'!D164="","",IF('Section 9b Bilan_Médiation'!D164="«Choisir»","",'Section 9b Bilan_Médiation'!D164))</f>
        <v/>
      </c>
      <c r="J476" s="8" t="str">
        <f>IF('Section 9b Bilan_Médiation'!F164="","",IF('Section 9b Bilan_Médiation'!F164="«Choisir»","",'Section 9b Bilan_Médiation'!F164))</f>
        <v/>
      </c>
      <c r="K476" s="8" t="str">
        <f>IF('Section 9b Bilan_Médiation'!G164="","",IF('Section 9b Bilan_Médiation'!G164="«Choisir»","",'Section 9b Bilan_Médiation'!G164))</f>
        <v/>
      </c>
      <c r="L476" s="8" t="str">
        <f>IF('Section 9b Bilan_Médiation'!H164="","",IF('Section 9b Bilan_Médiation'!H164="«Choisir»","",'Section 9b Bilan_Médiation'!H164))</f>
        <v/>
      </c>
      <c r="M476" s="8">
        <f>'Section 9b Bilan_Médiation'!I164</f>
        <v>0</v>
      </c>
      <c r="N476" s="8">
        <f>'Section 9b Bilan_Médiation'!J164</f>
        <v>0</v>
      </c>
    </row>
    <row r="477" spans="1:14">
      <c r="A477" s="8">
        <f>'Identification '!$F$11</f>
        <v>0</v>
      </c>
      <c r="B477" s="46" t="str">
        <f>IF(AND('Identification '!$F$11="",'Identification '!$F$15&lt;&gt;""),'Identification '!$F$15,IF('Identification '!$F$11="","",IF('Identification '!$F$13="Inscrire le nom de votre organisme dans la cellule F15",'Identification '!$F$15,'Identification '!$F$13)))</f>
        <v/>
      </c>
      <c r="C477" s="8" t="str">
        <f>REF!$BM$7</f>
        <v>2025-2026</v>
      </c>
      <c r="D477" s="8" t="s">
        <v>2995</v>
      </c>
      <c r="E477" s="46" t="str">
        <f>'Identification '!$F$17</f>
        <v/>
      </c>
      <c r="F477" s="8" t="str">
        <f>'Identification '!$G$18</f>
        <v/>
      </c>
      <c r="G477" s="8" t="str">
        <f>IF('Section 9b Bilan_Médiation'!B165="","",'Section 9b Bilan_Médiation'!B165)</f>
        <v/>
      </c>
      <c r="H477" s="1315" t="str">
        <f>IF('Section 9b Bilan_Médiation'!C165="","",'Section 9b Bilan_Médiation'!C165)</f>
        <v/>
      </c>
      <c r="I477" s="8" t="str">
        <f>IF('Section 9b Bilan_Médiation'!D165="","",IF('Section 9b Bilan_Médiation'!D165="«Choisir»","",'Section 9b Bilan_Médiation'!D165))</f>
        <v/>
      </c>
      <c r="J477" s="8" t="str">
        <f>IF('Section 9b Bilan_Médiation'!F165="","",IF('Section 9b Bilan_Médiation'!F165="«Choisir»","",'Section 9b Bilan_Médiation'!F165))</f>
        <v/>
      </c>
      <c r="K477" s="8" t="str">
        <f>IF('Section 9b Bilan_Médiation'!G165="","",IF('Section 9b Bilan_Médiation'!G165="«Choisir»","",'Section 9b Bilan_Médiation'!G165))</f>
        <v/>
      </c>
      <c r="L477" s="8" t="str">
        <f>IF('Section 9b Bilan_Médiation'!H165="","",IF('Section 9b Bilan_Médiation'!H165="«Choisir»","",'Section 9b Bilan_Médiation'!H165))</f>
        <v/>
      </c>
      <c r="M477" s="8">
        <f>'Section 9b Bilan_Médiation'!I165</f>
        <v>0</v>
      </c>
      <c r="N477" s="8">
        <f>'Section 9b Bilan_Médiation'!J165</f>
        <v>0</v>
      </c>
    </row>
    <row r="478" spans="1:14">
      <c r="A478" s="8">
        <f>'Identification '!$F$11</f>
        <v>0</v>
      </c>
      <c r="B478" s="46" t="str">
        <f>IF(AND('Identification '!$F$11="",'Identification '!$F$15&lt;&gt;""),'Identification '!$F$15,IF('Identification '!$F$11="","",IF('Identification '!$F$13="Inscrire le nom de votre organisme dans la cellule F15",'Identification '!$F$15,'Identification '!$F$13)))</f>
        <v/>
      </c>
      <c r="C478" s="8" t="str">
        <f>REF!$BM$7</f>
        <v>2025-2026</v>
      </c>
      <c r="D478" s="8" t="s">
        <v>2995</v>
      </c>
      <c r="E478" s="46" t="str">
        <f>'Identification '!$F$17</f>
        <v/>
      </c>
      <c r="F478" s="8" t="str">
        <f>'Identification '!$G$18</f>
        <v/>
      </c>
      <c r="G478" s="8" t="str">
        <f>IF('Section 9b Bilan_Médiation'!B166="","",'Section 9b Bilan_Médiation'!B166)</f>
        <v/>
      </c>
      <c r="H478" s="1315" t="str">
        <f>IF('Section 9b Bilan_Médiation'!C166="","",'Section 9b Bilan_Médiation'!C166)</f>
        <v/>
      </c>
      <c r="I478" s="8" t="str">
        <f>IF('Section 9b Bilan_Médiation'!D166="","",IF('Section 9b Bilan_Médiation'!D166="«Choisir»","",'Section 9b Bilan_Médiation'!D166))</f>
        <v/>
      </c>
      <c r="J478" s="8" t="str">
        <f>IF('Section 9b Bilan_Médiation'!F166="","",IF('Section 9b Bilan_Médiation'!F166="«Choisir»","",'Section 9b Bilan_Médiation'!F166))</f>
        <v/>
      </c>
      <c r="K478" s="8" t="str">
        <f>IF('Section 9b Bilan_Médiation'!G166="","",IF('Section 9b Bilan_Médiation'!G166="«Choisir»","",'Section 9b Bilan_Médiation'!G166))</f>
        <v/>
      </c>
      <c r="L478" s="8" t="str">
        <f>IF('Section 9b Bilan_Médiation'!H166="","",IF('Section 9b Bilan_Médiation'!H166="«Choisir»","",'Section 9b Bilan_Médiation'!H166))</f>
        <v/>
      </c>
      <c r="M478" s="8">
        <f>'Section 9b Bilan_Médiation'!I166</f>
        <v>0</v>
      </c>
      <c r="N478" s="8">
        <f>'Section 9b Bilan_Médiation'!J166</f>
        <v>0</v>
      </c>
    </row>
    <row r="479" spans="1:14">
      <c r="A479" s="8">
        <f>'Identification '!$F$11</f>
        <v>0</v>
      </c>
      <c r="B479" s="46" t="str">
        <f>IF(AND('Identification '!$F$11="",'Identification '!$F$15&lt;&gt;""),'Identification '!$F$15,IF('Identification '!$F$11="","",IF('Identification '!$F$13="Inscrire le nom de votre organisme dans la cellule F15",'Identification '!$F$15,'Identification '!$F$13)))</f>
        <v/>
      </c>
      <c r="C479" s="8" t="str">
        <f>REF!$BM$7</f>
        <v>2025-2026</v>
      </c>
      <c r="D479" s="8" t="s">
        <v>2995</v>
      </c>
      <c r="E479" s="46" t="str">
        <f>'Identification '!$F$17</f>
        <v/>
      </c>
      <c r="F479" s="8" t="str">
        <f>'Identification '!$G$18</f>
        <v/>
      </c>
      <c r="G479" s="8" t="str">
        <f>IF('Section 9b Bilan_Médiation'!B167="","",'Section 9b Bilan_Médiation'!B167)</f>
        <v/>
      </c>
      <c r="H479" s="1315" t="str">
        <f>IF('Section 9b Bilan_Médiation'!C167="","",'Section 9b Bilan_Médiation'!C167)</f>
        <v/>
      </c>
      <c r="I479" s="8" t="str">
        <f>IF('Section 9b Bilan_Médiation'!D167="","",IF('Section 9b Bilan_Médiation'!D167="«Choisir»","",'Section 9b Bilan_Médiation'!D167))</f>
        <v/>
      </c>
      <c r="J479" s="8" t="str">
        <f>IF('Section 9b Bilan_Médiation'!F167="","",IF('Section 9b Bilan_Médiation'!F167="«Choisir»","",'Section 9b Bilan_Médiation'!F167))</f>
        <v/>
      </c>
      <c r="K479" s="8" t="str">
        <f>IF('Section 9b Bilan_Médiation'!G167="","",IF('Section 9b Bilan_Médiation'!G167="«Choisir»","",'Section 9b Bilan_Médiation'!G167))</f>
        <v/>
      </c>
      <c r="L479" s="8" t="str">
        <f>IF('Section 9b Bilan_Médiation'!H167="","",IF('Section 9b Bilan_Médiation'!H167="«Choisir»","",'Section 9b Bilan_Médiation'!H167))</f>
        <v/>
      </c>
      <c r="M479" s="8">
        <f>'Section 9b Bilan_Médiation'!I167</f>
        <v>0</v>
      </c>
      <c r="N479" s="8">
        <f>'Section 9b Bilan_Médiation'!J167</f>
        <v>0</v>
      </c>
    </row>
    <row r="480" spans="1:14">
      <c r="A480" s="8">
        <f>'Identification '!$F$11</f>
        <v>0</v>
      </c>
      <c r="B480" s="46" t="str">
        <f>IF(AND('Identification '!$F$11="",'Identification '!$F$15&lt;&gt;""),'Identification '!$F$15,IF('Identification '!$F$11="","",IF('Identification '!$F$13="Inscrire le nom de votre organisme dans la cellule F15",'Identification '!$F$15,'Identification '!$F$13)))</f>
        <v/>
      </c>
      <c r="C480" s="8" t="str">
        <f>REF!$BM$7</f>
        <v>2025-2026</v>
      </c>
      <c r="D480" s="8" t="s">
        <v>2995</v>
      </c>
      <c r="E480" s="46" t="str">
        <f>'Identification '!$F$17</f>
        <v/>
      </c>
      <c r="F480" s="8" t="str">
        <f>'Identification '!$G$18</f>
        <v/>
      </c>
      <c r="G480" s="8" t="str">
        <f>IF('Section 9b Bilan_Médiation'!B168="","",'Section 9b Bilan_Médiation'!B168)</f>
        <v/>
      </c>
      <c r="H480" s="1315" t="str">
        <f>IF('Section 9b Bilan_Médiation'!C168="","",'Section 9b Bilan_Médiation'!C168)</f>
        <v/>
      </c>
      <c r="I480" s="8" t="str">
        <f>IF('Section 9b Bilan_Médiation'!D168="","",IF('Section 9b Bilan_Médiation'!D168="«Choisir»","",'Section 9b Bilan_Médiation'!D168))</f>
        <v/>
      </c>
      <c r="J480" s="8" t="str">
        <f>IF('Section 9b Bilan_Médiation'!F168="","",IF('Section 9b Bilan_Médiation'!F168="«Choisir»","",'Section 9b Bilan_Médiation'!F168))</f>
        <v/>
      </c>
      <c r="K480" s="8" t="str">
        <f>IF('Section 9b Bilan_Médiation'!G168="","",IF('Section 9b Bilan_Médiation'!G168="«Choisir»","",'Section 9b Bilan_Médiation'!G168))</f>
        <v/>
      </c>
      <c r="L480" s="8" t="str">
        <f>IF('Section 9b Bilan_Médiation'!H168="","",IF('Section 9b Bilan_Médiation'!H168="«Choisir»","",'Section 9b Bilan_Médiation'!H168))</f>
        <v/>
      </c>
      <c r="M480" s="8">
        <f>'Section 9b Bilan_Médiation'!I168</f>
        <v>0</v>
      </c>
      <c r="N480" s="8">
        <f>'Section 9b Bilan_Médiation'!J168</f>
        <v>0</v>
      </c>
    </row>
    <row r="481" spans="1:14">
      <c r="A481" s="8">
        <f>'Identification '!$F$11</f>
        <v>0</v>
      </c>
      <c r="B481" s="46" t="str">
        <f>IF(AND('Identification '!$F$11="",'Identification '!$F$15&lt;&gt;""),'Identification '!$F$15,IF('Identification '!$F$11="","",IF('Identification '!$F$13="Inscrire le nom de votre organisme dans la cellule F15",'Identification '!$F$15,'Identification '!$F$13)))</f>
        <v/>
      </c>
      <c r="C481" s="8" t="str">
        <f>REF!$BM$7</f>
        <v>2025-2026</v>
      </c>
      <c r="D481" s="8" t="s">
        <v>2995</v>
      </c>
      <c r="E481" s="46" t="str">
        <f>'Identification '!$F$17</f>
        <v/>
      </c>
      <c r="F481" s="8" t="str">
        <f>'Identification '!$G$18</f>
        <v/>
      </c>
      <c r="G481" s="8" t="str">
        <f>IF('Section 9b Bilan_Médiation'!B169="","",'Section 9b Bilan_Médiation'!B169)</f>
        <v/>
      </c>
      <c r="H481" s="1315" t="str">
        <f>IF('Section 9b Bilan_Médiation'!C169="","",'Section 9b Bilan_Médiation'!C169)</f>
        <v/>
      </c>
      <c r="I481" s="8" t="str">
        <f>IF('Section 9b Bilan_Médiation'!D169="","",IF('Section 9b Bilan_Médiation'!D169="«Choisir»","",'Section 9b Bilan_Médiation'!D169))</f>
        <v/>
      </c>
      <c r="J481" s="8" t="str">
        <f>IF('Section 9b Bilan_Médiation'!F169="","",IF('Section 9b Bilan_Médiation'!F169="«Choisir»","",'Section 9b Bilan_Médiation'!F169))</f>
        <v/>
      </c>
      <c r="K481" s="8" t="str">
        <f>IF('Section 9b Bilan_Médiation'!G169="","",IF('Section 9b Bilan_Médiation'!G169="«Choisir»","",'Section 9b Bilan_Médiation'!G169))</f>
        <v/>
      </c>
      <c r="L481" s="8" t="str">
        <f>IF('Section 9b Bilan_Médiation'!H169="","",IF('Section 9b Bilan_Médiation'!H169="«Choisir»","",'Section 9b Bilan_Médiation'!H169))</f>
        <v/>
      </c>
      <c r="M481" s="8">
        <f>'Section 9b Bilan_Médiation'!I169</f>
        <v>0</v>
      </c>
      <c r="N481" s="8">
        <f>'Section 9b Bilan_Médiation'!J169</f>
        <v>0</v>
      </c>
    </row>
    <row r="482" spans="1:14">
      <c r="A482" s="8">
        <f>'Identification '!$F$11</f>
        <v>0</v>
      </c>
      <c r="B482" s="46" t="str">
        <f>IF(AND('Identification '!$F$11="",'Identification '!$F$15&lt;&gt;""),'Identification '!$F$15,IF('Identification '!$F$11="","",IF('Identification '!$F$13="Inscrire le nom de votre organisme dans la cellule F15",'Identification '!$F$15,'Identification '!$F$13)))</f>
        <v/>
      </c>
      <c r="C482" s="8" t="str">
        <f>REF!$BM$7</f>
        <v>2025-2026</v>
      </c>
      <c r="D482" s="8" t="s">
        <v>2995</v>
      </c>
      <c r="E482" s="46" t="str">
        <f>'Identification '!$F$17</f>
        <v/>
      </c>
      <c r="F482" s="8" t="str">
        <f>'Identification '!$G$18</f>
        <v/>
      </c>
      <c r="G482" s="8" t="str">
        <f>IF('Section 9b Bilan_Médiation'!B170="","",'Section 9b Bilan_Médiation'!B170)</f>
        <v/>
      </c>
      <c r="H482" s="1315" t="str">
        <f>IF('Section 9b Bilan_Médiation'!C170="","",'Section 9b Bilan_Médiation'!C170)</f>
        <v/>
      </c>
      <c r="I482" s="8" t="str">
        <f>IF('Section 9b Bilan_Médiation'!D170="","",IF('Section 9b Bilan_Médiation'!D170="«Choisir»","",'Section 9b Bilan_Médiation'!D170))</f>
        <v/>
      </c>
      <c r="J482" s="8" t="str">
        <f>IF('Section 9b Bilan_Médiation'!F170="","",IF('Section 9b Bilan_Médiation'!F170="«Choisir»","",'Section 9b Bilan_Médiation'!F170))</f>
        <v/>
      </c>
      <c r="K482" s="8" t="str">
        <f>IF('Section 9b Bilan_Médiation'!G170="","",IF('Section 9b Bilan_Médiation'!G170="«Choisir»","",'Section 9b Bilan_Médiation'!G170))</f>
        <v/>
      </c>
      <c r="L482" s="8" t="str">
        <f>IF('Section 9b Bilan_Médiation'!H170="","",IF('Section 9b Bilan_Médiation'!H170="«Choisir»","",'Section 9b Bilan_Médiation'!H170))</f>
        <v/>
      </c>
      <c r="M482" s="8">
        <f>'Section 9b Bilan_Médiation'!I170</f>
        <v>0</v>
      </c>
      <c r="N482" s="8">
        <f>'Section 9b Bilan_Médiation'!J170</f>
        <v>0</v>
      </c>
    </row>
    <row r="483" spans="1:14">
      <c r="A483" s="8">
        <f>'Identification '!$F$11</f>
        <v>0</v>
      </c>
      <c r="B483" s="46" t="str">
        <f>IF(AND('Identification '!$F$11="",'Identification '!$F$15&lt;&gt;""),'Identification '!$F$15,IF('Identification '!$F$11="","",IF('Identification '!$F$13="Inscrire le nom de votre organisme dans la cellule F15",'Identification '!$F$15,'Identification '!$F$13)))</f>
        <v/>
      </c>
      <c r="C483" s="8" t="str">
        <f>REF!$BM$7</f>
        <v>2025-2026</v>
      </c>
      <c r="D483" s="8" t="s">
        <v>2995</v>
      </c>
      <c r="E483" s="46" t="str">
        <f>'Identification '!$F$17</f>
        <v/>
      </c>
      <c r="F483" s="8" t="str">
        <f>'Identification '!$G$18</f>
        <v/>
      </c>
      <c r="G483" s="8" t="str">
        <f>IF('Section 9b Bilan_Médiation'!B171="","",'Section 9b Bilan_Médiation'!B171)</f>
        <v/>
      </c>
      <c r="H483" s="1315" t="str">
        <f>IF('Section 9b Bilan_Médiation'!C171="","",'Section 9b Bilan_Médiation'!C171)</f>
        <v/>
      </c>
      <c r="I483" s="8" t="str">
        <f>IF('Section 9b Bilan_Médiation'!D171="","",IF('Section 9b Bilan_Médiation'!D171="«Choisir»","",'Section 9b Bilan_Médiation'!D171))</f>
        <v/>
      </c>
      <c r="J483" s="8" t="str">
        <f>IF('Section 9b Bilan_Médiation'!F171="","",IF('Section 9b Bilan_Médiation'!F171="«Choisir»","",'Section 9b Bilan_Médiation'!F171))</f>
        <v/>
      </c>
      <c r="K483" s="8" t="str">
        <f>IF('Section 9b Bilan_Médiation'!G171="","",IF('Section 9b Bilan_Médiation'!G171="«Choisir»","",'Section 9b Bilan_Médiation'!G171))</f>
        <v/>
      </c>
      <c r="L483" s="8" t="str">
        <f>IF('Section 9b Bilan_Médiation'!H171="","",IF('Section 9b Bilan_Médiation'!H171="«Choisir»","",'Section 9b Bilan_Médiation'!H171))</f>
        <v/>
      </c>
      <c r="M483" s="8">
        <f>'Section 9b Bilan_Médiation'!I171</f>
        <v>0</v>
      </c>
      <c r="N483" s="8">
        <f>'Section 9b Bilan_Médiation'!J171</f>
        <v>0</v>
      </c>
    </row>
    <row r="484" spans="1:14">
      <c r="A484" s="8">
        <f>'Identification '!$F$11</f>
        <v>0</v>
      </c>
      <c r="B484" s="46" t="str">
        <f>IF(AND('Identification '!$F$11="",'Identification '!$F$15&lt;&gt;""),'Identification '!$F$15,IF('Identification '!$F$11="","",IF('Identification '!$F$13="Inscrire le nom de votre organisme dans la cellule F15",'Identification '!$F$15,'Identification '!$F$13)))</f>
        <v/>
      </c>
      <c r="C484" s="8" t="str">
        <f>REF!$BM$7</f>
        <v>2025-2026</v>
      </c>
      <c r="D484" s="8" t="s">
        <v>2995</v>
      </c>
      <c r="E484" s="46" t="str">
        <f>'Identification '!$F$17</f>
        <v/>
      </c>
      <c r="F484" s="8" t="str">
        <f>'Identification '!$G$18</f>
        <v/>
      </c>
      <c r="G484" s="8" t="str">
        <f>IF('Section 9b Bilan_Médiation'!B172="","",'Section 9b Bilan_Médiation'!B172)</f>
        <v/>
      </c>
      <c r="H484" s="1315" t="str">
        <f>IF('Section 9b Bilan_Médiation'!C172="","",'Section 9b Bilan_Médiation'!C172)</f>
        <v/>
      </c>
      <c r="I484" s="8" t="str">
        <f>IF('Section 9b Bilan_Médiation'!D172="","",IF('Section 9b Bilan_Médiation'!D172="«Choisir»","",'Section 9b Bilan_Médiation'!D172))</f>
        <v/>
      </c>
      <c r="J484" s="8" t="str">
        <f>IF('Section 9b Bilan_Médiation'!F172="","",IF('Section 9b Bilan_Médiation'!F172="«Choisir»","",'Section 9b Bilan_Médiation'!F172))</f>
        <v/>
      </c>
      <c r="K484" s="8" t="str">
        <f>IF('Section 9b Bilan_Médiation'!G172="","",IF('Section 9b Bilan_Médiation'!G172="«Choisir»","",'Section 9b Bilan_Médiation'!G172))</f>
        <v/>
      </c>
      <c r="L484" s="8" t="str">
        <f>IF('Section 9b Bilan_Médiation'!H172="","",IF('Section 9b Bilan_Médiation'!H172="«Choisir»","",'Section 9b Bilan_Médiation'!H172))</f>
        <v/>
      </c>
      <c r="M484" s="8">
        <f>'Section 9b Bilan_Médiation'!I172</f>
        <v>0</v>
      </c>
      <c r="N484" s="8">
        <f>'Section 9b Bilan_Médiation'!J172</f>
        <v>0</v>
      </c>
    </row>
    <row r="485" spans="1:14">
      <c r="A485" s="8">
        <f>'Identification '!$F$11</f>
        <v>0</v>
      </c>
      <c r="B485" s="46" t="str">
        <f>IF(AND('Identification '!$F$11="",'Identification '!$F$15&lt;&gt;""),'Identification '!$F$15,IF('Identification '!$F$11="","",IF('Identification '!$F$13="Inscrire le nom de votre organisme dans la cellule F15",'Identification '!$F$15,'Identification '!$F$13)))</f>
        <v/>
      </c>
      <c r="C485" s="8" t="str">
        <f>REF!$BM$7</f>
        <v>2025-2026</v>
      </c>
      <c r="D485" s="8" t="s">
        <v>2995</v>
      </c>
      <c r="E485" s="46" t="str">
        <f>'Identification '!$F$17</f>
        <v/>
      </c>
      <c r="F485" s="8" t="str">
        <f>'Identification '!$G$18</f>
        <v/>
      </c>
      <c r="G485" s="8" t="str">
        <f>IF('Section 9b Bilan_Médiation'!B173="","",'Section 9b Bilan_Médiation'!B173)</f>
        <v/>
      </c>
      <c r="H485" s="1315" t="str">
        <f>IF('Section 9b Bilan_Médiation'!C173="","",'Section 9b Bilan_Médiation'!C173)</f>
        <v/>
      </c>
      <c r="I485" s="8" t="str">
        <f>IF('Section 9b Bilan_Médiation'!D173="","",IF('Section 9b Bilan_Médiation'!D173="«Choisir»","",'Section 9b Bilan_Médiation'!D173))</f>
        <v/>
      </c>
      <c r="J485" s="8" t="str">
        <f>IF('Section 9b Bilan_Médiation'!F173="","",IF('Section 9b Bilan_Médiation'!F173="«Choisir»","",'Section 9b Bilan_Médiation'!F173))</f>
        <v/>
      </c>
      <c r="K485" s="8" t="str">
        <f>IF('Section 9b Bilan_Médiation'!G173="","",IF('Section 9b Bilan_Médiation'!G173="«Choisir»","",'Section 9b Bilan_Médiation'!G173))</f>
        <v/>
      </c>
      <c r="L485" s="8" t="str">
        <f>IF('Section 9b Bilan_Médiation'!H173="","",IF('Section 9b Bilan_Médiation'!H173="«Choisir»","",'Section 9b Bilan_Médiation'!H173))</f>
        <v/>
      </c>
      <c r="M485" s="8">
        <f>'Section 9b Bilan_Médiation'!I173</f>
        <v>0</v>
      </c>
      <c r="N485" s="8">
        <f>'Section 9b Bilan_Médiation'!J173</f>
        <v>0</v>
      </c>
    </row>
    <row r="486" spans="1:14">
      <c r="A486" s="8">
        <f>'Identification '!$F$11</f>
        <v>0</v>
      </c>
      <c r="B486" s="46" t="str">
        <f>IF(AND('Identification '!$F$11="",'Identification '!$F$15&lt;&gt;""),'Identification '!$F$15,IF('Identification '!$F$11="","",IF('Identification '!$F$13="Inscrire le nom de votre organisme dans la cellule F15",'Identification '!$F$15,'Identification '!$F$13)))</f>
        <v/>
      </c>
      <c r="C486" s="8" t="str">
        <f>REF!$BM$7</f>
        <v>2025-2026</v>
      </c>
      <c r="D486" s="8" t="s">
        <v>2995</v>
      </c>
      <c r="E486" s="46" t="str">
        <f>'Identification '!$F$17</f>
        <v/>
      </c>
      <c r="F486" s="8" t="str">
        <f>'Identification '!$G$18</f>
        <v/>
      </c>
      <c r="G486" s="8" t="str">
        <f>IF('Section 9b Bilan_Médiation'!B174="","",'Section 9b Bilan_Médiation'!B174)</f>
        <v/>
      </c>
      <c r="H486" s="1315" t="str">
        <f>IF('Section 9b Bilan_Médiation'!C174="","",'Section 9b Bilan_Médiation'!C174)</f>
        <v/>
      </c>
      <c r="I486" s="8" t="str">
        <f>IF('Section 9b Bilan_Médiation'!D174="","",IF('Section 9b Bilan_Médiation'!D174="«Choisir»","",'Section 9b Bilan_Médiation'!D174))</f>
        <v/>
      </c>
      <c r="J486" s="8" t="str">
        <f>IF('Section 9b Bilan_Médiation'!F174="","",IF('Section 9b Bilan_Médiation'!F174="«Choisir»","",'Section 9b Bilan_Médiation'!F174))</f>
        <v/>
      </c>
      <c r="K486" s="8" t="str">
        <f>IF('Section 9b Bilan_Médiation'!G174="","",IF('Section 9b Bilan_Médiation'!G174="«Choisir»","",'Section 9b Bilan_Médiation'!G174))</f>
        <v/>
      </c>
      <c r="L486" s="8" t="str">
        <f>IF('Section 9b Bilan_Médiation'!H174="","",IF('Section 9b Bilan_Médiation'!H174="«Choisir»","",'Section 9b Bilan_Médiation'!H174))</f>
        <v/>
      </c>
      <c r="M486" s="8">
        <f>'Section 9b Bilan_Médiation'!I174</f>
        <v>0</v>
      </c>
      <c r="N486" s="8">
        <f>'Section 9b Bilan_Médiation'!J174</f>
        <v>0</v>
      </c>
    </row>
    <row r="487" spans="1:14">
      <c r="A487" s="8">
        <f>'Identification '!$F$11</f>
        <v>0</v>
      </c>
      <c r="B487" s="46" t="str">
        <f>IF(AND('Identification '!$F$11="",'Identification '!$F$15&lt;&gt;""),'Identification '!$F$15,IF('Identification '!$F$11="","",IF('Identification '!$F$13="Inscrire le nom de votre organisme dans la cellule F15",'Identification '!$F$15,'Identification '!$F$13)))</f>
        <v/>
      </c>
      <c r="C487" s="8" t="str">
        <f>REF!$BM$7</f>
        <v>2025-2026</v>
      </c>
      <c r="D487" s="8" t="s">
        <v>2995</v>
      </c>
      <c r="E487" s="46" t="str">
        <f>'Identification '!$F$17</f>
        <v/>
      </c>
      <c r="F487" s="8" t="str">
        <f>'Identification '!$G$18</f>
        <v/>
      </c>
      <c r="G487" s="8" t="str">
        <f>IF('Section 9b Bilan_Médiation'!B175="","",'Section 9b Bilan_Médiation'!B175)</f>
        <v/>
      </c>
      <c r="H487" s="1315" t="str">
        <f>IF('Section 9b Bilan_Médiation'!C175="","",'Section 9b Bilan_Médiation'!C175)</f>
        <v/>
      </c>
      <c r="I487" s="8" t="str">
        <f>IF('Section 9b Bilan_Médiation'!D175="","",IF('Section 9b Bilan_Médiation'!D175="«Choisir»","",'Section 9b Bilan_Médiation'!D175))</f>
        <v/>
      </c>
      <c r="J487" s="8" t="str">
        <f>IF('Section 9b Bilan_Médiation'!F175="","",IF('Section 9b Bilan_Médiation'!F175="«Choisir»","",'Section 9b Bilan_Médiation'!F175))</f>
        <v/>
      </c>
      <c r="K487" s="8" t="str">
        <f>IF('Section 9b Bilan_Médiation'!G175="","",IF('Section 9b Bilan_Médiation'!G175="«Choisir»","",'Section 9b Bilan_Médiation'!G175))</f>
        <v/>
      </c>
      <c r="L487" s="8" t="str">
        <f>IF('Section 9b Bilan_Médiation'!H175="","",IF('Section 9b Bilan_Médiation'!H175="«Choisir»","",'Section 9b Bilan_Médiation'!H175))</f>
        <v/>
      </c>
      <c r="M487" s="8">
        <f>'Section 9b Bilan_Médiation'!I175</f>
        <v>0</v>
      </c>
      <c r="N487" s="8">
        <f>'Section 9b Bilan_Médiation'!J175</f>
        <v>0</v>
      </c>
    </row>
    <row r="488" spans="1:14">
      <c r="A488" s="8">
        <f>'Identification '!$F$11</f>
        <v>0</v>
      </c>
      <c r="B488" s="46" t="str">
        <f>IF(AND('Identification '!$F$11="",'Identification '!$F$15&lt;&gt;""),'Identification '!$F$15,IF('Identification '!$F$11="","",IF('Identification '!$F$13="Inscrire le nom de votre organisme dans la cellule F15",'Identification '!$F$15,'Identification '!$F$13)))</f>
        <v/>
      </c>
      <c r="C488" s="8" t="str">
        <f>REF!$BM$7</f>
        <v>2025-2026</v>
      </c>
      <c r="D488" s="8" t="s">
        <v>2995</v>
      </c>
      <c r="E488" s="46" t="str">
        <f>'Identification '!$F$17</f>
        <v/>
      </c>
      <c r="F488" s="8" t="str">
        <f>'Identification '!$G$18</f>
        <v/>
      </c>
      <c r="G488" s="8" t="str">
        <f>IF('Section 9b Bilan_Médiation'!B176="","",'Section 9b Bilan_Médiation'!B176)</f>
        <v/>
      </c>
      <c r="H488" s="1315" t="str">
        <f>IF('Section 9b Bilan_Médiation'!C176="","",'Section 9b Bilan_Médiation'!C176)</f>
        <v/>
      </c>
      <c r="I488" s="8" t="str">
        <f>IF('Section 9b Bilan_Médiation'!D176="","",IF('Section 9b Bilan_Médiation'!D176="«Choisir»","",'Section 9b Bilan_Médiation'!D176))</f>
        <v/>
      </c>
      <c r="J488" s="8" t="str">
        <f>IF('Section 9b Bilan_Médiation'!F176="","",IF('Section 9b Bilan_Médiation'!F176="«Choisir»","",'Section 9b Bilan_Médiation'!F176))</f>
        <v/>
      </c>
      <c r="K488" s="8" t="str">
        <f>IF('Section 9b Bilan_Médiation'!G176="","",IF('Section 9b Bilan_Médiation'!G176="«Choisir»","",'Section 9b Bilan_Médiation'!G176))</f>
        <v/>
      </c>
      <c r="L488" s="8" t="str">
        <f>IF('Section 9b Bilan_Médiation'!H176="","",IF('Section 9b Bilan_Médiation'!H176="«Choisir»","",'Section 9b Bilan_Médiation'!H176))</f>
        <v/>
      </c>
      <c r="M488" s="8">
        <f>'Section 9b Bilan_Médiation'!I176</f>
        <v>0</v>
      </c>
      <c r="N488" s="8">
        <f>'Section 9b Bilan_Médiation'!J176</f>
        <v>0</v>
      </c>
    </row>
    <row r="489" spans="1:14">
      <c r="A489" s="8">
        <f>'Identification '!$F$11</f>
        <v>0</v>
      </c>
      <c r="B489" s="46" t="str">
        <f>IF(AND('Identification '!$F$11="",'Identification '!$F$15&lt;&gt;""),'Identification '!$F$15,IF('Identification '!$F$11="","",IF('Identification '!$F$13="Inscrire le nom de votre organisme dans la cellule F15",'Identification '!$F$15,'Identification '!$F$13)))</f>
        <v/>
      </c>
      <c r="C489" s="8" t="str">
        <f>REF!$BM$7</f>
        <v>2025-2026</v>
      </c>
      <c r="D489" s="8" t="s">
        <v>2995</v>
      </c>
      <c r="E489" s="46" t="str">
        <f>'Identification '!$F$17</f>
        <v/>
      </c>
      <c r="F489" s="8" t="str">
        <f>'Identification '!$G$18</f>
        <v/>
      </c>
      <c r="G489" s="8" t="str">
        <f>IF('Section 9b Bilan_Médiation'!B177="","",'Section 9b Bilan_Médiation'!B177)</f>
        <v/>
      </c>
      <c r="H489" s="1315" t="str">
        <f>IF('Section 9b Bilan_Médiation'!C177="","",'Section 9b Bilan_Médiation'!C177)</f>
        <v/>
      </c>
      <c r="I489" s="8" t="str">
        <f>IF('Section 9b Bilan_Médiation'!D177="","",IF('Section 9b Bilan_Médiation'!D177="«Choisir»","",'Section 9b Bilan_Médiation'!D177))</f>
        <v/>
      </c>
      <c r="J489" s="8" t="str">
        <f>IF('Section 9b Bilan_Médiation'!F177="","",IF('Section 9b Bilan_Médiation'!F177="«Choisir»","",'Section 9b Bilan_Médiation'!F177))</f>
        <v/>
      </c>
      <c r="K489" s="8" t="str">
        <f>IF('Section 9b Bilan_Médiation'!G177="","",IF('Section 9b Bilan_Médiation'!G177="«Choisir»","",'Section 9b Bilan_Médiation'!G177))</f>
        <v/>
      </c>
      <c r="L489" s="8" t="str">
        <f>IF('Section 9b Bilan_Médiation'!H177="","",IF('Section 9b Bilan_Médiation'!H177="«Choisir»","",'Section 9b Bilan_Médiation'!H177))</f>
        <v/>
      </c>
      <c r="M489" s="8">
        <f>'Section 9b Bilan_Médiation'!I177</f>
        <v>0</v>
      </c>
      <c r="N489" s="8">
        <f>'Section 9b Bilan_Médiation'!J177</f>
        <v>0</v>
      </c>
    </row>
    <row r="490" spans="1:14">
      <c r="A490" s="8">
        <f>'Identification '!$F$11</f>
        <v>0</v>
      </c>
      <c r="B490" s="46" t="str">
        <f>IF(AND('Identification '!$F$11="",'Identification '!$F$15&lt;&gt;""),'Identification '!$F$15,IF('Identification '!$F$11="","",IF('Identification '!$F$13="Inscrire le nom de votre organisme dans la cellule F15",'Identification '!$F$15,'Identification '!$F$13)))</f>
        <v/>
      </c>
      <c r="C490" s="8" t="str">
        <f>REF!$BM$7</f>
        <v>2025-2026</v>
      </c>
      <c r="D490" s="8" t="s">
        <v>2995</v>
      </c>
      <c r="E490" s="46" t="str">
        <f>'Identification '!$F$17</f>
        <v/>
      </c>
      <c r="F490" s="8" t="str">
        <f>'Identification '!$G$18</f>
        <v/>
      </c>
      <c r="G490" s="8" t="str">
        <f>IF('Section 9b Bilan_Médiation'!B178="","",'Section 9b Bilan_Médiation'!B178)</f>
        <v/>
      </c>
      <c r="H490" s="1315" t="str">
        <f>IF('Section 9b Bilan_Médiation'!C178="","",'Section 9b Bilan_Médiation'!C178)</f>
        <v/>
      </c>
      <c r="I490" s="8" t="str">
        <f>IF('Section 9b Bilan_Médiation'!D178="","",IF('Section 9b Bilan_Médiation'!D178="«Choisir»","",'Section 9b Bilan_Médiation'!D178))</f>
        <v/>
      </c>
      <c r="J490" s="8" t="str">
        <f>IF('Section 9b Bilan_Médiation'!F178="","",IF('Section 9b Bilan_Médiation'!F178="«Choisir»","",'Section 9b Bilan_Médiation'!F178))</f>
        <v/>
      </c>
      <c r="K490" s="8" t="str">
        <f>IF('Section 9b Bilan_Médiation'!G178="","",IF('Section 9b Bilan_Médiation'!G178="«Choisir»","",'Section 9b Bilan_Médiation'!G178))</f>
        <v/>
      </c>
      <c r="L490" s="8" t="str">
        <f>IF('Section 9b Bilan_Médiation'!H178="","",IF('Section 9b Bilan_Médiation'!H178="«Choisir»","",'Section 9b Bilan_Médiation'!H178))</f>
        <v/>
      </c>
      <c r="M490" s="8">
        <f>'Section 9b Bilan_Médiation'!I178</f>
        <v>0</v>
      </c>
      <c r="N490" s="8">
        <f>'Section 9b Bilan_Médiation'!J178</f>
        <v>0</v>
      </c>
    </row>
    <row r="491" spans="1:14">
      <c r="A491" s="8">
        <f>'Identification '!$F$11</f>
        <v>0</v>
      </c>
      <c r="B491" s="46" t="str">
        <f>IF(AND('Identification '!$F$11="",'Identification '!$F$15&lt;&gt;""),'Identification '!$F$15,IF('Identification '!$F$11="","",IF('Identification '!$F$13="Inscrire le nom de votre organisme dans la cellule F15",'Identification '!$F$15,'Identification '!$F$13)))</f>
        <v/>
      </c>
      <c r="C491" s="8" t="str">
        <f>REF!$BM$7</f>
        <v>2025-2026</v>
      </c>
      <c r="D491" s="8" t="s">
        <v>2995</v>
      </c>
      <c r="E491" s="46" t="str">
        <f>'Identification '!$F$17</f>
        <v/>
      </c>
      <c r="F491" s="8" t="str">
        <f>'Identification '!$G$18</f>
        <v/>
      </c>
      <c r="G491" s="8" t="str">
        <f>IF('Section 9b Bilan_Médiation'!B179="","",'Section 9b Bilan_Médiation'!B179)</f>
        <v/>
      </c>
      <c r="H491" s="1315" t="str">
        <f>IF('Section 9b Bilan_Médiation'!C179="","",'Section 9b Bilan_Médiation'!C179)</f>
        <v/>
      </c>
      <c r="I491" s="8" t="str">
        <f>IF('Section 9b Bilan_Médiation'!D179="","",IF('Section 9b Bilan_Médiation'!D179="«Choisir»","",'Section 9b Bilan_Médiation'!D179))</f>
        <v/>
      </c>
      <c r="J491" s="8" t="str">
        <f>IF('Section 9b Bilan_Médiation'!F179="","",IF('Section 9b Bilan_Médiation'!F179="«Choisir»","",'Section 9b Bilan_Médiation'!F179))</f>
        <v/>
      </c>
      <c r="K491" s="8" t="str">
        <f>IF('Section 9b Bilan_Médiation'!G179="","",IF('Section 9b Bilan_Médiation'!G179="«Choisir»","",'Section 9b Bilan_Médiation'!G179))</f>
        <v/>
      </c>
      <c r="L491" s="8" t="str">
        <f>IF('Section 9b Bilan_Médiation'!H179="","",IF('Section 9b Bilan_Médiation'!H179="«Choisir»","",'Section 9b Bilan_Médiation'!H179))</f>
        <v/>
      </c>
      <c r="M491" s="8">
        <f>'Section 9b Bilan_Médiation'!I179</f>
        <v>0</v>
      </c>
      <c r="N491" s="8">
        <f>'Section 9b Bilan_Médiation'!J179</f>
        <v>0</v>
      </c>
    </row>
    <row r="492" spans="1:14">
      <c r="A492" s="8">
        <f>'Identification '!$F$11</f>
        <v>0</v>
      </c>
      <c r="B492" s="46" t="str">
        <f>IF(AND('Identification '!$F$11="",'Identification '!$F$15&lt;&gt;""),'Identification '!$F$15,IF('Identification '!$F$11="","",IF('Identification '!$F$13="Inscrire le nom de votre organisme dans la cellule F15",'Identification '!$F$15,'Identification '!$F$13)))</f>
        <v/>
      </c>
      <c r="C492" s="8" t="str">
        <f>REF!$BM$7</f>
        <v>2025-2026</v>
      </c>
      <c r="D492" s="8" t="s">
        <v>2995</v>
      </c>
      <c r="E492" s="46" t="str">
        <f>'Identification '!$F$17</f>
        <v/>
      </c>
      <c r="F492" s="8" t="str">
        <f>'Identification '!$G$18</f>
        <v/>
      </c>
      <c r="G492" s="8" t="str">
        <f>IF('Section 9b Bilan_Médiation'!B180="","",'Section 9b Bilan_Médiation'!B180)</f>
        <v/>
      </c>
      <c r="H492" s="1315" t="str">
        <f>IF('Section 9b Bilan_Médiation'!C180="","",'Section 9b Bilan_Médiation'!C180)</f>
        <v/>
      </c>
      <c r="I492" s="8" t="str">
        <f>IF('Section 9b Bilan_Médiation'!D180="","",IF('Section 9b Bilan_Médiation'!D180="«Choisir»","",'Section 9b Bilan_Médiation'!D180))</f>
        <v/>
      </c>
      <c r="J492" s="8" t="str">
        <f>IF('Section 9b Bilan_Médiation'!F180="","",IF('Section 9b Bilan_Médiation'!F180="«Choisir»","",'Section 9b Bilan_Médiation'!F180))</f>
        <v/>
      </c>
      <c r="K492" s="8" t="str">
        <f>IF('Section 9b Bilan_Médiation'!G180="","",IF('Section 9b Bilan_Médiation'!G180="«Choisir»","",'Section 9b Bilan_Médiation'!G180))</f>
        <v/>
      </c>
      <c r="L492" s="8" t="str">
        <f>IF('Section 9b Bilan_Médiation'!H180="","",IF('Section 9b Bilan_Médiation'!H180="«Choisir»","",'Section 9b Bilan_Médiation'!H180))</f>
        <v/>
      </c>
      <c r="M492" s="8">
        <f>'Section 9b Bilan_Médiation'!I180</f>
        <v>0</v>
      </c>
      <c r="N492" s="8">
        <f>'Section 9b Bilan_Médiation'!J180</f>
        <v>0</v>
      </c>
    </row>
    <row r="493" spans="1:14">
      <c r="A493" s="8">
        <f>'Identification '!$F$11</f>
        <v>0</v>
      </c>
      <c r="B493" s="46" t="str">
        <f>IF(AND('Identification '!$F$11="",'Identification '!$F$15&lt;&gt;""),'Identification '!$F$15,IF('Identification '!$F$11="","",IF('Identification '!$F$13="Inscrire le nom de votre organisme dans la cellule F15",'Identification '!$F$15,'Identification '!$F$13)))</f>
        <v/>
      </c>
      <c r="C493" s="8" t="str">
        <f>REF!$BM$7</f>
        <v>2025-2026</v>
      </c>
      <c r="D493" s="8" t="s">
        <v>2995</v>
      </c>
      <c r="E493" s="46" t="str">
        <f>'Identification '!$F$17</f>
        <v/>
      </c>
      <c r="F493" s="8" t="str">
        <f>'Identification '!$G$18</f>
        <v/>
      </c>
      <c r="G493" s="8" t="str">
        <f>IF('Section 9b Bilan_Médiation'!B181="","",'Section 9b Bilan_Médiation'!B181)</f>
        <v/>
      </c>
      <c r="H493" s="1315" t="str">
        <f>IF('Section 9b Bilan_Médiation'!C181="","",'Section 9b Bilan_Médiation'!C181)</f>
        <v/>
      </c>
      <c r="I493" s="8" t="str">
        <f>IF('Section 9b Bilan_Médiation'!D181="","",IF('Section 9b Bilan_Médiation'!D181="«Choisir»","",'Section 9b Bilan_Médiation'!D181))</f>
        <v/>
      </c>
      <c r="J493" s="8" t="str">
        <f>IF('Section 9b Bilan_Médiation'!F181="","",IF('Section 9b Bilan_Médiation'!F181="«Choisir»","",'Section 9b Bilan_Médiation'!F181))</f>
        <v/>
      </c>
      <c r="K493" s="8" t="str">
        <f>IF('Section 9b Bilan_Médiation'!G181="","",IF('Section 9b Bilan_Médiation'!G181="«Choisir»","",'Section 9b Bilan_Médiation'!G181))</f>
        <v/>
      </c>
      <c r="L493" s="8" t="str">
        <f>IF('Section 9b Bilan_Médiation'!H181="","",IF('Section 9b Bilan_Médiation'!H181="«Choisir»","",'Section 9b Bilan_Médiation'!H181))</f>
        <v/>
      </c>
      <c r="M493" s="8">
        <f>'Section 9b Bilan_Médiation'!I181</f>
        <v>0</v>
      </c>
      <c r="N493" s="8">
        <f>'Section 9b Bilan_Médiation'!J181</f>
        <v>0</v>
      </c>
    </row>
    <row r="494" spans="1:14">
      <c r="A494" s="8">
        <f>'Identification '!$F$11</f>
        <v>0</v>
      </c>
      <c r="B494" s="46" t="str">
        <f>IF(AND('Identification '!$F$11="",'Identification '!$F$15&lt;&gt;""),'Identification '!$F$15,IF('Identification '!$F$11="","",IF('Identification '!$F$13="Inscrire le nom de votre organisme dans la cellule F15",'Identification '!$F$15,'Identification '!$F$13)))</f>
        <v/>
      </c>
      <c r="C494" s="8" t="str">
        <f>REF!$BM$7</f>
        <v>2025-2026</v>
      </c>
      <c r="D494" s="8" t="s">
        <v>2995</v>
      </c>
      <c r="E494" s="46" t="str">
        <f>'Identification '!$F$17</f>
        <v/>
      </c>
      <c r="F494" s="8" t="str">
        <f>'Identification '!$G$18</f>
        <v/>
      </c>
      <c r="G494" s="8" t="str">
        <f>IF('Section 9b Bilan_Médiation'!B182="","",'Section 9b Bilan_Médiation'!B182)</f>
        <v/>
      </c>
      <c r="H494" s="1315" t="str">
        <f>IF('Section 9b Bilan_Médiation'!C182="","",'Section 9b Bilan_Médiation'!C182)</f>
        <v/>
      </c>
      <c r="I494" s="8" t="str">
        <f>IF('Section 9b Bilan_Médiation'!D182="","",IF('Section 9b Bilan_Médiation'!D182="«Choisir»","",'Section 9b Bilan_Médiation'!D182))</f>
        <v/>
      </c>
      <c r="J494" s="8" t="str">
        <f>IF('Section 9b Bilan_Médiation'!F182="","",IF('Section 9b Bilan_Médiation'!F182="«Choisir»","",'Section 9b Bilan_Médiation'!F182))</f>
        <v/>
      </c>
      <c r="K494" s="8" t="str">
        <f>IF('Section 9b Bilan_Médiation'!G182="","",IF('Section 9b Bilan_Médiation'!G182="«Choisir»","",'Section 9b Bilan_Médiation'!G182))</f>
        <v/>
      </c>
      <c r="L494" s="8" t="str">
        <f>IF('Section 9b Bilan_Médiation'!H182="","",IF('Section 9b Bilan_Médiation'!H182="«Choisir»","",'Section 9b Bilan_Médiation'!H182))</f>
        <v/>
      </c>
      <c r="M494" s="8">
        <f>'Section 9b Bilan_Médiation'!I182</f>
        <v>0</v>
      </c>
      <c r="N494" s="8">
        <f>'Section 9b Bilan_Médiation'!J182</f>
        <v>0</v>
      </c>
    </row>
    <row r="495" spans="1:14">
      <c r="A495" s="8">
        <f>'Identification '!$F$11</f>
        <v>0</v>
      </c>
      <c r="B495" s="46" t="str">
        <f>IF(AND('Identification '!$F$11="",'Identification '!$F$15&lt;&gt;""),'Identification '!$F$15,IF('Identification '!$F$11="","",IF('Identification '!$F$13="Inscrire le nom de votre organisme dans la cellule F15",'Identification '!$F$15,'Identification '!$F$13)))</f>
        <v/>
      </c>
      <c r="C495" s="8" t="str">
        <f>REF!$BM$7</f>
        <v>2025-2026</v>
      </c>
      <c r="D495" s="8" t="s">
        <v>2995</v>
      </c>
      <c r="E495" s="46" t="str">
        <f>'Identification '!$F$17</f>
        <v/>
      </c>
      <c r="F495" s="8" t="str">
        <f>'Identification '!$G$18</f>
        <v/>
      </c>
      <c r="G495" s="8" t="str">
        <f>IF('Section 9b Bilan_Médiation'!B183="","",'Section 9b Bilan_Médiation'!B183)</f>
        <v/>
      </c>
      <c r="H495" s="1315" t="str">
        <f>IF('Section 9b Bilan_Médiation'!C183="","",'Section 9b Bilan_Médiation'!C183)</f>
        <v/>
      </c>
      <c r="I495" s="8" t="str">
        <f>IF('Section 9b Bilan_Médiation'!D183="","",IF('Section 9b Bilan_Médiation'!D183="«Choisir»","",'Section 9b Bilan_Médiation'!D183))</f>
        <v/>
      </c>
      <c r="J495" s="8" t="str">
        <f>IF('Section 9b Bilan_Médiation'!F183="","",IF('Section 9b Bilan_Médiation'!F183="«Choisir»","",'Section 9b Bilan_Médiation'!F183))</f>
        <v/>
      </c>
      <c r="K495" s="8" t="str">
        <f>IF('Section 9b Bilan_Médiation'!G183="","",IF('Section 9b Bilan_Médiation'!G183="«Choisir»","",'Section 9b Bilan_Médiation'!G183))</f>
        <v/>
      </c>
      <c r="L495" s="8" t="str">
        <f>IF('Section 9b Bilan_Médiation'!H183="","",IF('Section 9b Bilan_Médiation'!H183="«Choisir»","",'Section 9b Bilan_Médiation'!H183))</f>
        <v/>
      </c>
      <c r="M495" s="8">
        <f>'Section 9b Bilan_Médiation'!I183</f>
        <v>0</v>
      </c>
      <c r="N495" s="8">
        <f>'Section 9b Bilan_Médiation'!J183</f>
        <v>0</v>
      </c>
    </row>
    <row r="496" spans="1:14">
      <c r="A496" s="8">
        <f>'Identification '!$F$11</f>
        <v>0</v>
      </c>
      <c r="B496" s="46" t="str">
        <f>IF(AND('Identification '!$F$11="",'Identification '!$F$15&lt;&gt;""),'Identification '!$F$15,IF('Identification '!$F$11="","",IF('Identification '!$F$13="Inscrire le nom de votre organisme dans la cellule F15",'Identification '!$F$15,'Identification '!$F$13)))</f>
        <v/>
      </c>
      <c r="C496" s="8" t="str">
        <f>REF!$BM$7</f>
        <v>2025-2026</v>
      </c>
      <c r="D496" s="8" t="s">
        <v>2995</v>
      </c>
      <c r="E496" s="46" t="str">
        <f>'Identification '!$F$17</f>
        <v/>
      </c>
      <c r="F496" s="8" t="str">
        <f>'Identification '!$G$18</f>
        <v/>
      </c>
      <c r="G496" s="8" t="str">
        <f>IF('Section 9b Bilan_Médiation'!B184="","",'Section 9b Bilan_Médiation'!B184)</f>
        <v/>
      </c>
      <c r="H496" s="1315" t="str">
        <f>IF('Section 9b Bilan_Médiation'!C184="","",'Section 9b Bilan_Médiation'!C184)</f>
        <v/>
      </c>
      <c r="I496" s="8" t="str">
        <f>IF('Section 9b Bilan_Médiation'!D184="","",IF('Section 9b Bilan_Médiation'!D184="«Choisir»","",'Section 9b Bilan_Médiation'!D184))</f>
        <v/>
      </c>
      <c r="J496" s="8" t="str">
        <f>IF('Section 9b Bilan_Médiation'!F184="","",IF('Section 9b Bilan_Médiation'!F184="«Choisir»","",'Section 9b Bilan_Médiation'!F184))</f>
        <v/>
      </c>
      <c r="K496" s="8" t="str">
        <f>IF('Section 9b Bilan_Médiation'!G184="","",IF('Section 9b Bilan_Médiation'!G184="«Choisir»","",'Section 9b Bilan_Médiation'!G184))</f>
        <v/>
      </c>
      <c r="L496" s="8" t="str">
        <f>IF('Section 9b Bilan_Médiation'!H184="","",IF('Section 9b Bilan_Médiation'!H184="«Choisir»","",'Section 9b Bilan_Médiation'!H184))</f>
        <v/>
      </c>
      <c r="M496" s="8">
        <f>'Section 9b Bilan_Médiation'!I184</f>
        <v>0</v>
      </c>
      <c r="N496" s="8">
        <f>'Section 9b Bilan_Médiation'!J184</f>
        <v>0</v>
      </c>
    </row>
    <row r="497" spans="1:14">
      <c r="A497" s="8">
        <f>'Identification '!$F$11</f>
        <v>0</v>
      </c>
      <c r="B497" s="46" t="str">
        <f>IF(AND('Identification '!$F$11="",'Identification '!$F$15&lt;&gt;""),'Identification '!$F$15,IF('Identification '!$F$11="","",IF('Identification '!$F$13="Inscrire le nom de votre organisme dans la cellule F15",'Identification '!$F$15,'Identification '!$F$13)))</f>
        <v/>
      </c>
      <c r="C497" s="8" t="str">
        <f>REF!$BM$7</f>
        <v>2025-2026</v>
      </c>
      <c r="D497" s="8" t="s">
        <v>2995</v>
      </c>
      <c r="E497" s="46" t="str">
        <f>'Identification '!$F$17</f>
        <v/>
      </c>
      <c r="F497" s="8" t="str">
        <f>'Identification '!$G$18</f>
        <v/>
      </c>
      <c r="G497" s="8" t="str">
        <f>IF('Section 9b Bilan_Médiation'!B185="","",'Section 9b Bilan_Médiation'!B185)</f>
        <v/>
      </c>
      <c r="H497" s="1315" t="str">
        <f>IF('Section 9b Bilan_Médiation'!C185="","",'Section 9b Bilan_Médiation'!C185)</f>
        <v/>
      </c>
      <c r="I497" s="8" t="str">
        <f>IF('Section 9b Bilan_Médiation'!D185="","",IF('Section 9b Bilan_Médiation'!D185="«Choisir»","",'Section 9b Bilan_Médiation'!D185))</f>
        <v/>
      </c>
      <c r="J497" s="8" t="str">
        <f>IF('Section 9b Bilan_Médiation'!F185="","",IF('Section 9b Bilan_Médiation'!F185="«Choisir»","",'Section 9b Bilan_Médiation'!F185))</f>
        <v/>
      </c>
      <c r="K497" s="8" t="str">
        <f>IF('Section 9b Bilan_Médiation'!G185="","",IF('Section 9b Bilan_Médiation'!G185="«Choisir»","",'Section 9b Bilan_Médiation'!G185))</f>
        <v/>
      </c>
      <c r="L497" s="8" t="str">
        <f>IF('Section 9b Bilan_Médiation'!H185="","",IF('Section 9b Bilan_Médiation'!H185="«Choisir»","",'Section 9b Bilan_Médiation'!H185))</f>
        <v/>
      </c>
      <c r="M497" s="8">
        <f>'Section 9b Bilan_Médiation'!I185</f>
        <v>0</v>
      </c>
      <c r="N497" s="8">
        <f>'Section 9b Bilan_Médiation'!J185</f>
        <v>0</v>
      </c>
    </row>
    <row r="498" spans="1:14">
      <c r="A498" s="8">
        <f>'Identification '!$F$11</f>
        <v>0</v>
      </c>
      <c r="B498" s="46" t="str">
        <f>IF(AND('Identification '!$F$11="",'Identification '!$F$15&lt;&gt;""),'Identification '!$F$15,IF('Identification '!$F$11="","",IF('Identification '!$F$13="Inscrire le nom de votre organisme dans la cellule F15",'Identification '!$F$15,'Identification '!$F$13)))</f>
        <v/>
      </c>
      <c r="C498" s="8" t="str">
        <f>REF!$BM$7</f>
        <v>2025-2026</v>
      </c>
      <c r="D498" s="8" t="s">
        <v>2995</v>
      </c>
      <c r="E498" s="46" t="str">
        <f>'Identification '!$F$17</f>
        <v/>
      </c>
      <c r="F498" s="8" t="str">
        <f>'Identification '!$G$18</f>
        <v/>
      </c>
      <c r="G498" s="8" t="str">
        <f>IF('Section 9b Bilan_Médiation'!B186="","",'Section 9b Bilan_Médiation'!B186)</f>
        <v/>
      </c>
      <c r="H498" s="1315" t="str">
        <f>IF('Section 9b Bilan_Médiation'!C186="","",'Section 9b Bilan_Médiation'!C186)</f>
        <v/>
      </c>
      <c r="I498" s="8" t="str">
        <f>IF('Section 9b Bilan_Médiation'!D186="","",IF('Section 9b Bilan_Médiation'!D186="«Choisir»","",'Section 9b Bilan_Médiation'!D186))</f>
        <v/>
      </c>
      <c r="J498" s="8" t="str">
        <f>IF('Section 9b Bilan_Médiation'!F186="","",IF('Section 9b Bilan_Médiation'!F186="«Choisir»","",'Section 9b Bilan_Médiation'!F186))</f>
        <v/>
      </c>
      <c r="K498" s="8" t="str">
        <f>IF('Section 9b Bilan_Médiation'!G186="","",IF('Section 9b Bilan_Médiation'!G186="«Choisir»","",'Section 9b Bilan_Médiation'!G186))</f>
        <v/>
      </c>
      <c r="L498" s="8" t="str">
        <f>IF('Section 9b Bilan_Médiation'!H186="","",IF('Section 9b Bilan_Médiation'!H186="«Choisir»","",'Section 9b Bilan_Médiation'!H186))</f>
        <v/>
      </c>
      <c r="M498" s="8">
        <f>'Section 9b Bilan_Médiation'!I186</f>
        <v>0</v>
      </c>
      <c r="N498" s="8">
        <f>'Section 9b Bilan_Médiation'!J186</f>
        <v>0</v>
      </c>
    </row>
    <row r="499" spans="1:14">
      <c r="A499" s="8">
        <f>'Identification '!$F$11</f>
        <v>0</v>
      </c>
      <c r="B499" s="46" t="str">
        <f>IF(AND('Identification '!$F$11="",'Identification '!$F$15&lt;&gt;""),'Identification '!$F$15,IF('Identification '!$F$11="","",IF('Identification '!$F$13="Inscrire le nom de votre organisme dans la cellule F15",'Identification '!$F$15,'Identification '!$F$13)))</f>
        <v/>
      </c>
      <c r="C499" s="8" t="str">
        <f>REF!$BM$7</f>
        <v>2025-2026</v>
      </c>
      <c r="D499" s="8" t="s">
        <v>2995</v>
      </c>
      <c r="E499" s="46" t="str">
        <f>'Identification '!$F$17</f>
        <v/>
      </c>
      <c r="F499" s="8" t="str">
        <f>'Identification '!$G$18</f>
        <v/>
      </c>
      <c r="G499" s="8" t="str">
        <f>IF('Section 9b Bilan_Médiation'!B187="","",'Section 9b Bilan_Médiation'!B187)</f>
        <v/>
      </c>
      <c r="H499" s="1315" t="str">
        <f>IF('Section 9b Bilan_Médiation'!C187="","",'Section 9b Bilan_Médiation'!C187)</f>
        <v/>
      </c>
      <c r="I499" s="8" t="str">
        <f>IF('Section 9b Bilan_Médiation'!D187="","",IF('Section 9b Bilan_Médiation'!D187="«Choisir»","",'Section 9b Bilan_Médiation'!D187))</f>
        <v/>
      </c>
      <c r="J499" s="8" t="str">
        <f>IF('Section 9b Bilan_Médiation'!F187="","",IF('Section 9b Bilan_Médiation'!F187="«Choisir»","",'Section 9b Bilan_Médiation'!F187))</f>
        <v/>
      </c>
      <c r="K499" s="8" t="str">
        <f>IF('Section 9b Bilan_Médiation'!G187="","",IF('Section 9b Bilan_Médiation'!G187="«Choisir»","",'Section 9b Bilan_Médiation'!G187))</f>
        <v/>
      </c>
      <c r="L499" s="8" t="str">
        <f>IF('Section 9b Bilan_Médiation'!H187="","",IF('Section 9b Bilan_Médiation'!H187="«Choisir»","",'Section 9b Bilan_Médiation'!H187))</f>
        <v/>
      </c>
      <c r="M499" s="8">
        <f>'Section 9b Bilan_Médiation'!I187</f>
        <v>0</v>
      </c>
      <c r="N499" s="8">
        <f>'Section 9b Bilan_Médiation'!J187</f>
        <v>0</v>
      </c>
    </row>
    <row r="500" spans="1:14">
      <c r="A500" s="8">
        <f>'Identification '!$F$11</f>
        <v>0</v>
      </c>
      <c r="B500" s="46" t="str">
        <f>IF(AND('Identification '!$F$11="",'Identification '!$F$15&lt;&gt;""),'Identification '!$F$15,IF('Identification '!$F$11="","",IF('Identification '!$F$13="Inscrire le nom de votre organisme dans la cellule F15",'Identification '!$F$15,'Identification '!$F$13)))</f>
        <v/>
      </c>
      <c r="C500" s="8" t="str">
        <f>REF!$BM$7</f>
        <v>2025-2026</v>
      </c>
      <c r="D500" s="8" t="s">
        <v>2995</v>
      </c>
      <c r="E500" s="46" t="str">
        <f>'Identification '!$F$17</f>
        <v/>
      </c>
      <c r="F500" s="8" t="str">
        <f>'Identification '!$G$18</f>
        <v/>
      </c>
      <c r="G500" s="8" t="str">
        <f>IF('Section 9b Bilan_Médiation'!B188="","",'Section 9b Bilan_Médiation'!B188)</f>
        <v/>
      </c>
      <c r="H500" s="1315" t="str">
        <f>IF('Section 9b Bilan_Médiation'!C188="","",'Section 9b Bilan_Médiation'!C188)</f>
        <v/>
      </c>
      <c r="I500" s="8" t="str">
        <f>IF('Section 9b Bilan_Médiation'!D188="","",IF('Section 9b Bilan_Médiation'!D188="«Choisir»","",'Section 9b Bilan_Médiation'!D188))</f>
        <v/>
      </c>
      <c r="J500" s="8" t="str">
        <f>IF('Section 9b Bilan_Médiation'!F188="","",IF('Section 9b Bilan_Médiation'!F188="«Choisir»","",'Section 9b Bilan_Médiation'!F188))</f>
        <v/>
      </c>
      <c r="K500" s="8" t="str">
        <f>IF('Section 9b Bilan_Médiation'!G188="","",IF('Section 9b Bilan_Médiation'!G188="«Choisir»","",'Section 9b Bilan_Médiation'!G188))</f>
        <v/>
      </c>
      <c r="L500" s="8" t="str">
        <f>IF('Section 9b Bilan_Médiation'!H188="","",IF('Section 9b Bilan_Médiation'!H188="«Choisir»","",'Section 9b Bilan_Médiation'!H188))</f>
        <v/>
      </c>
      <c r="M500" s="8">
        <f>'Section 9b Bilan_Médiation'!I188</f>
        <v>0</v>
      </c>
      <c r="N500" s="8">
        <f>'Section 9b Bilan_Médiation'!J188</f>
        <v>0</v>
      </c>
    </row>
    <row r="501" spans="1:14">
      <c r="A501" s="8">
        <f>'Identification '!$F$11</f>
        <v>0</v>
      </c>
      <c r="B501" s="46" t="str">
        <f>IF(AND('Identification '!$F$11="",'Identification '!$F$15&lt;&gt;""),'Identification '!$F$15,IF('Identification '!$F$11="","",IF('Identification '!$F$13="Inscrire le nom de votre organisme dans la cellule F15",'Identification '!$F$15,'Identification '!$F$13)))</f>
        <v/>
      </c>
      <c r="C501" s="8" t="str">
        <f>REF!$BM$7</f>
        <v>2025-2026</v>
      </c>
      <c r="D501" s="8" t="s">
        <v>2995</v>
      </c>
      <c r="E501" s="46" t="str">
        <f>'Identification '!$F$17</f>
        <v/>
      </c>
      <c r="F501" s="8" t="str">
        <f>'Identification '!$G$18</f>
        <v/>
      </c>
      <c r="G501" s="8" t="str">
        <f>IF('Section 9b Bilan_Médiation'!B189="","",'Section 9b Bilan_Médiation'!B189)</f>
        <v/>
      </c>
      <c r="H501" s="1315" t="str">
        <f>IF('Section 9b Bilan_Médiation'!C189="","",'Section 9b Bilan_Médiation'!C189)</f>
        <v/>
      </c>
      <c r="I501" s="8" t="str">
        <f>IF('Section 9b Bilan_Médiation'!D189="","",IF('Section 9b Bilan_Médiation'!D189="«Choisir»","",'Section 9b Bilan_Médiation'!D189))</f>
        <v/>
      </c>
      <c r="J501" s="8" t="str">
        <f>IF('Section 9b Bilan_Médiation'!F189="","",IF('Section 9b Bilan_Médiation'!F189="«Choisir»","",'Section 9b Bilan_Médiation'!F189))</f>
        <v/>
      </c>
      <c r="K501" s="8" t="str">
        <f>IF('Section 9b Bilan_Médiation'!G189="","",IF('Section 9b Bilan_Médiation'!G189="«Choisir»","",'Section 9b Bilan_Médiation'!G189))</f>
        <v/>
      </c>
      <c r="L501" s="8" t="str">
        <f>IF('Section 9b Bilan_Médiation'!H189="","",IF('Section 9b Bilan_Médiation'!H189="«Choisir»","",'Section 9b Bilan_Médiation'!H189))</f>
        <v/>
      </c>
      <c r="M501" s="8">
        <f>'Section 9b Bilan_Médiation'!I189</f>
        <v>0</v>
      </c>
      <c r="N501" s="8">
        <f>'Section 9b Bilan_Médiation'!J189</f>
        <v>0</v>
      </c>
    </row>
    <row r="502" spans="1:14">
      <c r="A502" s="8">
        <f>'Identification '!$F$11</f>
        <v>0</v>
      </c>
      <c r="B502" s="46" t="str">
        <f>IF(AND('Identification '!$F$11="",'Identification '!$F$15&lt;&gt;""),'Identification '!$F$15,IF('Identification '!$F$11="","",IF('Identification '!$F$13="Inscrire le nom de votre organisme dans la cellule F15",'Identification '!$F$15,'Identification '!$F$13)))</f>
        <v/>
      </c>
      <c r="C502" s="8" t="str">
        <f>REF!$BM$7</f>
        <v>2025-2026</v>
      </c>
      <c r="D502" s="8" t="s">
        <v>2995</v>
      </c>
      <c r="E502" s="46" t="str">
        <f>'Identification '!$F$17</f>
        <v/>
      </c>
      <c r="F502" s="8" t="str">
        <f>'Identification '!$G$18</f>
        <v/>
      </c>
      <c r="G502" s="8" t="str">
        <f>IF('Section 9b Bilan_Médiation'!B190="","",'Section 9b Bilan_Médiation'!B190)</f>
        <v/>
      </c>
      <c r="H502" s="1315" t="str">
        <f>IF('Section 9b Bilan_Médiation'!C190="","",'Section 9b Bilan_Médiation'!C190)</f>
        <v/>
      </c>
      <c r="I502" s="8" t="str">
        <f>IF('Section 9b Bilan_Médiation'!D190="","",IF('Section 9b Bilan_Médiation'!D190="«Choisir»","",'Section 9b Bilan_Médiation'!D190))</f>
        <v/>
      </c>
      <c r="J502" s="8" t="str">
        <f>IF('Section 9b Bilan_Médiation'!F190="","",IF('Section 9b Bilan_Médiation'!F190="«Choisir»","",'Section 9b Bilan_Médiation'!F190))</f>
        <v/>
      </c>
      <c r="K502" s="8" t="str">
        <f>IF('Section 9b Bilan_Médiation'!G190="","",IF('Section 9b Bilan_Médiation'!G190="«Choisir»","",'Section 9b Bilan_Médiation'!G190))</f>
        <v/>
      </c>
      <c r="L502" s="8" t="str">
        <f>IF('Section 9b Bilan_Médiation'!H190="","",IF('Section 9b Bilan_Médiation'!H190="«Choisir»","",'Section 9b Bilan_Médiation'!H190))</f>
        <v/>
      </c>
      <c r="M502" s="8">
        <f>'Section 9b Bilan_Médiation'!I190</f>
        <v>0</v>
      </c>
      <c r="N502" s="8">
        <f>'Section 9b Bilan_Médiation'!J190</f>
        <v>0</v>
      </c>
    </row>
    <row r="503" spans="1:14">
      <c r="A503" s="8">
        <f>'Identification '!$F$11</f>
        <v>0</v>
      </c>
      <c r="B503" s="46" t="str">
        <f>IF(AND('Identification '!$F$11="",'Identification '!$F$15&lt;&gt;""),'Identification '!$F$15,IF('Identification '!$F$11="","",IF('Identification '!$F$13="Inscrire le nom de votre organisme dans la cellule F15",'Identification '!$F$15,'Identification '!$F$13)))</f>
        <v/>
      </c>
      <c r="C503" s="8" t="str">
        <f>REF!$BM$7</f>
        <v>2025-2026</v>
      </c>
      <c r="D503" s="8" t="s">
        <v>2995</v>
      </c>
      <c r="E503" s="46" t="str">
        <f>'Identification '!$F$17</f>
        <v/>
      </c>
      <c r="F503" s="8" t="str">
        <f>'Identification '!$G$18</f>
        <v/>
      </c>
      <c r="G503" s="8" t="str">
        <f>IF('Section 9b Bilan_Médiation'!B191="","",'Section 9b Bilan_Médiation'!B191)</f>
        <v/>
      </c>
      <c r="H503" s="1315" t="str">
        <f>IF('Section 9b Bilan_Médiation'!C191="","",'Section 9b Bilan_Médiation'!C191)</f>
        <v/>
      </c>
      <c r="I503" s="8" t="str">
        <f>IF('Section 9b Bilan_Médiation'!D191="","",IF('Section 9b Bilan_Médiation'!D191="«Choisir»","",'Section 9b Bilan_Médiation'!D191))</f>
        <v/>
      </c>
      <c r="J503" s="8" t="str">
        <f>IF('Section 9b Bilan_Médiation'!F191="","",IF('Section 9b Bilan_Médiation'!F191="«Choisir»","",'Section 9b Bilan_Médiation'!F191))</f>
        <v/>
      </c>
      <c r="K503" s="8" t="str">
        <f>IF('Section 9b Bilan_Médiation'!G191="","",IF('Section 9b Bilan_Médiation'!G191="«Choisir»","",'Section 9b Bilan_Médiation'!G191))</f>
        <v/>
      </c>
      <c r="L503" s="8" t="str">
        <f>IF('Section 9b Bilan_Médiation'!H191="","",IF('Section 9b Bilan_Médiation'!H191="«Choisir»","",'Section 9b Bilan_Médiation'!H191))</f>
        <v/>
      </c>
      <c r="M503" s="8">
        <f>'Section 9b Bilan_Médiation'!I191</f>
        <v>0</v>
      </c>
      <c r="N503" s="8">
        <f>'Section 9b Bilan_Médiation'!J191</f>
        <v>0</v>
      </c>
    </row>
    <row r="504" spans="1:14">
      <c r="A504" s="8">
        <f>'Identification '!$F$11</f>
        <v>0</v>
      </c>
      <c r="B504" s="46" t="str">
        <f>IF(AND('Identification '!$F$11="",'Identification '!$F$15&lt;&gt;""),'Identification '!$F$15,IF('Identification '!$F$11="","",IF('Identification '!$F$13="Inscrire le nom de votre organisme dans la cellule F15",'Identification '!$F$15,'Identification '!$F$13)))</f>
        <v/>
      </c>
      <c r="C504" s="8" t="str">
        <f>REF!$BM$7</f>
        <v>2025-2026</v>
      </c>
      <c r="D504" s="8" t="s">
        <v>2995</v>
      </c>
      <c r="E504" s="46" t="str">
        <f>'Identification '!$F$17</f>
        <v/>
      </c>
      <c r="F504" s="8" t="str">
        <f>'Identification '!$G$18</f>
        <v/>
      </c>
      <c r="G504" s="8" t="str">
        <f>IF('Section 9b Bilan_Médiation'!B192="","",'Section 9b Bilan_Médiation'!B192)</f>
        <v/>
      </c>
      <c r="H504" s="1315" t="str">
        <f>IF('Section 9b Bilan_Médiation'!C192="","",'Section 9b Bilan_Médiation'!C192)</f>
        <v/>
      </c>
      <c r="I504" s="8" t="str">
        <f>IF('Section 9b Bilan_Médiation'!D192="","",IF('Section 9b Bilan_Médiation'!D192="«Choisir»","",'Section 9b Bilan_Médiation'!D192))</f>
        <v/>
      </c>
      <c r="J504" s="8" t="str">
        <f>IF('Section 9b Bilan_Médiation'!F192="","",IF('Section 9b Bilan_Médiation'!F192="«Choisir»","",'Section 9b Bilan_Médiation'!F192))</f>
        <v/>
      </c>
      <c r="K504" s="8" t="str">
        <f>IF('Section 9b Bilan_Médiation'!G192="","",IF('Section 9b Bilan_Médiation'!G192="«Choisir»","",'Section 9b Bilan_Médiation'!G192))</f>
        <v/>
      </c>
      <c r="L504" s="8" t="str">
        <f>IF('Section 9b Bilan_Médiation'!H192="","",IF('Section 9b Bilan_Médiation'!H192="«Choisir»","",'Section 9b Bilan_Médiation'!H192))</f>
        <v/>
      </c>
      <c r="M504" s="8">
        <f>'Section 9b Bilan_Médiation'!I192</f>
        <v>0</v>
      </c>
      <c r="N504" s="8">
        <f>'Section 9b Bilan_Médiation'!J192</f>
        <v>0</v>
      </c>
    </row>
    <row r="505" spans="1:14">
      <c r="A505" s="8">
        <f>'Identification '!$F$11</f>
        <v>0</v>
      </c>
      <c r="B505" s="46" t="str">
        <f>IF(AND('Identification '!$F$11="",'Identification '!$F$15&lt;&gt;""),'Identification '!$F$15,IF('Identification '!$F$11="","",IF('Identification '!$F$13="Inscrire le nom de votre organisme dans la cellule F15",'Identification '!$F$15,'Identification '!$F$13)))</f>
        <v/>
      </c>
      <c r="C505" s="8" t="str">
        <f>REF!$BM$7</f>
        <v>2025-2026</v>
      </c>
      <c r="D505" s="8" t="s">
        <v>2995</v>
      </c>
      <c r="E505" s="46" t="str">
        <f>'Identification '!$F$17</f>
        <v/>
      </c>
      <c r="F505" s="8" t="str">
        <f>'Identification '!$G$18</f>
        <v/>
      </c>
      <c r="G505" s="8" t="str">
        <f>IF('Section 9b Bilan_Médiation'!B193="","",'Section 9b Bilan_Médiation'!B193)</f>
        <v/>
      </c>
      <c r="H505" s="1315" t="str">
        <f>IF('Section 9b Bilan_Médiation'!C193="","",'Section 9b Bilan_Médiation'!C193)</f>
        <v/>
      </c>
      <c r="I505" s="8" t="str">
        <f>IF('Section 9b Bilan_Médiation'!D193="","",IF('Section 9b Bilan_Médiation'!D193="«Choisir»","",'Section 9b Bilan_Médiation'!D193))</f>
        <v/>
      </c>
      <c r="J505" s="8" t="str">
        <f>IF('Section 9b Bilan_Médiation'!F193="","",IF('Section 9b Bilan_Médiation'!F193="«Choisir»","",'Section 9b Bilan_Médiation'!F193))</f>
        <v/>
      </c>
      <c r="K505" s="8" t="str">
        <f>IF('Section 9b Bilan_Médiation'!G193="","",IF('Section 9b Bilan_Médiation'!G193="«Choisir»","",'Section 9b Bilan_Médiation'!G193))</f>
        <v/>
      </c>
      <c r="L505" s="8" t="str">
        <f>IF('Section 9b Bilan_Médiation'!H193="","",IF('Section 9b Bilan_Médiation'!H193="«Choisir»","",'Section 9b Bilan_Médiation'!H193))</f>
        <v/>
      </c>
      <c r="M505" s="8">
        <f>'Section 9b Bilan_Médiation'!I193</f>
        <v>0</v>
      </c>
      <c r="N505" s="8">
        <f>'Section 9b Bilan_Médiation'!J193</f>
        <v>0</v>
      </c>
    </row>
    <row r="506" spans="1:14">
      <c r="A506" s="8">
        <f>'Identification '!$F$11</f>
        <v>0</v>
      </c>
      <c r="B506" s="46" t="str">
        <f>IF(AND('Identification '!$F$11="",'Identification '!$F$15&lt;&gt;""),'Identification '!$F$15,IF('Identification '!$F$11="","",IF('Identification '!$F$13="Inscrire le nom de votre organisme dans la cellule F15",'Identification '!$F$15,'Identification '!$F$13)))</f>
        <v/>
      </c>
      <c r="C506" s="8" t="str">
        <f>REF!$BM$7</f>
        <v>2025-2026</v>
      </c>
      <c r="D506" s="8" t="s">
        <v>2995</v>
      </c>
      <c r="E506" s="46" t="str">
        <f>'Identification '!$F$17</f>
        <v/>
      </c>
      <c r="F506" s="8" t="str">
        <f>'Identification '!$G$18</f>
        <v/>
      </c>
      <c r="G506" s="8" t="str">
        <f>IF('Section 9b Bilan_Médiation'!B194="","",'Section 9b Bilan_Médiation'!B194)</f>
        <v/>
      </c>
      <c r="H506" s="1315" t="str">
        <f>IF('Section 9b Bilan_Médiation'!C194="","",'Section 9b Bilan_Médiation'!C194)</f>
        <v/>
      </c>
      <c r="I506" s="8" t="str">
        <f>IF('Section 9b Bilan_Médiation'!D194="","",IF('Section 9b Bilan_Médiation'!D194="«Choisir»","",'Section 9b Bilan_Médiation'!D194))</f>
        <v/>
      </c>
      <c r="J506" s="8" t="str">
        <f>IF('Section 9b Bilan_Médiation'!F194="","",IF('Section 9b Bilan_Médiation'!F194="«Choisir»","",'Section 9b Bilan_Médiation'!F194))</f>
        <v/>
      </c>
      <c r="K506" s="8" t="str">
        <f>IF('Section 9b Bilan_Médiation'!G194="","",IF('Section 9b Bilan_Médiation'!G194="«Choisir»","",'Section 9b Bilan_Médiation'!G194))</f>
        <v/>
      </c>
      <c r="L506" s="8" t="str">
        <f>IF('Section 9b Bilan_Médiation'!H194="","",IF('Section 9b Bilan_Médiation'!H194="«Choisir»","",'Section 9b Bilan_Médiation'!H194))</f>
        <v/>
      </c>
      <c r="M506" s="8">
        <f>'Section 9b Bilan_Médiation'!I194</f>
        <v>0</v>
      </c>
      <c r="N506" s="8">
        <f>'Section 9b Bilan_Médiation'!J194</f>
        <v>0</v>
      </c>
    </row>
    <row r="507" spans="1:14">
      <c r="A507" s="8">
        <f>'Identification '!$F$11</f>
        <v>0</v>
      </c>
      <c r="B507" s="46" t="str">
        <f>IF(AND('Identification '!$F$11="",'Identification '!$F$15&lt;&gt;""),'Identification '!$F$15,IF('Identification '!$F$11="","",IF('Identification '!$F$13="Inscrire le nom de votre organisme dans la cellule F15",'Identification '!$F$15,'Identification '!$F$13)))</f>
        <v/>
      </c>
      <c r="C507" s="8" t="str">
        <f>REF!$BM$7</f>
        <v>2025-2026</v>
      </c>
      <c r="D507" s="8" t="s">
        <v>2995</v>
      </c>
      <c r="E507" s="46" t="str">
        <f>'Identification '!$F$17</f>
        <v/>
      </c>
      <c r="F507" s="8" t="str">
        <f>'Identification '!$G$18</f>
        <v/>
      </c>
      <c r="G507" s="8" t="str">
        <f>IF('Section 9b Bilan_Médiation'!B195="","",'Section 9b Bilan_Médiation'!B195)</f>
        <v/>
      </c>
      <c r="H507" s="1315" t="str">
        <f>IF('Section 9b Bilan_Médiation'!C195="","",'Section 9b Bilan_Médiation'!C195)</f>
        <v/>
      </c>
      <c r="I507" s="8" t="str">
        <f>IF('Section 9b Bilan_Médiation'!D195="","",IF('Section 9b Bilan_Médiation'!D195="«Choisir»","",'Section 9b Bilan_Médiation'!D195))</f>
        <v/>
      </c>
      <c r="J507" s="8" t="str">
        <f>IF('Section 9b Bilan_Médiation'!F195="","",IF('Section 9b Bilan_Médiation'!F195="«Choisir»","",'Section 9b Bilan_Médiation'!F195))</f>
        <v/>
      </c>
      <c r="K507" s="8" t="str">
        <f>IF('Section 9b Bilan_Médiation'!G195="","",IF('Section 9b Bilan_Médiation'!G195="«Choisir»","",'Section 9b Bilan_Médiation'!G195))</f>
        <v/>
      </c>
      <c r="L507" s="8" t="str">
        <f>IF('Section 9b Bilan_Médiation'!H195="","",IF('Section 9b Bilan_Médiation'!H195="«Choisir»","",'Section 9b Bilan_Médiation'!H195))</f>
        <v/>
      </c>
      <c r="M507" s="8">
        <f>'Section 9b Bilan_Médiation'!I195</f>
        <v>0</v>
      </c>
      <c r="N507" s="8">
        <f>'Section 9b Bilan_Médiation'!J195</f>
        <v>0</v>
      </c>
    </row>
    <row r="508" spans="1:14">
      <c r="A508" s="8">
        <f>'Identification '!$F$11</f>
        <v>0</v>
      </c>
      <c r="B508" s="46" t="str">
        <f>IF(AND('Identification '!$F$11="",'Identification '!$F$15&lt;&gt;""),'Identification '!$F$15,IF('Identification '!$F$11="","",IF('Identification '!$F$13="Inscrire le nom de votre organisme dans la cellule F15",'Identification '!$F$15,'Identification '!$F$13)))</f>
        <v/>
      </c>
      <c r="C508" s="8" t="str">
        <f>REF!$BM$7</f>
        <v>2025-2026</v>
      </c>
      <c r="D508" s="8" t="s">
        <v>2995</v>
      </c>
      <c r="E508" s="46" t="str">
        <f>'Identification '!$F$17</f>
        <v/>
      </c>
      <c r="F508" s="8" t="str">
        <f>'Identification '!$G$18</f>
        <v/>
      </c>
      <c r="G508" s="8" t="str">
        <f>IF('Section 9b Bilan_Médiation'!B196="","",'Section 9b Bilan_Médiation'!B196)</f>
        <v/>
      </c>
      <c r="H508" s="1315" t="str">
        <f>IF('Section 9b Bilan_Médiation'!C196="","",'Section 9b Bilan_Médiation'!C196)</f>
        <v/>
      </c>
      <c r="I508" s="8" t="str">
        <f>IF('Section 9b Bilan_Médiation'!D196="","",IF('Section 9b Bilan_Médiation'!D196="«Choisir»","",'Section 9b Bilan_Médiation'!D196))</f>
        <v/>
      </c>
      <c r="J508" s="8" t="str">
        <f>IF('Section 9b Bilan_Médiation'!F196="","",IF('Section 9b Bilan_Médiation'!F196="«Choisir»","",'Section 9b Bilan_Médiation'!F196))</f>
        <v/>
      </c>
      <c r="K508" s="8" t="str">
        <f>IF('Section 9b Bilan_Médiation'!G196="","",IF('Section 9b Bilan_Médiation'!G196="«Choisir»","",'Section 9b Bilan_Médiation'!G196))</f>
        <v/>
      </c>
      <c r="L508" s="8" t="str">
        <f>IF('Section 9b Bilan_Médiation'!H196="","",IF('Section 9b Bilan_Médiation'!H196="«Choisir»","",'Section 9b Bilan_Médiation'!H196))</f>
        <v/>
      </c>
      <c r="M508" s="8">
        <f>'Section 9b Bilan_Médiation'!I196</f>
        <v>0</v>
      </c>
      <c r="N508" s="8">
        <f>'Section 9b Bilan_Médiation'!J196</f>
        <v>0</v>
      </c>
    </row>
    <row r="509" spans="1:14">
      <c r="A509" s="8">
        <f>'Identification '!$F$11</f>
        <v>0</v>
      </c>
      <c r="B509" s="46" t="str">
        <f>IF(AND('Identification '!$F$11="",'Identification '!$F$15&lt;&gt;""),'Identification '!$F$15,IF('Identification '!$F$11="","",IF('Identification '!$F$13="Inscrire le nom de votre organisme dans la cellule F15",'Identification '!$F$15,'Identification '!$F$13)))</f>
        <v/>
      </c>
      <c r="C509" s="8" t="str">
        <f>REF!$BM$7</f>
        <v>2025-2026</v>
      </c>
      <c r="D509" s="8" t="s">
        <v>2995</v>
      </c>
      <c r="E509" s="46" t="str">
        <f>'Identification '!$F$17</f>
        <v/>
      </c>
      <c r="F509" s="8" t="str">
        <f>'Identification '!$G$18</f>
        <v/>
      </c>
      <c r="G509" s="8" t="str">
        <f>IF('Section 9b Bilan_Médiation'!B197="","",'Section 9b Bilan_Médiation'!B197)</f>
        <v/>
      </c>
      <c r="H509" s="1315" t="str">
        <f>IF('Section 9b Bilan_Médiation'!C197="","",'Section 9b Bilan_Médiation'!C197)</f>
        <v/>
      </c>
      <c r="I509" s="8" t="str">
        <f>IF('Section 9b Bilan_Médiation'!D197="","",IF('Section 9b Bilan_Médiation'!D197="«Choisir»","",'Section 9b Bilan_Médiation'!D197))</f>
        <v/>
      </c>
      <c r="J509" s="8" t="str">
        <f>IF('Section 9b Bilan_Médiation'!F197="","",IF('Section 9b Bilan_Médiation'!F197="«Choisir»","",'Section 9b Bilan_Médiation'!F197))</f>
        <v/>
      </c>
      <c r="K509" s="8" t="str">
        <f>IF('Section 9b Bilan_Médiation'!G197="","",IF('Section 9b Bilan_Médiation'!G197="«Choisir»","",'Section 9b Bilan_Médiation'!G197))</f>
        <v/>
      </c>
      <c r="L509" s="8" t="str">
        <f>IF('Section 9b Bilan_Médiation'!H197="","",IF('Section 9b Bilan_Médiation'!H197="«Choisir»","",'Section 9b Bilan_Médiation'!H197))</f>
        <v/>
      </c>
      <c r="M509" s="8">
        <f>'Section 9b Bilan_Médiation'!I197</f>
        <v>0</v>
      </c>
      <c r="N509" s="8">
        <f>'Section 9b Bilan_Médiation'!J197</f>
        <v>0</v>
      </c>
    </row>
    <row r="510" spans="1:14">
      <c r="A510" s="8">
        <f>'Identification '!$F$11</f>
        <v>0</v>
      </c>
      <c r="B510" s="46" t="str">
        <f>IF(AND('Identification '!$F$11="",'Identification '!$F$15&lt;&gt;""),'Identification '!$F$15,IF('Identification '!$F$11="","",IF('Identification '!$F$13="Inscrire le nom de votre organisme dans la cellule F15",'Identification '!$F$15,'Identification '!$F$13)))</f>
        <v/>
      </c>
      <c r="C510" s="8" t="str">
        <f>REF!$BM$7</f>
        <v>2025-2026</v>
      </c>
      <c r="D510" s="8" t="s">
        <v>2995</v>
      </c>
      <c r="E510" s="46" t="str">
        <f>'Identification '!$F$17</f>
        <v/>
      </c>
      <c r="F510" s="8" t="str">
        <f>'Identification '!$G$18</f>
        <v/>
      </c>
      <c r="G510" s="8" t="str">
        <f>IF('Section 9b Bilan_Médiation'!B198="","",'Section 9b Bilan_Médiation'!B198)</f>
        <v/>
      </c>
      <c r="H510" s="1315" t="str">
        <f>IF('Section 9b Bilan_Médiation'!C198="","",'Section 9b Bilan_Médiation'!C198)</f>
        <v/>
      </c>
      <c r="I510" s="8" t="str">
        <f>IF('Section 9b Bilan_Médiation'!D198="","",IF('Section 9b Bilan_Médiation'!D198="«Choisir»","",'Section 9b Bilan_Médiation'!D198))</f>
        <v/>
      </c>
      <c r="J510" s="8" t="str">
        <f>IF('Section 9b Bilan_Médiation'!F198="","",IF('Section 9b Bilan_Médiation'!F198="«Choisir»","",'Section 9b Bilan_Médiation'!F198))</f>
        <v/>
      </c>
      <c r="K510" s="8" t="str">
        <f>IF('Section 9b Bilan_Médiation'!G198="","",IF('Section 9b Bilan_Médiation'!G198="«Choisir»","",'Section 9b Bilan_Médiation'!G198))</f>
        <v/>
      </c>
      <c r="L510" s="8" t="str">
        <f>IF('Section 9b Bilan_Médiation'!H198="","",IF('Section 9b Bilan_Médiation'!H198="«Choisir»","",'Section 9b Bilan_Médiation'!H198))</f>
        <v/>
      </c>
      <c r="M510" s="8">
        <f>'Section 9b Bilan_Médiation'!I198</f>
        <v>0</v>
      </c>
      <c r="N510" s="8">
        <f>'Section 9b Bilan_Médiation'!J198</f>
        <v>0</v>
      </c>
    </row>
    <row r="511" spans="1:14">
      <c r="A511" s="8">
        <f>'Identification '!$F$11</f>
        <v>0</v>
      </c>
      <c r="B511" s="46" t="str">
        <f>IF(AND('Identification '!$F$11="",'Identification '!$F$15&lt;&gt;""),'Identification '!$F$15,IF('Identification '!$F$11="","",IF('Identification '!$F$13="Inscrire le nom de votre organisme dans la cellule F15",'Identification '!$F$15,'Identification '!$F$13)))</f>
        <v/>
      </c>
      <c r="C511" s="8" t="str">
        <f>REF!$BM$7</f>
        <v>2025-2026</v>
      </c>
      <c r="D511" s="8" t="s">
        <v>2995</v>
      </c>
      <c r="E511" s="46" t="str">
        <f>'Identification '!$F$17</f>
        <v/>
      </c>
      <c r="F511" s="8" t="str">
        <f>'Identification '!$G$18</f>
        <v/>
      </c>
      <c r="G511" s="8" t="str">
        <f>IF('Section 9b Bilan_Médiation'!B199="","",'Section 9b Bilan_Médiation'!B199)</f>
        <v/>
      </c>
      <c r="H511" s="1315" t="str">
        <f>IF('Section 9b Bilan_Médiation'!C199="","",'Section 9b Bilan_Médiation'!C199)</f>
        <v/>
      </c>
      <c r="I511" s="8" t="str">
        <f>IF('Section 9b Bilan_Médiation'!D199="","",IF('Section 9b Bilan_Médiation'!D199="«Choisir»","",'Section 9b Bilan_Médiation'!D199))</f>
        <v/>
      </c>
      <c r="J511" s="8" t="str">
        <f>IF('Section 9b Bilan_Médiation'!F199="","",IF('Section 9b Bilan_Médiation'!F199="«Choisir»","",'Section 9b Bilan_Médiation'!F199))</f>
        <v/>
      </c>
      <c r="K511" s="8" t="str">
        <f>IF('Section 9b Bilan_Médiation'!G199="","",IF('Section 9b Bilan_Médiation'!G199="«Choisir»","",'Section 9b Bilan_Médiation'!G199))</f>
        <v/>
      </c>
      <c r="L511" s="8" t="str">
        <f>IF('Section 9b Bilan_Médiation'!H199="","",IF('Section 9b Bilan_Médiation'!H199="«Choisir»","",'Section 9b Bilan_Médiation'!H199))</f>
        <v/>
      </c>
      <c r="M511" s="8">
        <f>'Section 9b Bilan_Médiation'!I199</f>
        <v>0</v>
      </c>
      <c r="N511" s="8">
        <f>'Section 9b Bilan_Médiation'!J199</f>
        <v>0</v>
      </c>
    </row>
    <row r="512" spans="1:14">
      <c r="A512" s="8">
        <f>'Identification '!$F$11</f>
        <v>0</v>
      </c>
      <c r="B512" s="46" t="str">
        <f>IF(AND('Identification '!$F$11="",'Identification '!$F$15&lt;&gt;""),'Identification '!$F$15,IF('Identification '!$F$11="","",IF('Identification '!$F$13="Inscrire le nom de votre organisme dans la cellule F15",'Identification '!$F$15,'Identification '!$F$13)))</f>
        <v/>
      </c>
      <c r="C512" s="8" t="str">
        <f>REF!$BM$7</f>
        <v>2025-2026</v>
      </c>
      <c r="D512" s="8" t="s">
        <v>2995</v>
      </c>
      <c r="E512" s="46" t="str">
        <f>'Identification '!$F$17</f>
        <v/>
      </c>
      <c r="F512" s="8" t="str">
        <f>'Identification '!$G$18</f>
        <v/>
      </c>
      <c r="G512" s="8" t="str">
        <f>IF('Section 9b Bilan_Médiation'!B200="","",'Section 9b Bilan_Médiation'!B200)</f>
        <v/>
      </c>
      <c r="H512" s="1315" t="str">
        <f>IF('Section 9b Bilan_Médiation'!C200="","",'Section 9b Bilan_Médiation'!C200)</f>
        <v/>
      </c>
      <c r="I512" s="8" t="str">
        <f>IF('Section 9b Bilan_Médiation'!D200="","",IF('Section 9b Bilan_Médiation'!D200="«Choisir»","",'Section 9b Bilan_Médiation'!D200))</f>
        <v/>
      </c>
      <c r="J512" s="8" t="str">
        <f>IF('Section 9b Bilan_Médiation'!F200="","",IF('Section 9b Bilan_Médiation'!F200="«Choisir»","",'Section 9b Bilan_Médiation'!F200))</f>
        <v/>
      </c>
      <c r="K512" s="8" t="str">
        <f>IF('Section 9b Bilan_Médiation'!G200="","",IF('Section 9b Bilan_Médiation'!G200="«Choisir»","",'Section 9b Bilan_Médiation'!G200))</f>
        <v/>
      </c>
      <c r="L512" s="8" t="str">
        <f>IF('Section 9b Bilan_Médiation'!H200="","",IF('Section 9b Bilan_Médiation'!H200="«Choisir»","",'Section 9b Bilan_Médiation'!H200))</f>
        <v/>
      </c>
      <c r="M512" s="8">
        <f>'Section 9b Bilan_Médiation'!I200</f>
        <v>0</v>
      </c>
      <c r="N512" s="8">
        <f>'Section 9b Bilan_Médiation'!J200</f>
        <v>0</v>
      </c>
    </row>
    <row r="513" spans="1:14">
      <c r="A513" s="8">
        <f>'Identification '!$F$11</f>
        <v>0</v>
      </c>
      <c r="B513" s="46" t="str">
        <f>IF(AND('Identification '!$F$11="",'Identification '!$F$15&lt;&gt;""),'Identification '!$F$15,IF('Identification '!$F$11="","",IF('Identification '!$F$13="Inscrire le nom de votre organisme dans la cellule F15",'Identification '!$F$15,'Identification '!$F$13)))</f>
        <v/>
      </c>
      <c r="C513" s="8" t="str">
        <f>REF!$BM$7</f>
        <v>2025-2026</v>
      </c>
      <c r="D513" s="8" t="s">
        <v>2995</v>
      </c>
      <c r="E513" s="46" t="str">
        <f>'Identification '!$F$17</f>
        <v/>
      </c>
      <c r="F513" s="8" t="str">
        <f>'Identification '!$G$18</f>
        <v/>
      </c>
      <c r="G513" s="8" t="str">
        <f>IF('Section 9b Bilan_Médiation'!B201="","",'Section 9b Bilan_Médiation'!B201)</f>
        <v/>
      </c>
      <c r="H513" s="1315" t="str">
        <f>IF('Section 9b Bilan_Médiation'!C201="","",'Section 9b Bilan_Médiation'!C201)</f>
        <v/>
      </c>
      <c r="I513" s="8" t="str">
        <f>IF('Section 9b Bilan_Médiation'!D201="","",IF('Section 9b Bilan_Médiation'!D201="«Choisir»","",'Section 9b Bilan_Médiation'!D201))</f>
        <v/>
      </c>
      <c r="J513" s="8" t="str">
        <f>IF('Section 9b Bilan_Médiation'!F201="","",IF('Section 9b Bilan_Médiation'!F201="«Choisir»","",'Section 9b Bilan_Médiation'!F201))</f>
        <v/>
      </c>
      <c r="K513" s="8" t="str">
        <f>IF('Section 9b Bilan_Médiation'!G201="","",IF('Section 9b Bilan_Médiation'!G201="«Choisir»","",'Section 9b Bilan_Médiation'!G201))</f>
        <v/>
      </c>
      <c r="L513" s="8" t="str">
        <f>IF('Section 9b Bilan_Médiation'!H201="","",IF('Section 9b Bilan_Médiation'!H201="«Choisir»","",'Section 9b Bilan_Médiation'!H201))</f>
        <v/>
      </c>
      <c r="M513" s="8">
        <f>'Section 9b Bilan_Médiation'!I201</f>
        <v>0</v>
      </c>
      <c r="N513" s="8">
        <f>'Section 9b Bilan_Médiation'!J201</f>
        <v>0</v>
      </c>
    </row>
    <row r="514" spans="1:14">
      <c r="A514" s="8">
        <f>'Identification '!$F$11</f>
        <v>0</v>
      </c>
      <c r="B514" s="46" t="str">
        <f>IF(AND('Identification '!$F$11="",'Identification '!$F$15&lt;&gt;""),'Identification '!$F$15,IF('Identification '!$F$11="","",IF('Identification '!$F$13="Inscrire le nom de votre organisme dans la cellule F15",'Identification '!$F$15,'Identification '!$F$13)))</f>
        <v/>
      </c>
      <c r="C514" s="8" t="str">
        <f>REF!$BM$7</f>
        <v>2025-2026</v>
      </c>
      <c r="D514" s="8" t="s">
        <v>2995</v>
      </c>
      <c r="E514" s="46" t="str">
        <f>'Identification '!$F$17</f>
        <v/>
      </c>
      <c r="F514" s="8" t="str">
        <f>'Identification '!$G$18</f>
        <v/>
      </c>
      <c r="G514" s="8" t="str">
        <f>IF('Section 9b Bilan_Médiation'!B202="","",'Section 9b Bilan_Médiation'!B202)</f>
        <v/>
      </c>
      <c r="H514" s="1315" t="str">
        <f>IF('Section 9b Bilan_Médiation'!C202="","",'Section 9b Bilan_Médiation'!C202)</f>
        <v/>
      </c>
      <c r="I514" s="8" t="str">
        <f>IF('Section 9b Bilan_Médiation'!D202="","",IF('Section 9b Bilan_Médiation'!D202="«Choisir»","",'Section 9b Bilan_Médiation'!D202))</f>
        <v/>
      </c>
      <c r="J514" s="8" t="str">
        <f>IF('Section 9b Bilan_Médiation'!F202="","",IF('Section 9b Bilan_Médiation'!F202="«Choisir»","",'Section 9b Bilan_Médiation'!F202))</f>
        <v/>
      </c>
      <c r="K514" s="8" t="str">
        <f>IF('Section 9b Bilan_Médiation'!G202="","",IF('Section 9b Bilan_Médiation'!G202="«Choisir»","",'Section 9b Bilan_Médiation'!G202))</f>
        <v/>
      </c>
      <c r="L514" s="8" t="str">
        <f>IF('Section 9b Bilan_Médiation'!H202="","",IF('Section 9b Bilan_Médiation'!H202="«Choisir»","",'Section 9b Bilan_Médiation'!H202))</f>
        <v/>
      </c>
      <c r="M514" s="8">
        <f>'Section 9b Bilan_Médiation'!I202</f>
        <v>0</v>
      </c>
      <c r="N514" s="8">
        <f>'Section 9b Bilan_Médiation'!J202</f>
        <v>0</v>
      </c>
    </row>
    <row r="515" spans="1:14">
      <c r="A515" s="8">
        <f>'Identification '!$F$11</f>
        <v>0</v>
      </c>
      <c r="B515" s="46" t="str">
        <f>IF(AND('Identification '!$F$11="",'Identification '!$F$15&lt;&gt;""),'Identification '!$F$15,IF('Identification '!$F$11="","",IF('Identification '!$F$13="Inscrire le nom de votre organisme dans la cellule F15",'Identification '!$F$15,'Identification '!$F$13)))</f>
        <v/>
      </c>
      <c r="C515" s="8" t="str">
        <f>REF!$BM$7</f>
        <v>2025-2026</v>
      </c>
      <c r="D515" s="8" t="s">
        <v>2995</v>
      </c>
      <c r="E515" s="46" t="str">
        <f>'Identification '!$F$17</f>
        <v/>
      </c>
      <c r="F515" s="8" t="str">
        <f>'Identification '!$G$18</f>
        <v/>
      </c>
      <c r="G515" s="8" t="str">
        <f>IF('Section 9b Bilan_Médiation'!B203="","",'Section 9b Bilan_Médiation'!B203)</f>
        <v/>
      </c>
      <c r="H515" s="1315" t="str">
        <f>IF('Section 9b Bilan_Médiation'!C203="","",'Section 9b Bilan_Médiation'!C203)</f>
        <v/>
      </c>
      <c r="I515" s="8" t="str">
        <f>IF('Section 9b Bilan_Médiation'!D203="","",IF('Section 9b Bilan_Médiation'!D203="«Choisir»","",'Section 9b Bilan_Médiation'!D203))</f>
        <v/>
      </c>
      <c r="J515" s="8" t="str">
        <f>IF('Section 9b Bilan_Médiation'!F203="","",IF('Section 9b Bilan_Médiation'!F203="«Choisir»","",'Section 9b Bilan_Médiation'!F203))</f>
        <v/>
      </c>
      <c r="K515" s="8" t="str">
        <f>IF('Section 9b Bilan_Médiation'!G203="","",IF('Section 9b Bilan_Médiation'!G203="«Choisir»","",'Section 9b Bilan_Médiation'!G203))</f>
        <v/>
      </c>
      <c r="L515" s="8" t="str">
        <f>IF('Section 9b Bilan_Médiation'!H203="","",IF('Section 9b Bilan_Médiation'!H203="«Choisir»","",'Section 9b Bilan_Médiation'!H203))</f>
        <v/>
      </c>
      <c r="M515" s="8">
        <f>'Section 9b Bilan_Médiation'!I203</f>
        <v>0</v>
      </c>
      <c r="N515" s="8">
        <f>'Section 9b Bilan_Médiation'!J203</f>
        <v>0</v>
      </c>
    </row>
    <row r="516" spans="1:14">
      <c r="A516" s="8">
        <f>'Identification '!$F$11</f>
        <v>0</v>
      </c>
      <c r="B516" s="46" t="str">
        <f>IF(AND('Identification '!$F$11="",'Identification '!$F$15&lt;&gt;""),'Identification '!$F$15,IF('Identification '!$F$11="","",IF('Identification '!$F$13="Inscrire le nom de votre organisme dans la cellule F15",'Identification '!$F$15,'Identification '!$F$13)))</f>
        <v/>
      </c>
      <c r="C516" s="8" t="str">
        <f>REF!$BM$7</f>
        <v>2025-2026</v>
      </c>
      <c r="D516" s="8" t="s">
        <v>2995</v>
      </c>
      <c r="E516" s="46" t="str">
        <f>'Identification '!$F$17</f>
        <v/>
      </c>
      <c r="F516" s="8" t="str">
        <f>'Identification '!$G$18</f>
        <v/>
      </c>
      <c r="G516" s="8" t="str">
        <f>IF('Section 9b Bilan_Médiation'!B204="","",'Section 9b Bilan_Médiation'!B204)</f>
        <v/>
      </c>
      <c r="H516" s="1315" t="str">
        <f>IF('Section 9b Bilan_Médiation'!C204="","",'Section 9b Bilan_Médiation'!C204)</f>
        <v/>
      </c>
      <c r="I516" s="8" t="str">
        <f>IF('Section 9b Bilan_Médiation'!D204="","",IF('Section 9b Bilan_Médiation'!D204="«Choisir»","",'Section 9b Bilan_Médiation'!D204))</f>
        <v/>
      </c>
      <c r="J516" s="8" t="str">
        <f>IF('Section 9b Bilan_Médiation'!F204="","",IF('Section 9b Bilan_Médiation'!F204="«Choisir»","",'Section 9b Bilan_Médiation'!F204))</f>
        <v/>
      </c>
      <c r="K516" s="8" t="str">
        <f>IF('Section 9b Bilan_Médiation'!G204="","",IF('Section 9b Bilan_Médiation'!G204="«Choisir»","",'Section 9b Bilan_Médiation'!G204))</f>
        <v/>
      </c>
      <c r="L516" s="8" t="str">
        <f>IF('Section 9b Bilan_Médiation'!H204="","",IF('Section 9b Bilan_Médiation'!H204="«Choisir»","",'Section 9b Bilan_Médiation'!H204))</f>
        <v/>
      </c>
      <c r="M516" s="8">
        <f>'Section 9b Bilan_Médiation'!I204</f>
        <v>0</v>
      </c>
      <c r="N516" s="8">
        <f>'Section 9b Bilan_Médiation'!J204</f>
        <v>0</v>
      </c>
    </row>
    <row r="517" spans="1:14">
      <c r="A517" s="8">
        <f>'Identification '!$F$11</f>
        <v>0</v>
      </c>
      <c r="B517" s="46" t="str">
        <f>IF(AND('Identification '!$F$11="",'Identification '!$F$15&lt;&gt;""),'Identification '!$F$15,IF('Identification '!$F$11="","",IF('Identification '!$F$13="Inscrire le nom de votre organisme dans la cellule F15",'Identification '!$F$15,'Identification '!$F$13)))</f>
        <v/>
      </c>
      <c r="C517" s="8" t="str">
        <f>REF!$BM$7</f>
        <v>2025-2026</v>
      </c>
      <c r="D517" s="8" t="s">
        <v>2995</v>
      </c>
      <c r="E517" s="46" t="str">
        <f>'Identification '!$F$17</f>
        <v/>
      </c>
      <c r="F517" s="8" t="str">
        <f>'Identification '!$G$18</f>
        <v/>
      </c>
      <c r="G517" s="8" t="str">
        <f>IF('Section 9b Bilan_Médiation'!B205="","",'Section 9b Bilan_Médiation'!B205)</f>
        <v/>
      </c>
      <c r="H517" s="1315" t="str">
        <f>IF('Section 9b Bilan_Médiation'!C205="","",'Section 9b Bilan_Médiation'!C205)</f>
        <v/>
      </c>
      <c r="I517" s="8" t="str">
        <f>IF('Section 9b Bilan_Médiation'!D205="","",IF('Section 9b Bilan_Médiation'!D205="«Choisir»","",'Section 9b Bilan_Médiation'!D205))</f>
        <v/>
      </c>
      <c r="J517" s="8" t="str">
        <f>IF('Section 9b Bilan_Médiation'!F205="","",IF('Section 9b Bilan_Médiation'!F205="«Choisir»","",'Section 9b Bilan_Médiation'!F205))</f>
        <v/>
      </c>
      <c r="K517" s="8" t="str">
        <f>IF('Section 9b Bilan_Médiation'!G205="","",IF('Section 9b Bilan_Médiation'!G205="«Choisir»","",'Section 9b Bilan_Médiation'!G205))</f>
        <v/>
      </c>
      <c r="L517" s="8" t="str">
        <f>IF('Section 9b Bilan_Médiation'!H205="","",IF('Section 9b Bilan_Médiation'!H205="«Choisir»","",'Section 9b Bilan_Médiation'!H205))</f>
        <v/>
      </c>
      <c r="M517" s="8">
        <f>'Section 9b Bilan_Médiation'!I205</f>
        <v>0</v>
      </c>
      <c r="N517" s="8">
        <f>'Section 9b Bilan_Médiation'!J205</f>
        <v>0</v>
      </c>
    </row>
    <row r="518" spans="1:14">
      <c r="A518" s="8">
        <f>'Identification '!$F$11</f>
        <v>0</v>
      </c>
      <c r="B518" s="46" t="str">
        <f>IF(AND('Identification '!$F$11="",'Identification '!$F$15&lt;&gt;""),'Identification '!$F$15,IF('Identification '!$F$11="","",IF('Identification '!$F$13="Inscrire le nom de votre organisme dans la cellule F15",'Identification '!$F$15,'Identification '!$F$13)))</f>
        <v/>
      </c>
      <c r="C518" s="8" t="str">
        <f>REF!$BM$7</f>
        <v>2025-2026</v>
      </c>
      <c r="D518" s="8" t="s">
        <v>2995</v>
      </c>
      <c r="E518" s="46" t="str">
        <f>'Identification '!$F$17</f>
        <v/>
      </c>
      <c r="F518" s="8" t="str">
        <f>'Identification '!$G$18</f>
        <v/>
      </c>
      <c r="G518" s="8" t="str">
        <f>IF('Section 9b Bilan_Médiation'!B206="","",'Section 9b Bilan_Médiation'!B206)</f>
        <v/>
      </c>
      <c r="H518" s="1315" t="str">
        <f>IF('Section 9b Bilan_Médiation'!C206="","",'Section 9b Bilan_Médiation'!C206)</f>
        <v/>
      </c>
      <c r="I518" s="8" t="str">
        <f>IF('Section 9b Bilan_Médiation'!D206="","",IF('Section 9b Bilan_Médiation'!D206="«Choisir»","",'Section 9b Bilan_Médiation'!D206))</f>
        <v/>
      </c>
      <c r="J518" s="8" t="str">
        <f>IF('Section 9b Bilan_Médiation'!F206="","",IF('Section 9b Bilan_Médiation'!F206="«Choisir»","",'Section 9b Bilan_Médiation'!F206))</f>
        <v/>
      </c>
      <c r="K518" s="8" t="str">
        <f>IF('Section 9b Bilan_Médiation'!G206="","",IF('Section 9b Bilan_Médiation'!G206="«Choisir»","",'Section 9b Bilan_Médiation'!G206))</f>
        <v/>
      </c>
      <c r="L518" s="8" t="str">
        <f>IF('Section 9b Bilan_Médiation'!H206="","",IF('Section 9b Bilan_Médiation'!H206="«Choisir»","",'Section 9b Bilan_Médiation'!H206))</f>
        <v/>
      </c>
      <c r="M518" s="8">
        <f>'Section 9b Bilan_Médiation'!I206</f>
        <v>0</v>
      </c>
      <c r="N518" s="8">
        <f>'Section 9b Bilan_Médiation'!J206</f>
        <v>0</v>
      </c>
    </row>
    <row r="519" spans="1:14">
      <c r="A519" s="8">
        <f>'Identification '!$F$11</f>
        <v>0</v>
      </c>
      <c r="B519" s="46" t="str">
        <f>IF(AND('Identification '!$F$11="",'Identification '!$F$15&lt;&gt;""),'Identification '!$F$15,IF('Identification '!$F$11="","",IF('Identification '!$F$13="Inscrire le nom de votre organisme dans la cellule F15",'Identification '!$F$15,'Identification '!$F$13)))</f>
        <v/>
      </c>
      <c r="C519" s="8" t="str">
        <f>REF!$BM$7</f>
        <v>2025-2026</v>
      </c>
      <c r="D519" s="8" t="s">
        <v>2995</v>
      </c>
      <c r="E519" s="46" t="str">
        <f>'Identification '!$F$17</f>
        <v/>
      </c>
      <c r="F519" s="8" t="str">
        <f>'Identification '!$G$18</f>
        <v/>
      </c>
      <c r="G519" s="8" t="str">
        <f>IF('Section 9b Bilan_Médiation'!B207="","",'Section 9b Bilan_Médiation'!B207)</f>
        <v/>
      </c>
      <c r="H519" s="1315" t="str">
        <f>IF('Section 9b Bilan_Médiation'!C207="","",'Section 9b Bilan_Médiation'!C207)</f>
        <v/>
      </c>
      <c r="I519" s="8" t="str">
        <f>IF('Section 9b Bilan_Médiation'!D207="","",IF('Section 9b Bilan_Médiation'!D207="«Choisir»","",'Section 9b Bilan_Médiation'!D207))</f>
        <v/>
      </c>
      <c r="J519" s="8" t="str">
        <f>IF('Section 9b Bilan_Médiation'!F207="","",IF('Section 9b Bilan_Médiation'!F207="«Choisir»","",'Section 9b Bilan_Médiation'!F207))</f>
        <v/>
      </c>
      <c r="K519" s="8" t="str">
        <f>IF('Section 9b Bilan_Médiation'!G207="","",IF('Section 9b Bilan_Médiation'!G207="«Choisir»","",'Section 9b Bilan_Médiation'!G207))</f>
        <v/>
      </c>
      <c r="L519" s="8" t="str">
        <f>IF('Section 9b Bilan_Médiation'!H207="","",IF('Section 9b Bilan_Médiation'!H207="«Choisir»","",'Section 9b Bilan_Médiation'!H207))</f>
        <v/>
      </c>
      <c r="M519" s="8">
        <f>'Section 9b Bilan_Médiation'!I207</f>
        <v>0</v>
      </c>
      <c r="N519" s="8">
        <f>'Section 9b Bilan_Médiation'!J207</f>
        <v>0</v>
      </c>
    </row>
    <row r="520" spans="1:14">
      <c r="A520" s="8">
        <f>'Identification '!$F$11</f>
        <v>0</v>
      </c>
      <c r="B520" s="46" t="str">
        <f>IF(AND('Identification '!$F$11="",'Identification '!$F$15&lt;&gt;""),'Identification '!$F$15,IF('Identification '!$F$11="","",IF('Identification '!$F$13="Inscrire le nom de votre organisme dans la cellule F15",'Identification '!$F$15,'Identification '!$F$13)))</f>
        <v/>
      </c>
      <c r="C520" s="8" t="str">
        <f>REF!$BM$7</f>
        <v>2025-2026</v>
      </c>
      <c r="D520" s="8" t="s">
        <v>2995</v>
      </c>
      <c r="E520" s="46" t="str">
        <f>'Identification '!$F$17</f>
        <v/>
      </c>
      <c r="F520" s="8" t="str">
        <f>'Identification '!$G$18</f>
        <v/>
      </c>
      <c r="G520" s="8" t="str">
        <f>IF('Section 9b Bilan_Médiation'!B208="","",'Section 9b Bilan_Médiation'!B208)</f>
        <v/>
      </c>
      <c r="H520" s="1315" t="str">
        <f>IF('Section 9b Bilan_Médiation'!C208="","",'Section 9b Bilan_Médiation'!C208)</f>
        <v/>
      </c>
      <c r="I520" s="8" t="str">
        <f>IF('Section 9b Bilan_Médiation'!D208="","",IF('Section 9b Bilan_Médiation'!D208="«Choisir»","",'Section 9b Bilan_Médiation'!D208))</f>
        <v/>
      </c>
      <c r="J520" s="8" t="str">
        <f>IF('Section 9b Bilan_Médiation'!F208="","",IF('Section 9b Bilan_Médiation'!F208="«Choisir»","",'Section 9b Bilan_Médiation'!F208))</f>
        <v/>
      </c>
      <c r="K520" s="8" t="str">
        <f>IF('Section 9b Bilan_Médiation'!G208="","",IF('Section 9b Bilan_Médiation'!G208="«Choisir»","",'Section 9b Bilan_Médiation'!G208))</f>
        <v/>
      </c>
      <c r="L520" s="8" t="str">
        <f>IF('Section 9b Bilan_Médiation'!H208="","",IF('Section 9b Bilan_Médiation'!H208="«Choisir»","",'Section 9b Bilan_Médiation'!H208))</f>
        <v/>
      </c>
      <c r="M520" s="8">
        <f>'Section 9b Bilan_Médiation'!I208</f>
        <v>0</v>
      </c>
      <c r="N520" s="8">
        <f>'Section 9b Bilan_Médiation'!J208</f>
        <v>0</v>
      </c>
    </row>
    <row r="521" spans="1:14">
      <c r="A521" s="8">
        <f>'Identification '!$F$11</f>
        <v>0</v>
      </c>
      <c r="B521" s="46" t="str">
        <f>IF(AND('Identification '!$F$11="",'Identification '!$F$15&lt;&gt;""),'Identification '!$F$15,IF('Identification '!$F$11="","",IF('Identification '!$F$13="Inscrire le nom de votre organisme dans la cellule F15",'Identification '!$F$15,'Identification '!$F$13)))</f>
        <v/>
      </c>
      <c r="C521" s="8" t="str">
        <f>REF!$BM$7</f>
        <v>2025-2026</v>
      </c>
      <c r="D521" s="8" t="s">
        <v>2995</v>
      </c>
      <c r="E521" s="46" t="str">
        <f>'Identification '!$F$17</f>
        <v/>
      </c>
      <c r="F521" s="8" t="str">
        <f>'Identification '!$G$18</f>
        <v/>
      </c>
      <c r="G521" s="8" t="str">
        <f>IF('Section 9b Bilan_Médiation'!B209="","",'Section 9b Bilan_Médiation'!B209)</f>
        <v/>
      </c>
      <c r="H521" s="1315" t="str">
        <f>IF('Section 9b Bilan_Médiation'!C209="","",'Section 9b Bilan_Médiation'!C209)</f>
        <v/>
      </c>
      <c r="I521" s="8" t="str">
        <f>IF('Section 9b Bilan_Médiation'!D209="","",IF('Section 9b Bilan_Médiation'!D209="«Choisir»","",'Section 9b Bilan_Médiation'!D209))</f>
        <v/>
      </c>
      <c r="J521" s="8" t="str">
        <f>IF('Section 9b Bilan_Médiation'!F209="","",IF('Section 9b Bilan_Médiation'!F209="«Choisir»","",'Section 9b Bilan_Médiation'!F209))</f>
        <v/>
      </c>
      <c r="K521" s="8" t="str">
        <f>IF('Section 9b Bilan_Médiation'!G209="","",IF('Section 9b Bilan_Médiation'!G209="«Choisir»","",'Section 9b Bilan_Médiation'!G209))</f>
        <v/>
      </c>
      <c r="L521" s="8" t="str">
        <f>IF('Section 9b Bilan_Médiation'!H209="","",IF('Section 9b Bilan_Médiation'!H209="«Choisir»","",'Section 9b Bilan_Médiation'!H209))</f>
        <v/>
      </c>
      <c r="M521" s="8">
        <f>'Section 9b Bilan_Médiation'!I209</f>
        <v>0</v>
      </c>
      <c r="N521" s="8">
        <f>'Section 9b Bilan_Médiation'!J209</f>
        <v>0</v>
      </c>
    </row>
    <row r="522" spans="1:14">
      <c r="A522" s="8">
        <f>'Identification '!$F$11</f>
        <v>0</v>
      </c>
      <c r="B522" s="46" t="str">
        <f>IF(AND('Identification '!$F$11="",'Identification '!$F$15&lt;&gt;""),'Identification '!$F$15,IF('Identification '!$F$11="","",IF('Identification '!$F$13="Inscrire le nom de votre organisme dans la cellule F15",'Identification '!$F$15,'Identification '!$F$13)))</f>
        <v/>
      </c>
      <c r="C522" s="8" t="str">
        <f>REF!$BM$7</f>
        <v>2025-2026</v>
      </c>
      <c r="D522" s="8" t="s">
        <v>2995</v>
      </c>
      <c r="E522" s="46" t="str">
        <f>'Identification '!$F$17</f>
        <v/>
      </c>
      <c r="F522" s="8" t="str">
        <f>'Identification '!$G$18</f>
        <v/>
      </c>
      <c r="G522" s="8" t="str">
        <f>IF('Section 9b Bilan_Médiation'!B210="","",'Section 9b Bilan_Médiation'!B210)</f>
        <v/>
      </c>
      <c r="H522" s="1315" t="str">
        <f>IF('Section 9b Bilan_Médiation'!C210="","",'Section 9b Bilan_Médiation'!C210)</f>
        <v/>
      </c>
      <c r="I522" s="8" t="str">
        <f>IF('Section 9b Bilan_Médiation'!D210="","",IF('Section 9b Bilan_Médiation'!D210="«Choisir»","",'Section 9b Bilan_Médiation'!D210))</f>
        <v/>
      </c>
      <c r="J522" s="8" t="str">
        <f>IF('Section 9b Bilan_Médiation'!F210="","",IF('Section 9b Bilan_Médiation'!F210="«Choisir»","",'Section 9b Bilan_Médiation'!F210))</f>
        <v/>
      </c>
      <c r="K522" s="8" t="str">
        <f>IF('Section 9b Bilan_Médiation'!G210="","",IF('Section 9b Bilan_Médiation'!G210="«Choisir»","",'Section 9b Bilan_Médiation'!G210))</f>
        <v/>
      </c>
      <c r="L522" s="8" t="str">
        <f>IF('Section 9b Bilan_Médiation'!H210="","",IF('Section 9b Bilan_Médiation'!H210="«Choisir»","",'Section 9b Bilan_Médiation'!H210))</f>
        <v/>
      </c>
      <c r="M522" s="8">
        <f>'Section 9b Bilan_Médiation'!I210</f>
        <v>0</v>
      </c>
      <c r="N522" s="8">
        <f>'Section 9b Bilan_Médiation'!J210</f>
        <v>0</v>
      </c>
    </row>
    <row r="523" spans="1:14">
      <c r="A523" s="8">
        <f>'Identification '!$F$11</f>
        <v>0</v>
      </c>
      <c r="B523" s="46" t="str">
        <f>IF(AND('Identification '!$F$11="",'Identification '!$F$15&lt;&gt;""),'Identification '!$F$15,IF('Identification '!$F$11="","",IF('Identification '!$F$13="Inscrire le nom de votre organisme dans la cellule F15",'Identification '!$F$15,'Identification '!$F$13)))</f>
        <v/>
      </c>
      <c r="C523" s="8" t="str">
        <f>REF!$BM$7</f>
        <v>2025-2026</v>
      </c>
      <c r="D523" s="8" t="s">
        <v>2995</v>
      </c>
      <c r="E523" s="46" t="str">
        <f>'Identification '!$F$17</f>
        <v/>
      </c>
      <c r="F523" s="8" t="str">
        <f>'Identification '!$G$18</f>
        <v/>
      </c>
      <c r="G523" s="8" t="str">
        <f>IF('Section 9b Bilan_Médiation'!B211="","",'Section 9b Bilan_Médiation'!B211)</f>
        <v/>
      </c>
      <c r="H523" s="1315" t="str">
        <f>IF('Section 9b Bilan_Médiation'!C211="","",'Section 9b Bilan_Médiation'!C211)</f>
        <v/>
      </c>
      <c r="I523" s="8" t="str">
        <f>IF('Section 9b Bilan_Médiation'!D211="","",IF('Section 9b Bilan_Médiation'!D211="«Choisir»","",'Section 9b Bilan_Médiation'!D211))</f>
        <v/>
      </c>
      <c r="J523" s="8" t="str">
        <f>IF('Section 9b Bilan_Médiation'!F211="","",IF('Section 9b Bilan_Médiation'!F211="«Choisir»","",'Section 9b Bilan_Médiation'!F211))</f>
        <v/>
      </c>
      <c r="K523" s="8" t="str">
        <f>IF('Section 9b Bilan_Médiation'!G211="","",IF('Section 9b Bilan_Médiation'!G211="«Choisir»","",'Section 9b Bilan_Médiation'!G211))</f>
        <v/>
      </c>
      <c r="L523" s="8" t="str">
        <f>IF('Section 9b Bilan_Médiation'!H211="","",IF('Section 9b Bilan_Médiation'!H211="«Choisir»","",'Section 9b Bilan_Médiation'!H211))</f>
        <v/>
      </c>
      <c r="M523" s="8">
        <f>'Section 9b Bilan_Médiation'!I211</f>
        <v>0</v>
      </c>
      <c r="N523" s="8">
        <f>'Section 9b Bilan_Médiation'!J211</f>
        <v>0</v>
      </c>
    </row>
    <row r="524" spans="1:14">
      <c r="A524" s="8">
        <f>'Identification '!$F$11</f>
        <v>0</v>
      </c>
      <c r="B524" s="46" t="str">
        <f>IF(AND('Identification '!$F$11="",'Identification '!$F$15&lt;&gt;""),'Identification '!$F$15,IF('Identification '!$F$11="","",IF('Identification '!$F$13="Inscrire le nom de votre organisme dans la cellule F15",'Identification '!$F$15,'Identification '!$F$13)))</f>
        <v/>
      </c>
      <c r="C524" s="8" t="str">
        <f>REF!$BM$7</f>
        <v>2025-2026</v>
      </c>
      <c r="D524" s="8" t="s">
        <v>2995</v>
      </c>
      <c r="E524" s="46" t="str">
        <f>'Identification '!$F$17</f>
        <v/>
      </c>
      <c r="F524" s="8" t="str">
        <f>'Identification '!$G$18</f>
        <v/>
      </c>
      <c r="G524" s="8" t="str">
        <f>IF('Section 9b Bilan_Médiation'!B212="","",'Section 9b Bilan_Médiation'!B212)</f>
        <v/>
      </c>
      <c r="H524" s="1315" t="str">
        <f>IF('Section 9b Bilan_Médiation'!C212="","",'Section 9b Bilan_Médiation'!C212)</f>
        <v/>
      </c>
      <c r="I524" s="8" t="str">
        <f>IF('Section 9b Bilan_Médiation'!D212="","",IF('Section 9b Bilan_Médiation'!D212="«Choisir»","",'Section 9b Bilan_Médiation'!D212))</f>
        <v/>
      </c>
      <c r="J524" s="8" t="str">
        <f>IF('Section 9b Bilan_Médiation'!F212="","",IF('Section 9b Bilan_Médiation'!F212="«Choisir»","",'Section 9b Bilan_Médiation'!F212))</f>
        <v/>
      </c>
      <c r="K524" s="8" t="str">
        <f>IF('Section 9b Bilan_Médiation'!G212="","",IF('Section 9b Bilan_Médiation'!G212="«Choisir»","",'Section 9b Bilan_Médiation'!G212))</f>
        <v/>
      </c>
      <c r="L524" s="8" t="str">
        <f>IF('Section 9b Bilan_Médiation'!H212="","",IF('Section 9b Bilan_Médiation'!H212="«Choisir»","",'Section 9b Bilan_Médiation'!H212))</f>
        <v/>
      </c>
      <c r="M524" s="8">
        <f>'Section 9b Bilan_Médiation'!I212</f>
        <v>0</v>
      </c>
      <c r="N524" s="8">
        <f>'Section 9b Bilan_Médiation'!J212</f>
        <v>0</v>
      </c>
    </row>
    <row r="525" spans="1:14">
      <c r="A525" s="8">
        <f>'Identification '!$F$11</f>
        <v>0</v>
      </c>
      <c r="B525" s="46" t="str">
        <f>IF(AND('Identification '!$F$11="",'Identification '!$F$15&lt;&gt;""),'Identification '!$F$15,IF('Identification '!$F$11="","",IF('Identification '!$F$13="Inscrire le nom de votre organisme dans la cellule F15",'Identification '!$F$15,'Identification '!$F$13)))</f>
        <v/>
      </c>
      <c r="C525" s="8" t="str">
        <f>REF!$BM$7</f>
        <v>2025-2026</v>
      </c>
      <c r="D525" s="8" t="s">
        <v>2995</v>
      </c>
      <c r="E525" s="46" t="str">
        <f>'Identification '!$F$17</f>
        <v/>
      </c>
      <c r="F525" s="8" t="str">
        <f>'Identification '!$G$18</f>
        <v/>
      </c>
      <c r="G525" s="8" t="str">
        <f>IF('Section 9b Bilan_Médiation'!B213="","",'Section 9b Bilan_Médiation'!B213)</f>
        <v/>
      </c>
      <c r="H525" s="1315" t="str">
        <f>IF('Section 9b Bilan_Médiation'!C213="","",'Section 9b Bilan_Médiation'!C213)</f>
        <v/>
      </c>
      <c r="I525" s="8" t="str">
        <f>IF('Section 9b Bilan_Médiation'!D213="","",IF('Section 9b Bilan_Médiation'!D213="«Choisir»","",'Section 9b Bilan_Médiation'!D213))</f>
        <v/>
      </c>
      <c r="J525" s="8" t="str">
        <f>IF('Section 9b Bilan_Médiation'!F213="","",IF('Section 9b Bilan_Médiation'!F213="«Choisir»","",'Section 9b Bilan_Médiation'!F213))</f>
        <v/>
      </c>
      <c r="K525" s="8" t="str">
        <f>IF('Section 9b Bilan_Médiation'!G213="","",IF('Section 9b Bilan_Médiation'!G213="«Choisir»","",'Section 9b Bilan_Médiation'!G213))</f>
        <v/>
      </c>
      <c r="L525" s="8" t="str">
        <f>IF('Section 9b Bilan_Médiation'!H213="","",IF('Section 9b Bilan_Médiation'!H213="«Choisir»","",'Section 9b Bilan_Médiation'!H213))</f>
        <v/>
      </c>
      <c r="M525" s="8">
        <f>'Section 9b Bilan_Médiation'!I213</f>
        <v>0</v>
      </c>
      <c r="N525" s="8">
        <f>'Section 9b Bilan_Médiation'!J213</f>
        <v>0</v>
      </c>
    </row>
    <row r="526" spans="1:14">
      <c r="A526" s="8">
        <f>'Identification '!$F$11</f>
        <v>0</v>
      </c>
      <c r="B526" s="46" t="str">
        <f>IF(AND('Identification '!$F$11="",'Identification '!$F$15&lt;&gt;""),'Identification '!$F$15,IF('Identification '!$F$11="","",IF('Identification '!$F$13="Inscrire le nom de votre organisme dans la cellule F15",'Identification '!$F$15,'Identification '!$F$13)))</f>
        <v/>
      </c>
      <c r="C526" s="8" t="str">
        <f>REF!$BM$7</f>
        <v>2025-2026</v>
      </c>
      <c r="D526" s="8" t="s">
        <v>2995</v>
      </c>
      <c r="E526" s="46" t="str">
        <f>'Identification '!$F$17</f>
        <v/>
      </c>
      <c r="F526" s="8" t="str">
        <f>'Identification '!$G$18</f>
        <v/>
      </c>
      <c r="G526" s="8" t="str">
        <f>IF('Section 9b Bilan_Médiation'!B214="","",'Section 9b Bilan_Médiation'!B214)</f>
        <v/>
      </c>
      <c r="H526" s="1315" t="str">
        <f>IF('Section 9b Bilan_Médiation'!C214="","",'Section 9b Bilan_Médiation'!C214)</f>
        <v/>
      </c>
      <c r="I526" s="8" t="str">
        <f>IF('Section 9b Bilan_Médiation'!D214="","",IF('Section 9b Bilan_Médiation'!D214="«Choisir»","",'Section 9b Bilan_Médiation'!D214))</f>
        <v/>
      </c>
      <c r="J526" s="8" t="str">
        <f>IF('Section 9b Bilan_Médiation'!F214="","",IF('Section 9b Bilan_Médiation'!F214="«Choisir»","",'Section 9b Bilan_Médiation'!F214))</f>
        <v/>
      </c>
      <c r="K526" s="8" t="str">
        <f>IF('Section 9b Bilan_Médiation'!G214="","",IF('Section 9b Bilan_Médiation'!G214="«Choisir»","",'Section 9b Bilan_Médiation'!G214))</f>
        <v/>
      </c>
      <c r="L526" s="8" t="str">
        <f>IF('Section 9b Bilan_Médiation'!H214="","",IF('Section 9b Bilan_Médiation'!H214="«Choisir»","",'Section 9b Bilan_Médiation'!H214))</f>
        <v/>
      </c>
      <c r="M526" s="8">
        <f>'Section 9b Bilan_Médiation'!I214</f>
        <v>0</v>
      </c>
      <c r="N526" s="8">
        <f>'Section 9b Bilan_Médiation'!J214</f>
        <v>0</v>
      </c>
    </row>
    <row r="527" spans="1:14">
      <c r="A527" s="8">
        <f>'Identification '!$F$11</f>
        <v>0</v>
      </c>
      <c r="B527" s="46" t="str">
        <f>IF(AND('Identification '!$F$11="",'Identification '!$F$15&lt;&gt;""),'Identification '!$F$15,IF('Identification '!$F$11="","",IF('Identification '!$F$13="Inscrire le nom de votre organisme dans la cellule F15",'Identification '!$F$15,'Identification '!$F$13)))</f>
        <v/>
      </c>
      <c r="C527" s="8" t="str">
        <f>REF!$BM$7</f>
        <v>2025-2026</v>
      </c>
      <c r="D527" s="8" t="s">
        <v>2995</v>
      </c>
      <c r="E527" s="46" t="str">
        <f>'Identification '!$F$17</f>
        <v/>
      </c>
      <c r="F527" s="8" t="str">
        <f>'Identification '!$G$18</f>
        <v/>
      </c>
      <c r="G527" s="8" t="str">
        <f>IF('Section 9b Bilan_Médiation'!B215="","",'Section 9b Bilan_Médiation'!B215)</f>
        <v/>
      </c>
      <c r="H527" s="1315" t="str">
        <f>IF('Section 9b Bilan_Médiation'!C215="","",'Section 9b Bilan_Médiation'!C215)</f>
        <v/>
      </c>
      <c r="I527" s="8" t="str">
        <f>IF('Section 9b Bilan_Médiation'!D215="","",IF('Section 9b Bilan_Médiation'!D215="«Choisir»","",'Section 9b Bilan_Médiation'!D215))</f>
        <v/>
      </c>
      <c r="J527" s="8" t="str">
        <f>IF('Section 9b Bilan_Médiation'!F215="","",IF('Section 9b Bilan_Médiation'!F215="«Choisir»","",'Section 9b Bilan_Médiation'!F215))</f>
        <v/>
      </c>
      <c r="K527" s="8" t="str">
        <f>IF('Section 9b Bilan_Médiation'!G215="","",IF('Section 9b Bilan_Médiation'!G215="«Choisir»","",'Section 9b Bilan_Médiation'!G215))</f>
        <v/>
      </c>
      <c r="L527" s="8" t="str">
        <f>IF('Section 9b Bilan_Médiation'!H215="","",IF('Section 9b Bilan_Médiation'!H215="«Choisir»","",'Section 9b Bilan_Médiation'!H215))</f>
        <v/>
      </c>
      <c r="M527" s="8">
        <f>'Section 9b Bilan_Médiation'!I215</f>
        <v>0</v>
      </c>
      <c r="N527" s="8">
        <f>'Section 9b Bilan_Médiation'!J215</f>
        <v>0</v>
      </c>
    </row>
    <row r="528" spans="1:14">
      <c r="A528" s="8">
        <f>'Identification '!$F$11</f>
        <v>0</v>
      </c>
      <c r="B528" s="46" t="str">
        <f>IF(AND('Identification '!$F$11="",'Identification '!$F$15&lt;&gt;""),'Identification '!$F$15,IF('Identification '!$F$11="","",IF('Identification '!$F$13="Inscrire le nom de votre organisme dans la cellule F15",'Identification '!$F$15,'Identification '!$F$13)))</f>
        <v/>
      </c>
      <c r="C528" s="8" t="str">
        <f>REF!$BM$7</f>
        <v>2025-2026</v>
      </c>
      <c r="D528" s="8" t="s">
        <v>2995</v>
      </c>
      <c r="E528" s="46" t="str">
        <f>'Identification '!$F$17</f>
        <v/>
      </c>
      <c r="F528" s="8" t="str">
        <f>'Identification '!$G$18</f>
        <v/>
      </c>
      <c r="G528" s="8" t="str">
        <f>IF('Section 9b Bilan_Médiation'!B216="","",'Section 9b Bilan_Médiation'!B216)</f>
        <v/>
      </c>
      <c r="H528" s="1315" t="str">
        <f>IF('Section 9b Bilan_Médiation'!C216="","",'Section 9b Bilan_Médiation'!C216)</f>
        <v/>
      </c>
      <c r="I528" s="8" t="str">
        <f>IF('Section 9b Bilan_Médiation'!D216="","",IF('Section 9b Bilan_Médiation'!D216="«Choisir»","",'Section 9b Bilan_Médiation'!D216))</f>
        <v/>
      </c>
      <c r="J528" s="8" t="str">
        <f>IF('Section 9b Bilan_Médiation'!F216="","",IF('Section 9b Bilan_Médiation'!F216="«Choisir»","",'Section 9b Bilan_Médiation'!F216))</f>
        <v/>
      </c>
      <c r="K528" s="8" t="str">
        <f>IF('Section 9b Bilan_Médiation'!G216="","",IF('Section 9b Bilan_Médiation'!G216="«Choisir»","",'Section 9b Bilan_Médiation'!G216))</f>
        <v/>
      </c>
      <c r="L528" s="8" t="str">
        <f>IF('Section 9b Bilan_Médiation'!H216="","",IF('Section 9b Bilan_Médiation'!H216="«Choisir»","",'Section 9b Bilan_Médiation'!H216))</f>
        <v/>
      </c>
      <c r="M528" s="8">
        <f>'Section 9b Bilan_Médiation'!I216</f>
        <v>0</v>
      </c>
      <c r="N528" s="8">
        <f>'Section 9b Bilan_Médiation'!J216</f>
        <v>0</v>
      </c>
    </row>
    <row r="529" spans="1:14">
      <c r="A529" s="8">
        <f>'Identification '!$F$11</f>
        <v>0</v>
      </c>
      <c r="B529" s="46" t="str">
        <f>IF(AND('Identification '!$F$11="",'Identification '!$F$15&lt;&gt;""),'Identification '!$F$15,IF('Identification '!$F$11="","",IF('Identification '!$F$13="Inscrire le nom de votre organisme dans la cellule F15",'Identification '!$F$15,'Identification '!$F$13)))</f>
        <v/>
      </c>
      <c r="C529" s="8" t="str">
        <f>REF!$BM$7</f>
        <v>2025-2026</v>
      </c>
      <c r="D529" s="8" t="s">
        <v>2995</v>
      </c>
      <c r="E529" s="46" t="str">
        <f>'Identification '!$F$17</f>
        <v/>
      </c>
      <c r="F529" s="8" t="str">
        <f>'Identification '!$G$18</f>
        <v/>
      </c>
      <c r="G529" s="8" t="str">
        <f>IF('Section 9b Bilan_Médiation'!B217="","",'Section 9b Bilan_Médiation'!B217)</f>
        <v/>
      </c>
      <c r="H529" s="1315" t="str">
        <f>IF('Section 9b Bilan_Médiation'!C217="","",'Section 9b Bilan_Médiation'!C217)</f>
        <v/>
      </c>
      <c r="I529" s="8" t="str">
        <f>IF('Section 9b Bilan_Médiation'!D217="","",IF('Section 9b Bilan_Médiation'!D217="«Choisir»","",'Section 9b Bilan_Médiation'!D217))</f>
        <v/>
      </c>
      <c r="J529" s="8" t="str">
        <f>IF('Section 9b Bilan_Médiation'!F217="","",IF('Section 9b Bilan_Médiation'!F217="«Choisir»","",'Section 9b Bilan_Médiation'!F217))</f>
        <v/>
      </c>
      <c r="K529" s="8" t="str">
        <f>IF('Section 9b Bilan_Médiation'!G217="","",IF('Section 9b Bilan_Médiation'!G217="«Choisir»","",'Section 9b Bilan_Médiation'!G217))</f>
        <v/>
      </c>
      <c r="L529" s="8" t="str">
        <f>IF('Section 9b Bilan_Médiation'!H217="","",IF('Section 9b Bilan_Médiation'!H217="«Choisir»","",'Section 9b Bilan_Médiation'!H217))</f>
        <v/>
      </c>
      <c r="M529" s="8">
        <f>'Section 9b Bilan_Médiation'!I217</f>
        <v>0</v>
      </c>
      <c r="N529" s="8">
        <f>'Section 9b Bilan_Médiation'!J217</f>
        <v>0</v>
      </c>
    </row>
    <row r="530" spans="1:14">
      <c r="A530" s="8">
        <f>'Identification '!$F$11</f>
        <v>0</v>
      </c>
      <c r="B530" s="46" t="str">
        <f>IF(AND('Identification '!$F$11="",'Identification '!$F$15&lt;&gt;""),'Identification '!$F$15,IF('Identification '!$F$11="","",IF('Identification '!$F$13="Inscrire le nom de votre organisme dans la cellule F15",'Identification '!$F$15,'Identification '!$F$13)))</f>
        <v/>
      </c>
      <c r="C530" s="8" t="str">
        <f>REF!$BM$7</f>
        <v>2025-2026</v>
      </c>
      <c r="D530" s="8" t="s">
        <v>2995</v>
      </c>
      <c r="E530" s="46" t="str">
        <f>'Identification '!$F$17</f>
        <v/>
      </c>
      <c r="F530" s="8" t="str">
        <f>'Identification '!$G$18</f>
        <v/>
      </c>
      <c r="G530" s="8" t="str">
        <f>IF('Section 9b Bilan_Médiation'!B218="","",'Section 9b Bilan_Médiation'!B218)</f>
        <v/>
      </c>
      <c r="H530" s="1315" t="str">
        <f>IF('Section 9b Bilan_Médiation'!C218="","",'Section 9b Bilan_Médiation'!C218)</f>
        <v/>
      </c>
      <c r="I530" s="8" t="str">
        <f>IF('Section 9b Bilan_Médiation'!D218="","",IF('Section 9b Bilan_Médiation'!D218="«Choisir»","",'Section 9b Bilan_Médiation'!D218))</f>
        <v/>
      </c>
      <c r="J530" s="8" t="str">
        <f>IF('Section 9b Bilan_Médiation'!F218="","",IF('Section 9b Bilan_Médiation'!F218="«Choisir»","",'Section 9b Bilan_Médiation'!F218))</f>
        <v/>
      </c>
      <c r="K530" s="8" t="str">
        <f>IF('Section 9b Bilan_Médiation'!G218="","",IF('Section 9b Bilan_Médiation'!G218="«Choisir»","",'Section 9b Bilan_Médiation'!G218))</f>
        <v/>
      </c>
      <c r="L530" s="8" t="str">
        <f>IF('Section 9b Bilan_Médiation'!H218="","",IF('Section 9b Bilan_Médiation'!H218="«Choisir»","",'Section 9b Bilan_Médiation'!H218))</f>
        <v/>
      </c>
      <c r="M530" s="8">
        <f>'Section 9b Bilan_Médiation'!I218</f>
        <v>0</v>
      </c>
      <c r="N530" s="8">
        <f>'Section 9b Bilan_Médiation'!J218</f>
        <v>0</v>
      </c>
    </row>
    <row r="531" spans="1:14">
      <c r="A531" s="8">
        <f>'Identification '!$F$11</f>
        <v>0</v>
      </c>
      <c r="B531" s="46" t="str">
        <f>IF(AND('Identification '!$F$11="",'Identification '!$F$15&lt;&gt;""),'Identification '!$F$15,IF('Identification '!$F$11="","",IF('Identification '!$F$13="Inscrire le nom de votre organisme dans la cellule F15",'Identification '!$F$15,'Identification '!$F$13)))</f>
        <v/>
      </c>
      <c r="C531" s="8" t="str">
        <f>REF!$BM$7</f>
        <v>2025-2026</v>
      </c>
      <c r="D531" s="8" t="s">
        <v>2995</v>
      </c>
      <c r="E531" s="46" t="str">
        <f>'Identification '!$F$17</f>
        <v/>
      </c>
      <c r="F531" s="8" t="str">
        <f>'Identification '!$G$18</f>
        <v/>
      </c>
      <c r="G531" s="8" t="str">
        <f>IF('Section 9b Bilan_Médiation'!B219="","",'Section 9b Bilan_Médiation'!B219)</f>
        <v/>
      </c>
      <c r="H531" s="1315" t="str">
        <f>IF('Section 9b Bilan_Médiation'!C219="","",'Section 9b Bilan_Médiation'!C219)</f>
        <v/>
      </c>
      <c r="I531" s="8" t="str">
        <f>IF('Section 9b Bilan_Médiation'!D219="","",IF('Section 9b Bilan_Médiation'!D219="«Choisir»","",'Section 9b Bilan_Médiation'!D219))</f>
        <v/>
      </c>
      <c r="J531" s="8" t="str">
        <f>IF('Section 9b Bilan_Médiation'!F219="","",IF('Section 9b Bilan_Médiation'!F219="«Choisir»","",'Section 9b Bilan_Médiation'!F219))</f>
        <v/>
      </c>
      <c r="K531" s="8" t="str">
        <f>IF('Section 9b Bilan_Médiation'!G219="","",IF('Section 9b Bilan_Médiation'!G219="«Choisir»","",'Section 9b Bilan_Médiation'!G219))</f>
        <v/>
      </c>
      <c r="L531" s="8" t="str">
        <f>IF('Section 9b Bilan_Médiation'!H219="","",IF('Section 9b Bilan_Médiation'!H219="«Choisir»","",'Section 9b Bilan_Médiation'!H219))</f>
        <v/>
      </c>
      <c r="M531" s="8">
        <f>'Section 9b Bilan_Médiation'!I219</f>
        <v>0</v>
      </c>
      <c r="N531" s="8">
        <f>'Section 9b Bilan_Médiation'!J219</f>
        <v>0</v>
      </c>
    </row>
    <row r="532" spans="1:14">
      <c r="A532" s="8">
        <f>'Identification '!$F$11</f>
        <v>0</v>
      </c>
      <c r="B532" s="46" t="str">
        <f>IF(AND('Identification '!$F$11="",'Identification '!$F$15&lt;&gt;""),'Identification '!$F$15,IF('Identification '!$F$11="","",IF('Identification '!$F$13="Inscrire le nom de votre organisme dans la cellule F15",'Identification '!$F$15,'Identification '!$F$13)))</f>
        <v/>
      </c>
      <c r="C532" s="8" t="str">
        <f>REF!$BM$7</f>
        <v>2025-2026</v>
      </c>
      <c r="D532" s="8" t="s">
        <v>2995</v>
      </c>
      <c r="E532" s="46" t="str">
        <f>'Identification '!$F$17</f>
        <v/>
      </c>
      <c r="F532" s="8" t="str">
        <f>'Identification '!$G$18</f>
        <v/>
      </c>
      <c r="G532" s="8" t="str">
        <f>IF('Section 9b Bilan_Médiation'!B220="","",'Section 9b Bilan_Médiation'!B220)</f>
        <v/>
      </c>
      <c r="H532" s="1315" t="str">
        <f>IF('Section 9b Bilan_Médiation'!C220="","",'Section 9b Bilan_Médiation'!C220)</f>
        <v/>
      </c>
      <c r="I532" s="8" t="str">
        <f>IF('Section 9b Bilan_Médiation'!D220="","",IF('Section 9b Bilan_Médiation'!D220="«Choisir»","",'Section 9b Bilan_Médiation'!D220))</f>
        <v/>
      </c>
      <c r="J532" s="8" t="str">
        <f>IF('Section 9b Bilan_Médiation'!F220="","",IF('Section 9b Bilan_Médiation'!F220="«Choisir»","",'Section 9b Bilan_Médiation'!F220))</f>
        <v/>
      </c>
      <c r="K532" s="8" t="str">
        <f>IF('Section 9b Bilan_Médiation'!G220="","",IF('Section 9b Bilan_Médiation'!G220="«Choisir»","",'Section 9b Bilan_Médiation'!G220))</f>
        <v/>
      </c>
      <c r="L532" s="8" t="str">
        <f>IF('Section 9b Bilan_Médiation'!H220="","",IF('Section 9b Bilan_Médiation'!H220="«Choisir»","",'Section 9b Bilan_Médiation'!H220))</f>
        <v/>
      </c>
      <c r="M532" s="8">
        <f>'Section 9b Bilan_Médiation'!I220</f>
        <v>0</v>
      </c>
      <c r="N532" s="8">
        <f>'Section 9b Bilan_Médiation'!J220</f>
        <v>0</v>
      </c>
    </row>
    <row r="533" spans="1:14">
      <c r="A533" s="8">
        <f>'Identification '!$F$11</f>
        <v>0</v>
      </c>
      <c r="B533" s="46" t="str">
        <f>IF(AND('Identification '!$F$11="",'Identification '!$F$15&lt;&gt;""),'Identification '!$F$15,IF('Identification '!$F$11="","",IF('Identification '!$F$13="Inscrire le nom de votre organisme dans la cellule F15",'Identification '!$F$15,'Identification '!$F$13)))</f>
        <v/>
      </c>
      <c r="C533" s="8" t="str">
        <f>REF!$BM$7</f>
        <v>2025-2026</v>
      </c>
      <c r="D533" s="8" t="s">
        <v>2995</v>
      </c>
      <c r="E533" s="46" t="str">
        <f>'Identification '!$F$17</f>
        <v/>
      </c>
      <c r="F533" s="8" t="str">
        <f>'Identification '!$G$18</f>
        <v/>
      </c>
      <c r="G533" s="8" t="str">
        <f>IF('Section 9b Bilan_Médiation'!B221="","",'Section 9b Bilan_Médiation'!B221)</f>
        <v/>
      </c>
      <c r="H533" s="1315" t="str">
        <f>IF('Section 9b Bilan_Médiation'!C221="","",'Section 9b Bilan_Médiation'!C221)</f>
        <v/>
      </c>
      <c r="I533" s="8" t="str">
        <f>IF('Section 9b Bilan_Médiation'!D221="","",IF('Section 9b Bilan_Médiation'!D221="«Choisir»","",'Section 9b Bilan_Médiation'!D221))</f>
        <v/>
      </c>
      <c r="J533" s="8" t="str">
        <f>IF('Section 9b Bilan_Médiation'!F221="","",IF('Section 9b Bilan_Médiation'!F221="«Choisir»","",'Section 9b Bilan_Médiation'!F221))</f>
        <v/>
      </c>
      <c r="K533" s="8" t="str">
        <f>IF('Section 9b Bilan_Médiation'!G221="","",IF('Section 9b Bilan_Médiation'!G221="«Choisir»","",'Section 9b Bilan_Médiation'!G221))</f>
        <v/>
      </c>
      <c r="L533" s="8" t="str">
        <f>IF('Section 9b Bilan_Médiation'!H221="","",IF('Section 9b Bilan_Médiation'!H221="«Choisir»","",'Section 9b Bilan_Médiation'!H221))</f>
        <v/>
      </c>
      <c r="M533" s="8">
        <f>'Section 9b Bilan_Médiation'!I221</f>
        <v>0</v>
      </c>
      <c r="N533" s="8">
        <f>'Section 9b Bilan_Médiation'!J221</f>
        <v>0</v>
      </c>
    </row>
    <row r="534" spans="1:14">
      <c r="A534" s="8">
        <f>'Identification '!$F$11</f>
        <v>0</v>
      </c>
      <c r="B534" s="46" t="str">
        <f>IF(AND('Identification '!$F$11="",'Identification '!$F$15&lt;&gt;""),'Identification '!$F$15,IF('Identification '!$F$11="","",IF('Identification '!$F$13="Inscrire le nom de votre organisme dans la cellule F15",'Identification '!$F$15,'Identification '!$F$13)))</f>
        <v/>
      </c>
      <c r="C534" s="8" t="str">
        <f>REF!$BM$7</f>
        <v>2025-2026</v>
      </c>
      <c r="D534" s="8" t="s">
        <v>2995</v>
      </c>
      <c r="E534" s="46" t="str">
        <f>'Identification '!$F$17</f>
        <v/>
      </c>
      <c r="F534" s="8" t="str">
        <f>'Identification '!$G$18</f>
        <v/>
      </c>
      <c r="G534" s="8" t="str">
        <f>IF('Section 9b Bilan_Médiation'!B222="","",'Section 9b Bilan_Médiation'!B222)</f>
        <v/>
      </c>
      <c r="H534" s="1315" t="str">
        <f>IF('Section 9b Bilan_Médiation'!C222="","",'Section 9b Bilan_Médiation'!C222)</f>
        <v/>
      </c>
      <c r="I534" s="8" t="str">
        <f>IF('Section 9b Bilan_Médiation'!D222="","",IF('Section 9b Bilan_Médiation'!D222="«Choisir»","",'Section 9b Bilan_Médiation'!D222))</f>
        <v/>
      </c>
      <c r="J534" s="8" t="str">
        <f>IF('Section 9b Bilan_Médiation'!F222="","",IF('Section 9b Bilan_Médiation'!F222="«Choisir»","",'Section 9b Bilan_Médiation'!F222))</f>
        <v/>
      </c>
      <c r="K534" s="8" t="str">
        <f>IF('Section 9b Bilan_Médiation'!G222="","",IF('Section 9b Bilan_Médiation'!G222="«Choisir»","",'Section 9b Bilan_Médiation'!G222))</f>
        <v/>
      </c>
      <c r="L534" s="8" t="str">
        <f>IF('Section 9b Bilan_Médiation'!H222="","",IF('Section 9b Bilan_Médiation'!H222="«Choisir»","",'Section 9b Bilan_Médiation'!H222))</f>
        <v/>
      </c>
      <c r="M534" s="8">
        <f>'Section 9b Bilan_Médiation'!I222</f>
        <v>0</v>
      </c>
      <c r="N534" s="8">
        <f>'Section 9b Bilan_Médiation'!J222</f>
        <v>0</v>
      </c>
    </row>
    <row r="535" spans="1:14">
      <c r="A535" s="8">
        <f>'Identification '!$F$11</f>
        <v>0</v>
      </c>
      <c r="B535" s="46" t="str">
        <f>IF(AND('Identification '!$F$11="",'Identification '!$F$15&lt;&gt;""),'Identification '!$F$15,IF('Identification '!$F$11="","",IF('Identification '!$F$13="Inscrire le nom de votre organisme dans la cellule F15",'Identification '!$F$15,'Identification '!$F$13)))</f>
        <v/>
      </c>
      <c r="C535" s="8" t="str">
        <f>REF!$BM$7</f>
        <v>2025-2026</v>
      </c>
      <c r="D535" s="8" t="s">
        <v>2995</v>
      </c>
      <c r="E535" s="46" t="str">
        <f>'Identification '!$F$17</f>
        <v/>
      </c>
      <c r="F535" s="8" t="str">
        <f>'Identification '!$G$18</f>
        <v/>
      </c>
      <c r="G535" s="8" t="str">
        <f>IF('Section 9b Bilan_Médiation'!B223="","",'Section 9b Bilan_Médiation'!B223)</f>
        <v/>
      </c>
      <c r="H535" s="1315" t="str">
        <f>IF('Section 9b Bilan_Médiation'!C223="","",'Section 9b Bilan_Médiation'!C223)</f>
        <v/>
      </c>
      <c r="I535" s="8" t="str">
        <f>IF('Section 9b Bilan_Médiation'!D223="","",IF('Section 9b Bilan_Médiation'!D223="«Choisir»","",'Section 9b Bilan_Médiation'!D223))</f>
        <v/>
      </c>
      <c r="J535" s="8" t="str">
        <f>IF('Section 9b Bilan_Médiation'!F223="","",IF('Section 9b Bilan_Médiation'!F223="«Choisir»","",'Section 9b Bilan_Médiation'!F223))</f>
        <v/>
      </c>
      <c r="K535" s="8" t="str">
        <f>IF('Section 9b Bilan_Médiation'!G223="","",IF('Section 9b Bilan_Médiation'!G223="«Choisir»","",'Section 9b Bilan_Médiation'!G223))</f>
        <v/>
      </c>
      <c r="L535" s="8" t="str">
        <f>IF('Section 9b Bilan_Médiation'!H223="","",IF('Section 9b Bilan_Médiation'!H223="«Choisir»","",'Section 9b Bilan_Médiation'!H223))</f>
        <v/>
      </c>
      <c r="M535" s="8">
        <f>'Section 9b Bilan_Médiation'!I223</f>
        <v>0</v>
      </c>
      <c r="N535" s="8">
        <f>'Section 9b Bilan_Médiation'!J223</f>
        <v>0</v>
      </c>
    </row>
    <row r="536" spans="1:14">
      <c r="A536" s="8">
        <f>'Identification '!$F$11</f>
        <v>0</v>
      </c>
      <c r="B536" s="46" t="str">
        <f>IF(AND('Identification '!$F$11="",'Identification '!$F$15&lt;&gt;""),'Identification '!$F$15,IF('Identification '!$F$11="","",IF('Identification '!$F$13="Inscrire le nom de votre organisme dans la cellule F15",'Identification '!$F$15,'Identification '!$F$13)))</f>
        <v/>
      </c>
      <c r="C536" s="8" t="str">
        <f>REF!$BM$7</f>
        <v>2025-2026</v>
      </c>
      <c r="D536" s="8" t="s">
        <v>2995</v>
      </c>
      <c r="E536" s="46" t="str">
        <f>'Identification '!$F$17</f>
        <v/>
      </c>
      <c r="F536" s="8" t="str">
        <f>'Identification '!$G$18</f>
        <v/>
      </c>
      <c r="G536" s="8" t="str">
        <f>IF('Section 9b Bilan_Médiation'!B224="","",'Section 9b Bilan_Médiation'!B224)</f>
        <v/>
      </c>
      <c r="H536" s="1315" t="str">
        <f>IF('Section 9b Bilan_Médiation'!C224="","",'Section 9b Bilan_Médiation'!C224)</f>
        <v/>
      </c>
      <c r="I536" s="8" t="str">
        <f>IF('Section 9b Bilan_Médiation'!D224="","",IF('Section 9b Bilan_Médiation'!D224="«Choisir»","",'Section 9b Bilan_Médiation'!D224))</f>
        <v/>
      </c>
      <c r="J536" s="8" t="str">
        <f>IF('Section 9b Bilan_Médiation'!F224="","",IF('Section 9b Bilan_Médiation'!F224="«Choisir»","",'Section 9b Bilan_Médiation'!F224))</f>
        <v/>
      </c>
      <c r="K536" s="8" t="str">
        <f>IF('Section 9b Bilan_Médiation'!G224="","",IF('Section 9b Bilan_Médiation'!G224="«Choisir»","",'Section 9b Bilan_Médiation'!G224))</f>
        <v/>
      </c>
      <c r="L536" s="8" t="str">
        <f>IF('Section 9b Bilan_Médiation'!H224="","",IF('Section 9b Bilan_Médiation'!H224="«Choisir»","",'Section 9b Bilan_Médiation'!H224))</f>
        <v/>
      </c>
      <c r="M536" s="8">
        <f>'Section 9b Bilan_Médiation'!I224</f>
        <v>0</v>
      </c>
      <c r="N536" s="8">
        <f>'Section 9b Bilan_Médiation'!J224</f>
        <v>0</v>
      </c>
    </row>
    <row r="537" spans="1:14">
      <c r="A537" s="8">
        <f>'Identification '!$F$11</f>
        <v>0</v>
      </c>
      <c r="B537" s="46" t="str">
        <f>IF(AND('Identification '!$F$11="",'Identification '!$F$15&lt;&gt;""),'Identification '!$F$15,IF('Identification '!$F$11="","",IF('Identification '!$F$13="Inscrire le nom de votre organisme dans la cellule F15",'Identification '!$F$15,'Identification '!$F$13)))</f>
        <v/>
      </c>
      <c r="C537" s="8" t="str">
        <f>REF!$BM$7</f>
        <v>2025-2026</v>
      </c>
      <c r="D537" s="8" t="s">
        <v>2995</v>
      </c>
      <c r="E537" s="46" t="str">
        <f>'Identification '!$F$17</f>
        <v/>
      </c>
      <c r="F537" s="8" t="str">
        <f>'Identification '!$G$18</f>
        <v/>
      </c>
      <c r="G537" s="8" t="str">
        <f>IF('Section 9b Bilan_Médiation'!B225="","",'Section 9b Bilan_Médiation'!B225)</f>
        <v/>
      </c>
      <c r="H537" s="1315" t="str">
        <f>IF('Section 9b Bilan_Médiation'!C225="","",'Section 9b Bilan_Médiation'!C225)</f>
        <v/>
      </c>
      <c r="I537" s="8" t="str">
        <f>IF('Section 9b Bilan_Médiation'!D225="","",IF('Section 9b Bilan_Médiation'!D225="«Choisir»","",'Section 9b Bilan_Médiation'!D225))</f>
        <v/>
      </c>
      <c r="J537" s="8" t="str">
        <f>IF('Section 9b Bilan_Médiation'!F225="","",IF('Section 9b Bilan_Médiation'!F225="«Choisir»","",'Section 9b Bilan_Médiation'!F225))</f>
        <v/>
      </c>
      <c r="K537" s="8" t="str">
        <f>IF('Section 9b Bilan_Médiation'!G225="","",IF('Section 9b Bilan_Médiation'!G225="«Choisir»","",'Section 9b Bilan_Médiation'!G225))</f>
        <v/>
      </c>
      <c r="L537" s="8" t="str">
        <f>IF('Section 9b Bilan_Médiation'!H225="","",IF('Section 9b Bilan_Médiation'!H225="«Choisir»","",'Section 9b Bilan_Médiation'!H225))</f>
        <v/>
      </c>
      <c r="M537" s="8">
        <f>'Section 9b Bilan_Médiation'!I225</f>
        <v>0</v>
      </c>
      <c r="N537" s="8">
        <f>'Section 9b Bilan_Médiation'!J225</f>
        <v>0</v>
      </c>
    </row>
    <row r="538" spans="1:14">
      <c r="A538" s="8">
        <f>'Identification '!$F$11</f>
        <v>0</v>
      </c>
      <c r="B538" s="46" t="str">
        <f>IF(AND('Identification '!$F$11="",'Identification '!$F$15&lt;&gt;""),'Identification '!$F$15,IF('Identification '!$F$11="","",IF('Identification '!$F$13="Inscrire le nom de votre organisme dans la cellule F15",'Identification '!$F$15,'Identification '!$F$13)))</f>
        <v/>
      </c>
      <c r="C538" s="8" t="str">
        <f>REF!$BM$7</f>
        <v>2025-2026</v>
      </c>
      <c r="D538" s="8" t="s">
        <v>2995</v>
      </c>
      <c r="E538" s="46" t="str">
        <f>'Identification '!$F$17</f>
        <v/>
      </c>
      <c r="F538" s="8" t="str">
        <f>'Identification '!$G$18</f>
        <v/>
      </c>
      <c r="G538" s="8" t="str">
        <f>IF('Section 9b Bilan_Médiation'!B226="","",'Section 9b Bilan_Médiation'!B226)</f>
        <v/>
      </c>
      <c r="H538" s="1315" t="str">
        <f>IF('Section 9b Bilan_Médiation'!C226="","",'Section 9b Bilan_Médiation'!C226)</f>
        <v/>
      </c>
      <c r="I538" s="8" t="str">
        <f>IF('Section 9b Bilan_Médiation'!D226="","",IF('Section 9b Bilan_Médiation'!D226="«Choisir»","",'Section 9b Bilan_Médiation'!D226))</f>
        <v/>
      </c>
      <c r="J538" s="8" t="str">
        <f>IF('Section 9b Bilan_Médiation'!F226="","",IF('Section 9b Bilan_Médiation'!F226="«Choisir»","",'Section 9b Bilan_Médiation'!F226))</f>
        <v/>
      </c>
      <c r="K538" s="8" t="str">
        <f>IF('Section 9b Bilan_Médiation'!G226="","",IF('Section 9b Bilan_Médiation'!G226="«Choisir»","",'Section 9b Bilan_Médiation'!G226))</f>
        <v/>
      </c>
      <c r="L538" s="8" t="str">
        <f>IF('Section 9b Bilan_Médiation'!H226="","",IF('Section 9b Bilan_Médiation'!H226="«Choisir»","",'Section 9b Bilan_Médiation'!H226))</f>
        <v/>
      </c>
      <c r="M538" s="8">
        <f>'Section 9b Bilan_Médiation'!I226</f>
        <v>0</v>
      </c>
      <c r="N538" s="8">
        <f>'Section 9b Bilan_Médiation'!J226</f>
        <v>0</v>
      </c>
    </row>
    <row r="539" spans="1:14">
      <c r="A539" s="8">
        <f>'Identification '!$F$11</f>
        <v>0</v>
      </c>
      <c r="B539" s="46" t="str">
        <f>IF(AND('Identification '!$F$11="",'Identification '!$F$15&lt;&gt;""),'Identification '!$F$15,IF('Identification '!$F$11="","",IF('Identification '!$F$13="Inscrire le nom de votre organisme dans la cellule F15",'Identification '!$F$15,'Identification '!$F$13)))</f>
        <v/>
      </c>
      <c r="C539" s="8" t="str">
        <f>REF!$BM$7</f>
        <v>2025-2026</v>
      </c>
      <c r="D539" s="8" t="s">
        <v>2995</v>
      </c>
      <c r="E539" s="46" t="str">
        <f>'Identification '!$F$17</f>
        <v/>
      </c>
      <c r="F539" s="8" t="str">
        <f>'Identification '!$G$18</f>
        <v/>
      </c>
      <c r="G539" s="8" t="str">
        <f>IF('Section 9b Bilan_Médiation'!B227="","",'Section 9b Bilan_Médiation'!B227)</f>
        <v/>
      </c>
      <c r="H539" s="1315" t="str">
        <f>IF('Section 9b Bilan_Médiation'!C227="","",'Section 9b Bilan_Médiation'!C227)</f>
        <v/>
      </c>
      <c r="I539" s="8" t="str">
        <f>IF('Section 9b Bilan_Médiation'!D227="","",IF('Section 9b Bilan_Médiation'!D227="«Choisir»","",'Section 9b Bilan_Médiation'!D227))</f>
        <v/>
      </c>
      <c r="J539" s="8" t="str">
        <f>IF('Section 9b Bilan_Médiation'!F227="","",IF('Section 9b Bilan_Médiation'!F227="«Choisir»","",'Section 9b Bilan_Médiation'!F227))</f>
        <v/>
      </c>
      <c r="K539" s="8" t="str">
        <f>IF('Section 9b Bilan_Médiation'!G227="","",IF('Section 9b Bilan_Médiation'!G227="«Choisir»","",'Section 9b Bilan_Médiation'!G227))</f>
        <v/>
      </c>
      <c r="L539" s="8" t="str">
        <f>IF('Section 9b Bilan_Médiation'!H227="","",IF('Section 9b Bilan_Médiation'!H227="«Choisir»","",'Section 9b Bilan_Médiation'!H227))</f>
        <v/>
      </c>
      <c r="M539" s="8">
        <f>'Section 9b Bilan_Médiation'!I227</f>
        <v>0</v>
      </c>
      <c r="N539" s="8">
        <f>'Section 9b Bilan_Médiation'!J227</f>
        <v>0</v>
      </c>
    </row>
    <row r="540" spans="1:14">
      <c r="A540" s="8">
        <f>'Identification '!$F$11</f>
        <v>0</v>
      </c>
      <c r="B540" s="46" t="str">
        <f>IF(AND('Identification '!$F$11="",'Identification '!$F$15&lt;&gt;""),'Identification '!$F$15,IF('Identification '!$F$11="","",IF('Identification '!$F$13="Inscrire le nom de votre organisme dans la cellule F15",'Identification '!$F$15,'Identification '!$F$13)))</f>
        <v/>
      </c>
      <c r="C540" s="8" t="str">
        <f>REF!$BM$7</f>
        <v>2025-2026</v>
      </c>
      <c r="D540" s="8" t="s">
        <v>2995</v>
      </c>
      <c r="E540" s="46" t="str">
        <f>'Identification '!$F$17</f>
        <v/>
      </c>
      <c r="F540" s="8" t="str">
        <f>'Identification '!$G$18</f>
        <v/>
      </c>
      <c r="G540" s="8" t="str">
        <f>IF('Section 9b Bilan_Médiation'!B228="","",'Section 9b Bilan_Médiation'!B228)</f>
        <v/>
      </c>
      <c r="H540" s="1315" t="str">
        <f>IF('Section 9b Bilan_Médiation'!C228="","",'Section 9b Bilan_Médiation'!C228)</f>
        <v/>
      </c>
      <c r="I540" s="8" t="str">
        <f>IF('Section 9b Bilan_Médiation'!D228="","",IF('Section 9b Bilan_Médiation'!D228="«Choisir»","",'Section 9b Bilan_Médiation'!D228))</f>
        <v/>
      </c>
      <c r="J540" s="8" t="str">
        <f>IF('Section 9b Bilan_Médiation'!F228="","",IF('Section 9b Bilan_Médiation'!F228="«Choisir»","",'Section 9b Bilan_Médiation'!F228))</f>
        <v/>
      </c>
      <c r="K540" s="8" t="str">
        <f>IF('Section 9b Bilan_Médiation'!G228="","",IF('Section 9b Bilan_Médiation'!G228="«Choisir»","",'Section 9b Bilan_Médiation'!G228))</f>
        <v/>
      </c>
      <c r="L540" s="8" t="str">
        <f>IF('Section 9b Bilan_Médiation'!H228="","",IF('Section 9b Bilan_Médiation'!H228="«Choisir»","",'Section 9b Bilan_Médiation'!H228))</f>
        <v/>
      </c>
      <c r="M540" s="8">
        <f>'Section 9b Bilan_Médiation'!I228</f>
        <v>0</v>
      </c>
      <c r="N540" s="8">
        <f>'Section 9b Bilan_Médiation'!J228</f>
        <v>0</v>
      </c>
    </row>
    <row r="541" spans="1:14">
      <c r="A541" s="8">
        <f>'Identification '!$F$11</f>
        <v>0</v>
      </c>
      <c r="B541" s="46" t="str">
        <f>IF(AND('Identification '!$F$11="",'Identification '!$F$15&lt;&gt;""),'Identification '!$F$15,IF('Identification '!$F$11="","",IF('Identification '!$F$13="Inscrire le nom de votre organisme dans la cellule F15",'Identification '!$F$15,'Identification '!$F$13)))</f>
        <v/>
      </c>
      <c r="C541" s="8" t="str">
        <f>REF!$BM$7</f>
        <v>2025-2026</v>
      </c>
      <c r="D541" s="8" t="s">
        <v>2995</v>
      </c>
      <c r="E541" s="46" t="str">
        <f>'Identification '!$F$17</f>
        <v/>
      </c>
      <c r="F541" s="8" t="str">
        <f>'Identification '!$G$18</f>
        <v/>
      </c>
      <c r="G541" s="8" t="str">
        <f>IF('Section 9b Bilan_Médiation'!B229="","",'Section 9b Bilan_Médiation'!B229)</f>
        <v/>
      </c>
      <c r="H541" s="1315" t="str">
        <f>IF('Section 9b Bilan_Médiation'!C229="","",'Section 9b Bilan_Médiation'!C229)</f>
        <v/>
      </c>
      <c r="I541" s="8" t="str">
        <f>IF('Section 9b Bilan_Médiation'!D229="","",IF('Section 9b Bilan_Médiation'!D229="«Choisir»","",'Section 9b Bilan_Médiation'!D229))</f>
        <v/>
      </c>
      <c r="J541" s="8" t="str">
        <f>IF('Section 9b Bilan_Médiation'!F229="","",IF('Section 9b Bilan_Médiation'!F229="«Choisir»","",'Section 9b Bilan_Médiation'!F229))</f>
        <v/>
      </c>
      <c r="K541" s="8" t="str">
        <f>IF('Section 9b Bilan_Médiation'!G229="","",IF('Section 9b Bilan_Médiation'!G229="«Choisir»","",'Section 9b Bilan_Médiation'!G229))</f>
        <v/>
      </c>
      <c r="L541" s="8" t="str">
        <f>IF('Section 9b Bilan_Médiation'!H229="","",IF('Section 9b Bilan_Médiation'!H229="«Choisir»","",'Section 9b Bilan_Médiation'!H229))</f>
        <v/>
      </c>
      <c r="M541" s="8">
        <f>'Section 9b Bilan_Médiation'!I229</f>
        <v>0</v>
      </c>
      <c r="N541" s="8">
        <f>'Section 9b Bilan_Médiation'!J229</f>
        <v>0</v>
      </c>
    </row>
    <row r="542" spans="1:14">
      <c r="A542" s="8">
        <f>'Identification '!$F$11</f>
        <v>0</v>
      </c>
      <c r="B542" s="46" t="str">
        <f>IF(AND('Identification '!$F$11="",'Identification '!$F$15&lt;&gt;""),'Identification '!$F$15,IF('Identification '!$F$11="","",IF('Identification '!$F$13="Inscrire le nom de votre organisme dans la cellule F15",'Identification '!$F$15,'Identification '!$F$13)))</f>
        <v/>
      </c>
      <c r="C542" s="8" t="str">
        <f>REF!$BM$7</f>
        <v>2025-2026</v>
      </c>
      <c r="D542" s="8" t="s">
        <v>2995</v>
      </c>
      <c r="E542" s="46" t="str">
        <f>'Identification '!$F$17</f>
        <v/>
      </c>
      <c r="F542" s="8" t="str">
        <f>'Identification '!$G$18</f>
        <v/>
      </c>
      <c r="G542" s="8" t="str">
        <f>IF('Section 9b Bilan_Médiation'!B230="","",'Section 9b Bilan_Médiation'!B230)</f>
        <v/>
      </c>
      <c r="H542" s="1315" t="str">
        <f>IF('Section 9b Bilan_Médiation'!C230="","",'Section 9b Bilan_Médiation'!C230)</f>
        <v/>
      </c>
      <c r="I542" s="8" t="str">
        <f>IF('Section 9b Bilan_Médiation'!D230="","",IF('Section 9b Bilan_Médiation'!D230="«Choisir»","",'Section 9b Bilan_Médiation'!D230))</f>
        <v/>
      </c>
      <c r="J542" s="8" t="str">
        <f>IF('Section 9b Bilan_Médiation'!F230="","",IF('Section 9b Bilan_Médiation'!F230="«Choisir»","",'Section 9b Bilan_Médiation'!F230))</f>
        <v/>
      </c>
      <c r="K542" s="8" t="str">
        <f>IF('Section 9b Bilan_Médiation'!G230="","",IF('Section 9b Bilan_Médiation'!G230="«Choisir»","",'Section 9b Bilan_Médiation'!G230))</f>
        <v/>
      </c>
      <c r="L542" s="8" t="str">
        <f>IF('Section 9b Bilan_Médiation'!H230="","",IF('Section 9b Bilan_Médiation'!H230="«Choisir»","",'Section 9b Bilan_Médiation'!H230))</f>
        <v/>
      </c>
      <c r="M542" s="8">
        <f>'Section 9b Bilan_Médiation'!I230</f>
        <v>0</v>
      </c>
      <c r="N542" s="8">
        <f>'Section 9b Bilan_Médiation'!J230</f>
        <v>0</v>
      </c>
    </row>
    <row r="543" spans="1:14">
      <c r="A543" s="8">
        <f>'Identification '!$F$11</f>
        <v>0</v>
      </c>
      <c r="B543" s="46" t="str">
        <f>IF(AND('Identification '!$F$11="",'Identification '!$F$15&lt;&gt;""),'Identification '!$F$15,IF('Identification '!$F$11="","",IF('Identification '!$F$13="Inscrire le nom de votre organisme dans la cellule F15",'Identification '!$F$15,'Identification '!$F$13)))</f>
        <v/>
      </c>
      <c r="C543" s="8" t="str">
        <f>REF!$BM$7</f>
        <v>2025-2026</v>
      </c>
      <c r="D543" s="8" t="s">
        <v>2995</v>
      </c>
      <c r="E543" s="46" t="str">
        <f>'Identification '!$F$17</f>
        <v/>
      </c>
      <c r="F543" s="8" t="str">
        <f>'Identification '!$G$18</f>
        <v/>
      </c>
      <c r="G543" s="8" t="str">
        <f>IF('Section 9b Bilan_Médiation'!B231="","",'Section 9b Bilan_Médiation'!B231)</f>
        <v/>
      </c>
      <c r="H543" s="1315" t="str">
        <f>IF('Section 9b Bilan_Médiation'!C231="","",'Section 9b Bilan_Médiation'!C231)</f>
        <v/>
      </c>
      <c r="I543" s="8" t="str">
        <f>IF('Section 9b Bilan_Médiation'!D231="","",IF('Section 9b Bilan_Médiation'!D231="«Choisir»","",'Section 9b Bilan_Médiation'!D231))</f>
        <v/>
      </c>
      <c r="J543" s="8" t="str">
        <f>IF('Section 9b Bilan_Médiation'!F231="","",IF('Section 9b Bilan_Médiation'!F231="«Choisir»","",'Section 9b Bilan_Médiation'!F231))</f>
        <v/>
      </c>
      <c r="K543" s="8" t="str">
        <f>IF('Section 9b Bilan_Médiation'!G231="","",IF('Section 9b Bilan_Médiation'!G231="«Choisir»","",'Section 9b Bilan_Médiation'!G231))</f>
        <v/>
      </c>
      <c r="L543" s="8" t="str">
        <f>IF('Section 9b Bilan_Médiation'!H231="","",IF('Section 9b Bilan_Médiation'!H231="«Choisir»","",'Section 9b Bilan_Médiation'!H231))</f>
        <v/>
      </c>
      <c r="M543" s="8">
        <f>'Section 9b Bilan_Médiation'!I231</f>
        <v>0</v>
      </c>
      <c r="N543" s="8">
        <f>'Section 9b Bilan_Médiation'!J231</f>
        <v>0</v>
      </c>
    </row>
    <row r="544" spans="1:14">
      <c r="A544" s="8">
        <f>'Identification '!$F$11</f>
        <v>0</v>
      </c>
      <c r="B544" s="46" t="str">
        <f>IF(AND('Identification '!$F$11="",'Identification '!$F$15&lt;&gt;""),'Identification '!$F$15,IF('Identification '!$F$11="","",IF('Identification '!$F$13="Inscrire le nom de votre organisme dans la cellule F15",'Identification '!$F$15,'Identification '!$F$13)))</f>
        <v/>
      </c>
      <c r="C544" s="8" t="str">
        <f>REF!$BM$7</f>
        <v>2025-2026</v>
      </c>
      <c r="D544" s="8" t="s">
        <v>2995</v>
      </c>
      <c r="E544" s="46" t="str">
        <f>'Identification '!$F$17</f>
        <v/>
      </c>
      <c r="F544" s="8" t="str">
        <f>'Identification '!$G$18</f>
        <v/>
      </c>
      <c r="G544" s="8" t="str">
        <f>IF('Section 9b Bilan_Médiation'!B232="","",'Section 9b Bilan_Médiation'!B232)</f>
        <v/>
      </c>
      <c r="H544" s="1315" t="str">
        <f>IF('Section 9b Bilan_Médiation'!C232="","",'Section 9b Bilan_Médiation'!C232)</f>
        <v/>
      </c>
      <c r="I544" s="8" t="str">
        <f>IF('Section 9b Bilan_Médiation'!D232="","",IF('Section 9b Bilan_Médiation'!D232="«Choisir»","",'Section 9b Bilan_Médiation'!D232))</f>
        <v/>
      </c>
      <c r="J544" s="8" t="str">
        <f>IF('Section 9b Bilan_Médiation'!F232="","",IF('Section 9b Bilan_Médiation'!F232="«Choisir»","",'Section 9b Bilan_Médiation'!F232))</f>
        <v/>
      </c>
      <c r="K544" s="8" t="str">
        <f>IF('Section 9b Bilan_Médiation'!G232="","",IF('Section 9b Bilan_Médiation'!G232="«Choisir»","",'Section 9b Bilan_Médiation'!G232))</f>
        <v/>
      </c>
      <c r="L544" s="8" t="str">
        <f>IF('Section 9b Bilan_Médiation'!H232="","",IF('Section 9b Bilan_Médiation'!H232="«Choisir»","",'Section 9b Bilan_Médiation'!H232))</f>
        <v/>
      </c>
      <c r="M544" s="8">
        <f>'Section 9b Bilan_Médiation'!I232</f>
        <v>0</v>
      </c>
      <c r="N544" s="8">
        <f>'Section 9b Bilan_Médiation'!J232</f>
        <v>0</v>
      </c>
    </row>
    <row r="545" spans="1:14">
      <c r="A545" s="8">
        <f>'Identification '!$F$11</f>
        <v>0</v>
      </c>
      <c r="B545" s="46" t="str">
        <f>IF(AND('Identification '!$F$11="",'Identification '!$F$15&lt;&gt;""),'Identification '!$F$15,IF('Identification '!$F$11="","",IF('Identification '!$F$13="Inscrire le nom de votre organisme dans la cellule F15",'Identification '!$F$15,'Identification '!$F$13)))</f>
        <v/>
      </c>
      <c r="C545" s="8" t="str">
        <f>REF!$BM$7</f>
        <v>2025-2026</v>
      </c>
      <c r="D545" s="8" t="s">
        <v>2995</v>
      </c>
      <c r="E545" s="46" t="str">
        <f>'Identification '!$F$17</f>
        <v/>
      </c>
      <c r="F545" s="8" t="str">
        <f>'Identification '!$G$18</f>
        <v/>
      </c>
      <c r="G545" s="8" t="str">
        <f>IF('Section 9b Bilan_Médiation'!B233="","",'Section 9b Bilan_Médiation'!B233)</f>
        <v/>
      </c>
      <c r="H545" s="1315" t="str">
        <f>IF('Section 9b Bilan_Médiation'!C233="","",'Section 9b Bilan_Médiation'!C233)</f>
        <v/>
      </c>
      <c r="I545" s="8" t="str">
        <f>IF('Section 9b Bilan_Médiation'!D233="","",IF('Section 9b Bilan_Médiation'!D233="«Choisir»","",'Section 9b Bilan_Médiation'!D233))</f>
        <v/>
      </c>
      <c r="J545" s="8" t="str">
        <f>IF('Section 9b Bilan_Médiation'!F233="","",IF('Section 9b Bilan_Médiation'!F233="«Choisir»","",'Section 9b Bilan_Médiation'!F233))</f>
        <v/>
      </c>
      <c r="K545" s="8" t="str">
        <f>IF('Section 9b Bilan_Médiation'!G233="","",IF('Section 9b Bilan_Médiation'!G233="«Choisir»","",'Section 9b Bilan_Médiation'!G233))</f>
        <v/>
      </c>
      <c r="L545" s="8" t="str">
        <f>IF('Section 9b Bilan_Médiation'!H233="","",IF('Section 9b Bilan_Médiation'!H233="«Choisir»","",'Section 9b Bilan_Médiation'!H233))</f>
        <v/>
      </c>
      <c r="M545" s="8">
        <f>'Section 9b Bilan_Médiation'!I233</f>
        <v>0</v>
      </c>
      <c r="N545" s="8">
        <f>'Section 9b Bilan_Médiation'!J233</f>
        <v>0</v>
      </c>
    </row>
    <row r="546" spans="1:14">
      <c r="A546" s="8">
        <f>'Identification '!$F$11</f>
        <v>0</v>
      </c>
      <c r="B546" s="46" t="str">
        <f>IF(AND('Identification '!$F$11="",'Identification '!$F$15&lt;&gt;""),'Identification '!$F$15,IF('Identification '!$F$11="","",IF('Identification '!$F$13="Inscrire le nom de votre organisme dans la cellule F15",'Identification '!$F$15,'Identification '!$F$13)))</f>
        <v/>
      </c>
      <c r="C546" s="8" t="str">
        <f>REF!$BM$7</f>
        <v>2025-2026</v>
      </c>
      <c r="D546" s="8" t="s">
        <v>2995</v>
      </c>
      <c r="E546" s="46" t="str">
        <f>'Identification '!$F$17</f>
        <v/>
      </c>
      <c r="F546" s="8" t="str">
        <f>'Identification '!$G$18</f>
        <v/>
      </c>
      <c r="G546" s="8" t="str">
        <f>IF('Section 9b Bilan_Médiation'!B234="","",'Section 9b Bilan_Médiation'!B234)</f>
        <v/>
      </c>
      <c r="H546" s="1315" t="str">
        <f>IF('Section 9b Bilan_Médiation'!C234="","",'Section 9b Bilan_Médiation'!C234)</f>
        <v/>
      </c>
      <c r="I546" s="8" t="str">
        <f>IF('Section 9b Bilan_Médiation'!D234="","",IF('Section 9b Bilan_Médiation'!D234="«Choisir»","",'Section 9b Bilan_Médiation'!D234))</f>
        <v/>
      </c>
      <c r="J546" s="8" t="str">
        <f>IF('Section 9b Bilan_Médiation'!F234="","",IF('Section 9b Bilan_Médiation'!F234="«Choisir»","",'Section 9b Bilan_Médiation'!F234))</f>
        <v/>
      </c>
      <c r="K546" s="8" t="str">
        <f>IF('Section 9b Bilan_Médiation'!G234="","",IF('Section 9b Bilan_Médiation'!G234="«Choisir»","",'Section 9b Bilan_Médiation'!G234))</f>
        <v/>
      </c>
      <c r="L546" s="8" t="str">
        <f>IF('Section 9b Bilan_Médiation'!H234="","",IF('Section 9b Bilan_Médiation'!H234="«Choisir»","",'Section 9b Bilan_Médiation'!H234))</f>
        <v/>
      </c>
      <c r="M546" s="8">
        <f>'Section 9b Bilan_Médiation'!I234</f>
        <v>0</v>
      </c>
      <c r="N546" s="8">
        <f>'Section 9b Bilan_Médiation'!J234</f>
        <v>0</v>
      </c>
    </row>
    <row r="547" spans="1:14">
      <c r="A547" s="8">
        <f>'Identification '!$F$11</f>
        <v>0</v>
      </c>
      <c r="B547" s="46" t="str">
        <f>IF(AND('Identification '!$F$11="",'Identification '!$F$15&lt;&gt;""),'Identification '!$F$15,IF('Identification '!$F$11="","",IF('Identification '!$F$13="Inscrire le nom de votre organisme dans la cellule F15",'Identification '!$F$15,'Identification '!$F$13)))</f>
        <v/>
      </c>
      <c r="C547" s="8" t="str">
        <f>REF!$BM$7</f>
        <v>2025-2026</v>
      </c>
      <c r="D547" s="8" t="s">
        <v>2995</v>
      </c>
      <c r="E547" s="46" t="str">
        <f>'Identification '!$F$17</f>
        <v/>
      </c>
      <c r="F547" s="8" t="str">
        <f>'Identification '!$G$18</f>
        <v/>
      </c>
      <c r="G547" s="8" t="str">
        <f>IF('Section 9b Bilan_Médiation'!B235="","",'Section 9b Bilan_Médiation'!B235)</f>
        <v/>
      </c>
      <c r="H547" s="1315" t="str">
        <f>IF('Section 9b Bilan_Médiation'!C235="","",'Section 9b Bilan_Médiation'!C235)</f>
        <v/>
      </c>
      <c r="I547" s="8" t="str">
        <f>IF('Section 9b Bilan_Médiation'!D235="","",IF('Section 9b Bilan_Médiation'!D235="«Choisir»","",'Section 9b Bilan_Médiation'!D235))</f>
        <v/>
      </c>
      <c r="J547" s="8" t="str">
        <f>IF('Section 9b Bilan_Médiation'!F235="","",IF('Section 9b Bilan_Médiation'!F235="«Choisir»","",'Section 9b Bilan_Médiation'!F235))</f>
        <v/>
      </c>
      <c r="K547" s="8" t="str">
        <f>IF('Section 9b Bilan_Médiation'!G235="","",IF('Section 9b Bilan_Médiation'!G235="«Choisir»","",'Section 9b Bilan_Médiation'!G235))</f>
        <v/>
      </c>
      <c r="L547" s="8" t="str">
        <f>IF('Section 9b Bilan_Médiation'!H235="","",IF('Section 9b Bilan_Médiation'!H235="«Choisir»","",'Section 9b Bilan_Médiation'!H235))</f>
        <v/>
      </c>
      <c r="M547" s="8">
        <f>'Section 9b Bilan_Médiation'!I235</f>
        <v>0</v>
      </c>
      <c r="N547" s="8">
        <f>'Section 9b Bilan_Médiation'!J235</f>
        <v>0</v>
      </c>
    </row>
    <row r="548" spans="1:14">
      <c r="A548" s="8">
        <f>'Identification '!$F$11</f>
        <v>0</v>
      </c>
      <c r="B548" s="46" t="str">
        <f>IF(AND('Identification '!$F$11="",'Identification '!$F$15&lt;&gt;""),'Identification '!$F$15,IF('Identification '!$F$11="","",IF('Identification '!$F$13="Inscrire le nom de votre organisme dans la cellule F15",'Identification '!$F$15,'Identification '!$F$13)))</f>
        <v/>
      </c>
      <c r="C548" s="8" t="str">
        <f>REF!$BM$7</f>
        <v>2025-2026</v>
      </c>
      <c r="D548" s="8" t="s">
        <v>2995</v>
      </c>
      <c r="E548" s="46" t="str">
        <f>'Identification '!$F$17</f>
        <v/>
      </c>
      <c r="F548" s="8" t="str">
        <f>'Identification '!$G$18</f>
        <v/>
      </c>
      <c r="G548" s="8" t="str">
        <f>IF('Section 9b Bilan_Médiation'!B236="","",'Section 9b Bilan_Médiation'!B236)</f>
        <v/>
      </c>
      <c r="H548" s="1315" t="str">
        <f>IF('Section 9b Bilan_Médiation'!C236="","",'Section 9b Bilan_Médiation'!C236)</f>
        <v/>
      </c>
      <c r="I548" s="8" t="str">
        <f>IF('Section 9b Bilan_Médiation'!D236="","",IF('Section 9b Bilan_Médiation'!D236="«Choisir»","",'Section 9b Bilan_Médiation'!D236))</f>
        <v/>
      </c>
      <c r="J548" s="8" t="str">
        <f>IF('Section 9b Bilan_Médiation'!F236="","",IF('Section 9b Bilan_Médiation'!F236="«Choisir»","",'Section 9b Bilan_Médiation'!F236))</f>
        <v/>
      </c>
      <c r="K548" s="8" t="str">
        <f>IF('Section 9b Bilan_Médiation'!G236="","",IF('Section 9b Bilan_Médiation'!G236="«Choisir»","",'Section 9b Bilan_Médiation'!G236))</f>
        <v/>
      </c>
      <c r="L548" s="8" t="str">
        <f>IF('Section 9b Bilan_Médiation'!H236="","",IF('Section 9b Bilan_Médiation'!H236="«Choisir»","",'Section 9b Bilan_Médiation'!H236))</f>
        <v/>
      </c>
      <c r="M548" s="8">
        <f>'Section 9b Bilan_Médiation'!I236</f>
        <v>0</v>
      </c>
      <c r="N548" s="8">
        <f>'Section 9b Bilan_Médiation'!J236</f>
        <v>0</v>
      </c>
    </row>
    <row r="549" spans="1:14">
      <c r="A549" s="8">
        <f>'Identification '!$F$11</f>
        <v>0</v>
      </c>
      <c r="B549" s="46" t="str">
        <f>IF(AND('Identification '!$F$11="",'Identification '!$F$15&lt;&gt;""),'Identification '!$F$15,IF('Identification '!$F$11="","",IF('Identification '!$F$13="Inscrire le nom de votre organisme dans la cellule F15",'Identification '!$F$15,'Identification '!$F$13)))</f>
        <v/>
      </c>
      <c r="C549" s="8" t="str">
        <f>REF!$BM$7</f>
        <v>2025-2026</v>
      </c>
      <c r="D549" s="8" t="s">
        <v>2995</v>
      </c>
      <c r="E549" s="46" t="str">
        <f>'Identification '!$F$17</f>
        <v/>
      </c>
      <c r="F549" s="8" t="str">
        <f>'Identification '!$G$18</f>
        <v/>
      </c>
      <c r="G549" s="8" t="str">
        <f>IF('Section 9b Bilan_Médiation'!B237="","",'Section 9b Bilan_Médiation'!B237)</f>
        <v/>
      </c>
      <c r="H549" s="1315" t="str">
        <f>IF('Section 9b Bilan_Médiation'!C237="","",'Section 9b Bilan_Médiation'!C237)</f>
        <v/>
      </c>
      <c r="I549" s="8" t="str">
        <f>IF('Section 9b Bilan_Médiation'!D237="","",IF('Section 9b Bilan_Médiation'!D237="«Choisir»","",'Section 9b Bilan_Médiation'!D237))</f>
        <v/>
      </c>
      <c r="J549" s="8" t="str">
        <f>IF('Section 9b Bilan_Médiation'!F237="","",IF('Section 9b Bilan_Médiation'!F237="«Choisir»","",'Section 9b Bilan_Médiation'!F237))</f>
        <v/>
      </c>
      <c r="K549" s="8" t="str">
        <f>IF('Section 9b Bilan_Médiation'!G237="","",IF('Section 9b Bilan_Médiation'!G237="«Choisir»","",'Section 9b Bilan_Médiation'!G237))</f>
        <v/>
      </c>
      <c r="L549" s="8" t="str">
        <f>IF('Section 9b Bilan_Médiation'!H237="","",IF('Section 9b Bilan_Médiation'!H237="«Choisir»","",'Section 9b Bilan_Médiation'!H237))</f>
        <v/>
      </c>
      <c r="M549" s="8">
        <f>'Section 9b Bilan_Médiation'!I237</f>
        <v>0</v>
      </c>
      <c r="N549" s="8">
        <f>'Section 9b Bilan_Médiation'!J237</f>
        <v>0</v>
      </c>
    </row>
    <row r="550" spans="1:14">
      <c r="A550" s="8">
        <f>'Identification '!$F$11</f>
        <v>0</v>
      </c>
      <c r="B550" s="46" t="str">
        <f>IF(AND('Identification '!$F$11="",'Identification '!$F$15&lt;&gt;""),'Identification '!$F$15,IF('Identification '!$F$11="","",IF('Identification '!$F$13="Inscrire le nom de votre organisme dans la cellule F15",'Identification '!$F$15,'Identification '!$F$13)))</f>
        <v/>
      </c>
      <c r="C550" s="8" t="str">
        <f>REF!$BM$7</f>
        <v>2025-2026</v>
      </c>
      <c r="D550" s="8" t="s">
        <v>2995</v>
      </c>
      <c r="E550" s="46" t="str">
        <f>'Identification '!$F$17</f>
        <v/>
      </c>
      <c r="F550" s="8" t="str">
        <f>'Identification '!$G$18</f>
        <v/>
      </c>
      <c r="G550" s="8" t="str">
        <f>IF('Section 9b Bilan_Médiation'!B238="","",'Section 9b Bilan_Médiation'!B238)</f>
        <v/>
      </c>
      <c r="H550" s="1315" t="str">
        <f>IF('Section 9b Bilan_Médiation'!C238="","",'Section 9b Bilan_Médiation'!C238)</f>
        <v/>
      </c>
      <c r="I550" s="8" t="str">
        <f>IF('Section 9b Bilan_Médiation'!D238="","",IF('Section 9b Bilan_Médiation'!D238="«Choisir»","",'Section 9b Bilan_Médiation'!D238))</f>
        <v/>
      </c>
      <c r="J550" s="8" t="str">
        <f>IF('Section 9b Bilan_Médiation'!F238="","",IF('Section 9b Bilan_Médiation'!F238="«Choisir»","",'Section 9b Bilan_Médiation'!F238))</f>
        <v/>
      </c>
      <c r="K550" s="8" t="str">
        <f>IF('Section 9b Bilan_Médiation'!G238="","",IF('Section 9b Bilan_Médiation'!G238="«Choisir»","",'Section 9b Bilan_Médiation'!G238))</f>
        <v/>
      </c>
      <c r="L550" s="8" t="str">
        <f>IF('Section 9b Bilan_Médiation'!H238="","",IF('Section 9b Bilan_Médiation'!H238="«Choisir»","",'Section 9b Bilan_Médiation'!H238))</f>
        <v/>
      </c>
      <c r="M550" s="8">
        <f>'Section 9b Bilan_Médiation'!I238</f>
        <v>0</v>
      </c>
      <c r="N550" s="8">
        <f>'Section 9b Bilan_Médiation'!J238</f>
        <v>0</v>
      </c>
    </row>
    <row r="551" spans="1:14">
      <c r="A551" s="8">
        <f>'Identification '!$F$11</f>
        <v>0</v>
      </c>
      <c r="B551" s="46" t="str">
        <f>IF(AND('Identification '!$F$11="",'Identification '!$F$15&lt;&gt;""),'Identification '!$F$15,IF('Identification '!$F$11="","",IF('Identification '!$F$13="Inscrire le nom de votre organisme dans la cellule F15",'Identification '!$F$15,'Identification '!$F$13)))</f>
        <v/>
      </c>
      <c r="C551" s="8" t="str">
        <f>REF!$BM$7</f>
        <v>2025-2026</v>
      </c>
      <c r="D551" s="8" t="s">
        <v>2995</v>
      </c>
      <c r="E551" s="46" t="str">
        <f>'Identification '!$F$17</f>
        <v/>
      </c>
      <c r="F551" s="8" t="str">
        <f>'Identification '!$G$18</f>
        <v/>
      </c>
      <c r="G551" s="8" t="str">
        <f>IF('Section 9b Bilan_Médiation'!B239="","",'Section 9b Bilan_Médiation'!B239)</f>
        <v/>
      </c>
      <c r="H551" s="1315" t="str">
        <f>IF('Section 9b Bilan_Médiation'!C239="","",'Section 9b Bilan_Médiation'!C239)</f>
        <v/>
      </c>
      <c r="I551" s="8" t="str">
        <f>IF('Section 9b Bilan_Médiation'!D239="","",IF('Section 9b Bilan_Médiation'!D239="«Choisir»","",'Section 9b Bilan_Médiation'!D239))</f>
        <v/>
      </c>
      <c r="J551" s="8" t="str">
        <f>IF('Section 9b Bilan_Médiation'!F239="","",IF('Section 9b Bilan_Médiation'!F239="«Choisir»","",'Section 9b Bilan_Médiation'!F239))</f>
        <v/>
      </c>
      <c r="K551" s="8" t="str">
        <f>IF('Section 9b Bilan_Médiation'!G239="","",IF('Section 9b Bilan_Médiation'!G239="«Choisir»","",'Section 9b Bilan_Médiation'!G239))</f>
        <v/>
      </c>
      <c r="L551" s="8" t="str">
        <f>IF('Section 9b Bilan_Médiation'!H239="","",IF('Section 9b Bilan_Médiation'!H239="«Choisir»","",'Section 9b Bilan_Médiation'!H239))</f>
        <v/>
      </c>
      <c r="M551" s="8">
        <f>'Section 9b Bilan_Médiation'!I239</f>
        <v>0</v>
      </c>
      <c r="N551" s="8">
        <f>'Section 9b Bilan_Médiation'!J239</f>
        <v>0</v>
      </c>
    </row>
    <row r="552" spans="1:14">
      <c r="A552" s="8">
        <f>'Identification '!$F$11</f>
        <v>0</v>
      </c>
      <c r="B552" s="46" t="str">
        <f>IF(AND('Identification '!$F$11="",'Identification '!$F$15&lt;&gt;""),'Identification '!$F$15,IF('Identification '!$F$11="","",IF('Identification '!$F$13="Inscrire le nom de votre organisme dans la cellule F15",'Identification '!$F$15,'Identification '!$F$13)))</f>
        <v/>
      </c>
      <c r="C552" s="8" t="str">
        <f>REF!$BM$7</f>
        <v>2025-2026</v>
      </c>
      <c r="D552" s="8" t="s">
        <v>2995</v>
      </c>
      <c r="E552" s="46" t="str">
        <f>'Identification '!$F$17</f>
        <v/>
      </c>
      <c r="F552" s="8" t="str">
        <f>'Identification '!$G$18</f>
        <v/>
      </c>
      <c r="G552" s="8" t="str">
        <f>IF('Section 9b Bilan_Médiation'!B240="","",'Section 9b Bilan_Médiation'!B240)</f>
        <v/>
      </c>
      <c r="H552" s="1315" t="str">
        <f>IF('Section 9b Bilan_Médiation'!C240="","",'Section 9b Bilan_Médiation'!C240)</f>
        <v/>
      </c>
      <c r="I552" s="8" t="str">
        <f>IF('Section 9b Bilan_Médiation'!D240="","",IF('Section 9b Bilan_Médiation'!D240="«Choisir»","",'Section 9b Bilan_Médiation'!D240))</f>
        <v/>
      </c>
      <c r="J552" s="8" t="str">
        <f>IF('Section 9b Bilan_Médiation'!F240="","",IF('Section 9b Bilan_Médiation'!F240="«Choisir»","",'Section 9b Bilan_Médiation'!F240))</f>
        <v/>
      </c>
      <c r="K552" s="8" t="str">
        <f>IF('Section 9b Bilan_Médiation'!G240="","",IF('Section 9b Bilan_Médiation'!G240="«Choisir»","",'Section 9b Bilan_Médiation'!G240))</f>
        <v/>
      </c>
      <c r="L552" s="8" t="str">
        <f>IF('Section 9b Bilan_Médiation'!H240="","",IF('Section 9b Bilan_Médiation'!H240="«Choisir»","",'Section 9b Bilan_Médiation'!H240))</f>
        <v/>
      </c>
      <c r="M552" s="8">
        <f>'Section 9b Bilan_Médiation'!I240</f>
        <v>0</v>
      </c>
      <c r="N552" s="8">
        <f>'Section 9b Bilan_Médiation'!J240</f>
        <v>0</v>
      </c>
    </row>
    <row r="553" spans="1:14">
      <c r="A553" s="8">
        <f>'Identification '!$F$11</f>
        <v>0</v>
      </c>
      <c r="B553" s="46" t="str">
        <f>IF(AND('Identification '!$F$11="",'Identification '!$F$15&lt;&gt;""),'Identification '!$F$15,IF('Identification '!$F$11="","",IF('Identification '!$F$13="Inscrire le nom de votre organisme dans la cellule F15",'Identification '!$F$15,'Identification '!$F$13)))</f>
        <v/>
      </c>
      <c r="C553" s="8" t="str">
        <f>REF!$BM$7</f>
        <v>2025-2026</v>
      </c>
      <c r="D553" s="8" t="s">
        <v>2995</v>
      </c>
      <c r="E553" s="46" t="str">
        <f>'Identification '!$F$17</f>
        <v/>
      </c>
      <c r="F553" s="8" t="str">
        <f>'Identification '!$G$18</f>
        <v/>
      </c>
      <c r="G553" s="8" t="str">
        <f>IF('Section 9b Bilan_Médiation'!B241="","",'Section 9b Bilan_Médiation'!B241)</f>
        <v/>
      </c>
      <c r="H553" s="1315" t="str">
        <f>IF('Section 9b Bilan_Médiation'!C241="","",'Section 9b Bilan_Médiation'!C241)</f>
        <v/>
      </c>
      <c r="I553" s="8" t="str">
        <f>IF('Section 9b Bilan_Médiation'!D241="","",IF('Section 9b Bilan_Médiation'!D241="«Choisir»","",'Section 9b Bilan_Médiation'!D241))</f>
        <v/>
      </c>
      <c r="J553" s="8" t="str">
        <f>IF('Section 9b Bilan_Médiation'!F241="","",IF('Section 9b Bilan_Médiation'!F241="«Choisir»","",'Section 9b Bilan_Médiation'!F241))</f>
        <v/>
      </c>
      <c r="K553" s="8" t="str">
        <f>IF('Section 9b Bilan_Médiation'!G241="","",IF('Section 9b Bilan_Médiation'!G241="«Choisir»","",'Section 9b Bilan_Médiation'!G241))</f>
        <v/>
      </c>
      <c r="L553" s="8" t="str">
        <f>IF('Section 9b Bilan_Médiation'!H241="","",IF('Section 9b Bilan_Médiation'!H241="«Choisir»","",'Section 9b Bilan_Médiation'!H241))</f>
        <v/>
      </c>
      <c r="M553" s="8">
        <f>'Section 9b Bilan_Médiation'!I241</f>
        <v>0</v>
      </c>
      <c r="N553" s="8">
        <f>'Section 9b Bilan_Médiation'!J241</f>
        <v>0</v>
      </c>
    </row>
    <row r="554" spans="1:14">
      <c r="A554" s="8">
        <f>'Identification '!$F$11</f>
        <v>0</v>
      </c>
      <c r="B554" s="46" t="str">
        <f>IF(AND('Identification '!$F$11="",'Identification '!$F$15&lt;&gt;""),'Identification '!$F$15,IF('Identification '!$F$11="","",IF('Identification '!$F$13="Inscrire le nom de votre organisme dans la cellule F15",'Identification '!$F$15,'Identification '!$F$13)))</f>
        <v/>
      </c>
      <c r="C554" s="8" t="str">
        <f>REF!$BM$7</f>
        <v>2025-2026</v>
      </c>
      <c r="D554" s="8" t="s">
        <v>2995</v>
      </c>
      <c r="E554" s="46" t="str">
        <f>'Identification '!$F$17</f>
        <v/>
      </c>
      <c r="F554" s="8" t="str">
        <f>'Identification '!$G$18</f>
        <v/>
      </c>
      <c r="G554" s="8" t="str">
        <f>IF('Section 9b Bilan_Médiation'!B242="","",'Section 9b Bilan_Médiation'!B242)</f>
        <v/>
      </c>
      <c r="H554" s="1315" t="str">
        <f>IF('Section 9b Bilan_Médiation'!C242="","",'Section 9b Bilan_Médiation'!C242)</f>
        <v/>
      </c>
      <c r="I554" s="8" t="str">
        <f>IF('Section 9b Bilan_Médiation'!D242="","",IF('Section 9b Bilan_Médiation'!D242="«Choisir»","",'Section 9b Bilan_Médiation'!D242))</f>
        <v/>
      </c>
      <c r="J554" s="8" t="str">
        <f>IF('Section 9b Bilan_Médiation'!F242="","",IF('Section 9b Bilan_Médiation'!F242="«Choisir»","",'Section 9b Bilan_Médiation'!F242))</f>
        <v/>
      </c>
      <c r="K554" s="8" t="str">
        <f>IF('Section 9b Bilan_Médiation'!G242="","",IF('Section 9b Bilan_Médiation'!G242="«Choisir»","",'Section 9b Bilan_Médiation'!G242))</f>
        <v/>
      </c>
      <c r="L554" s="8" t="str">
        <f>IF('Section 9b Bilan_Médiation'!H242="","",IF('Section 9b Bilan_Médiation'!H242="«Choisir»","",'Section 9b Bilan_Médiation'!H242))</f>
        <v/>
      </c>
      <c r="M554" s="8">
        <f>'Section 9b Bilan_Médiation'!I242</f>
        <v>0</v>
      </c>
      <c r="N554" s="8">
        <f>'Section 9b Bilan_Médiation'!J242</f>
        <v>0</v>
      </c>
    </row>
    <row r="555" spans="1:14">
      <c r="A555" s="8">
        <f>'Identification '!$F$11</f>
        <v>0</v>
      </c>
      <c r="B555" s="46" t="str">
        <f>IF(AND('Identification '!$F$11="",'Identification '!$F$15&lt;&gt;""),'Identification '!$F$15,IF('Identification '!$F$11="","",IF('Identification '!$F$13="Inscrire le nom de votre organisme dans la cellule F15",'Identification '!$F$15,'Identification '!$F$13)))</f>
        <v/>
      </c>
      <c r="C555" s="8" t="str">
        <f>REF!$BM$7</f>
        <v>2025-2026</v>
      </c>
      <c r="D555" s="8" t="s">
        <v>2995</v>
      </c>
      <c r="E555" s="46" t="str">
        <f>'Identification '!$F$17</f>
        <v/>
      </c>
      <c r="F555" s="8" t="str">
        <f>'Identification '!$G$18</f>
        <v/>
      </c>
      <c r="G555" s="8" t="str">
        <f>IF('Section 9b Bilan_Médiation'!B243="","",'Section 9b Bilan_Médiation'!B243)</f>
        <v/>
      </c>
      <c r="H555" s="1315" t="str">
        <f>IF('Section 9b Bilan_Médiation'!C243="","",'Section 9b Bilan_Médiation'!C243)</f>
        <v/>
      </c>
      <c r="I555" s="8" t="str">
        <f>IF('Section 9b Bilan_Médiation'!D243="","",IF('Section 9b Bilan_Médiation'!D243="«Choisir»","",'Section 9b Bilan_Médiation'!D243))</f>
        <v/>
      </c>
      <c r="J555" s="8" t="str">
        <f>IF('Section 9b Bilan_Médiation'!F243="","",IF('Section 9b Bilan_Médiation'!F243="«Choisir»","",'Section 9b Bilan_Médiation'!F243))</f>
        <v/>
      </c>
      <c r="K555" s="8" t="str">
        <f>IF('Section 9b Bilan_Médiation'!G243="","",IF('Section 9b Bilan_Médiation'!G243="«Choisir»","",'Section 9b Bilan_Médiation'!G243))</f>
        <v/>
      </c>
      <c r="L555" s="8" t="str">
        <f>IF('Section 9b Bilan_Médiation'!H243="","",IF('Section 9b Bilan_Médiation'!H243="«Choisir»","",'Section 9b Bilan_Médiation'!H243))</f>
        <v/>
      </c>
      <c r="M555" s="8">
        <f>'Section 9b Bilan_Médiation'!I243</f>
        <v>0</v>
      </c>
      <c r="N555" s="8">
        <f>'Section 9b Bilan_Médiation'!J243</f>
        <v>0</v>
      </c>
    </row>
    <row r="556" spans="1:14">
      <c r="A556" s="8">
        <f>'Identification '!$F$11</f>
        <v>0</v>
      </c>
      <c r="B556" s="46" t="str">
        <f>IF(AND('Identification '!$F$11="",'Identification '!$F$15&lt;&gt;""),'Identification '!$F$15,IF('Identification '!$F$11="","",IF('Identification '!$F$13="Inscrire le nom de votre organisme dans la cellule F15",'Identification '!$F$15,'Identification '!$F$13)))</f>
        <v/>
      </c>
      <c r="C556" s="8" t="str">
        <f>REF!$BM$7</f>
        <v>2025-2026</v>
      </c>
      <c r="D556" s="8" t="s">
        <v>2995</v>
      </c>
      <c r="E556" s="46" t="str">
        <f>'Identification '!$F$17</f>
        <v/>
      </c>
      <c r="F556" s="8" t="str">
        <f>'Identification '!$G$18</f>
        <v/>
      </c>
      <c r="G556" s="8" t="str">
        <f>IF('Section 9b Bilan_Médiation'!B244="","",'Section 9b Bilan_Médiation'!B244)</f>
        <v/>
      </c>
      <c r="H556" s="1315" t="str">
        <f>IF('Section 9b Bilan_Médiation'!C244="","",'Section 9b Bilan_Médiation'!C244)</f>
        <v/>
      </c>
      <c r="I556" s="8" t="str">
        <f>IF('Section 9b Bilan_Médiation'!D244="","",IF('Section 9b Bilan_Médiation'!D244="«Choisir»","",'Section 9b Bilan_Médiation'!D244))</f>
        <v/>
      </c>
      <c r="J556" s="8" t="str">
        <f>IF('Section 9b Bilan_Médiation'!F244="","",IF('Section 9b Bilan_Médiation'!F244="«Choisir»","",'Section 9b Bilan_Médiation'!F244))</f>
        <v/>
      </c>
      <c r="K556" s="8" t="str">
        <f>IF('Section 9b Bilan_Médiation'!G244="","",IF('Section 9b Bilan_Médiation'!G244="«Choisir»","",'Section 9b Bilan_Médiation'!G244))</f>
        <v/>
      </c>
      <c r="L556" s="8" t="str">
        <f>IF('Section 9b Bilan_Médiation'!H244="","",IF('Section 9b Bilan_Médiation'!H244="«Choisir»","",'Section 9b Bilan_Médiation'!H244))</f>
        <v/>
      </c>
      <c r="M556" s="8">
        <f>'Section 9b Bilan_Médiation'!I244</f>
        <v>0</v>
      </c>
      <c r="N556" s="8">
        <f>'Section 9b Bilan_Médiation'!J244</f>
        <v>0</v>
      </c>
    </row>
    <row r="557" spans="1:14">
      <c r="A557" s="8">
        <f>'Identification '!$F$11</f>
        <v>0</v>
      </c>
      <c r="B557" s="46" t="str">
        <f>IF(AND('Identification '!$F$11="",'Identification '!$F$15&lt;&gt;""),'Identification '!$F$15,IF('Identification '!$F$11="","",IF('Identification '!$F$13="Inscrire le nom de votre organisme dans la cellule F15",'Identification '!$F$15,'Identification '!$F$13)))</f>
        <v/>
      </c>
      <c r="C557" s="8" t="str">
        <f>REF!$BM$7</f>
        <v>2025-2026</v>
      </c>
      <c r="D557" s="8" t="s">
        <v>2995</v>
      </c>
      <c r="E557" s="46" t="str">
        <f>'Identification '!$F$17</f>
        <v/>
      </c>
      <c r="F557" s="8" t="str">
        <f>'Identification '!$G$18</f>
        <v/>
      </c>
      <c r="G557" s="8" t="str">
        <f>IF('Section 9b Bilan_Médiation'!B245="","",'Section 9b Bilan_Médiation'!B245)</f>
        <v/>
      </c>
      <c r="H557" s="1315" t="str">
        <f>IF('Section 9b Bilan_Médiation'!C245="","",'Section 9b Bilan_Médiation'!C245)</f>
        <v/>
      </c>
      <c r="I557" s="8" t="str">
        <f>IF('Section 9b Bilan_Médiation'!D245="","",IF('Section 9b Bilan_Médiation'!D245="«Choisir»","",'Section 9b Bilan_Médiation'!D245))</f>
        <v/>
      </c>
      <c r="J557" s="8" t="str">
        <f>IF('Section 9b Bilan_Médiation'!F245="","",IF('Section 9b Bilan_Médiation'!F245="«Choisir»","",'Section 9b Bilan_Médiation'!F245))</f>
        <v/>
      </c>
      <c r="K557" s="8" t="str">
        <f>IF('Section 9b Bilan_Médiation'!G245="","",IF('Section 9b Bilan_Médiation'!G245="«Choisir»","",'Section 9b Bilan_Médiation'!G245))</f>
        <v/>
      </c>
      <c r="L557" s="8" t="str">
        <f>IF('Section 9b Bilan_Médiation'!H245="","",IF('Section 9b Bilan_Médiation'!H245="«Choisir»","",'Section 9b Bilan_Médiation'!H245))</f>
        <v/>
      </c>
      <c r="M557" s="8">
        <f>'Section 9b Bilan_Médiation'!I245</f>
        <v>0</v>
      </c>
      <c r="N557" s="8">
        <f>'Section 9b Bilan_Médiation'!J245</f>
        <v>0</v>
      </c>
    </row>
    <row r="558" spans="1:14">
      <c r="A558" s="8">
        <f>'Identification '!$F$11</f>
        <v>0</v>
      </c>
      <c r="B558" s="46" t="str">
        <f>IF(AND('Identification '!$F$11="",'Identification '!$F$15&lt;&gt;""),'Identification '!$F$15,IF('Identification '!$F$11="","",IF('Identification '!$F$13="Inscrire le nom de votre organisme dans la cellule F15",'Identification '!$F$15,'Identification '!$F$13)))</f>
        <v/>
      </c>
      <c r="C558" s="8" t="str">
        <f>REF!$BM$7</f>
        <v>2025-2026</v>
      </c>
      <c r="D558" s="8" t="s">
        <v>2995</v>
      </c>
      <c r="E558" s="46" t="str">
        <f>'Identification '!$F$17</f>
        <v/>
      </c>
      <c r="F558" s="8" t="str">
        <f>'Identification '!$G$18</f>
        <v/>
      </c>
      <c r="G558" s="8" t="str">
        <f>IF('Section 9b Bilan_Médiation'!B246="","",'Section 9b Bilan_Médiation'!B246)</f>
        <v/>
      </c>
      <c r="H558" s="1315" t="str">
        <f>IF('Section 9b Bilan_Médiation'!C246="","",'Section 9b Bilan_Médiation'!C246)</f>
        <v/>
      </c>
      <c r="I558" s="8" t="str">
        <f>IF('Section 9b Bilan_Médiation'!D246="","",IF('Section 9b Bilan_Médiation'!D246="«Choisir»","",'Section 9b Bilan_Médiation'!D246))</f>
        <v/>
      </c>
      <c r="J558" s="8" t="str">
        <f>IF('Section 9b Bilan_Médiation'!F246="","",IF('Section 9b Bilan_Médiation'!F246="«Choisir»","",'Section 9b Bilan_Médiation'!F246))</f>
        <v/>
      </c>
      <c r="K558" s="8" t="str">
        <f>IF('Section 9b Bilan_Médiation'!G246="","",IF('Section 9b Bilan_Médiation'!G246="«Choisir»","",'Section 9b Bilan_Médiation'!G246))</f>
        <v/>
      </c>
      <c r="L558" s="8" t="str">
        <f>IF('Section 9b Bilan_Médiation'!H246="","",IF('Section 9b Bilan_Médiation'!H246="«Choisir»","",'Section 9b Bilan_Médiation'!H246))</f>
        <v/>
      </c>
      <c r="M558" s="8">
        <f>'Section 9b Bilan_Médiation'!I246</f>
        <v>0</v>
      </c>
      <c r="N558" s="8">
        <f>'Section 9b Bilan_Médiation'!J246</f>
        <v>0</v>
      </c>
    </row>
    <row r="559" spans="1:14">
      <c r="A559" s="8">
        <f>'Identification '!$F$11</f>
        <v>0</v>
      </c>
      <c r="B559" s="46" t="str">
        <f>IF(AND('Identification '!$F$11="",'Identification '!$F$15&lt;&gt;""),'Identification '!$F$15,IF('Identification '!$F$11="","",IF('Identification '!$F$13="Inscrire le nom de votre organisme dans la cellule F15",'Identification '!$F$15,'Identification '!$F$13)))</f>
        <v/>
      </c>
      <c r="C559" s="8" t="str">
        <f>REF!$BM$7</f>
        <v>2025-2026</v>
      </c>
      <c r="D559" s="8" t="s">
        <v>2995</v>
      </c>
      <c r="E559" s="46" t="str">
        <f>'Identification '!$F$17</f>
        <v/>
      </c>
      <c r="F559" s="8" t="str">
        <f>'Identification '!$G$18</f>
        <v/>
      </c>
      <c r="G559" s="8" t="str">
        <f>IF('Section 9b Bilan_Médiation'!B247="","",'Section 9b Bilan_Médiation'!B247)</f>
        <v/>
      </c>
      <c r="H559" s="1315" t="str">
        <f>IF('Section 9b Bilan_Médiation'!C247="","",'Section 9b Bilan_Médiation'!C247)</f>
        <v/>
      </c>
      <c r="I559" s="8" t="str">
        <f>IF('Section 9b Bilan_Médiation'!D247="","",IF('Section 9b Bilan_Médiation'!D247="«Choisir»","",'Section 9b Bilan_Médiation'!D247))</f>
        <v/>
      </c>
      <c r="J559" s="8" t="str">
        <f>IF('Section 9b Bilan_Médiation'!F247="","",IF('Section 9b Bilan_Médiation'!F247="«Choisir»","",'Section 9b Bilan_Médiation'!F247))</f>
        <v/>
      </c>
      <c r="K559" s="8" t="str">
        <f>IF('Section 9b Bilan_Médiation'!G247="","",IF('Section 9b Bilan_Médiation'!G247="«Choisir»","",'Section 9b Bilan_Médiation'!G247))</f>
        <v/>
      </c>
      <c r="L559" s="8" t="str">
        <f>IF('Section 9b Bilan_Médiation'!H247="","",IF('Section 9b Bilan_Médiation'!H247="«Choisir»","",'Section 9b Bilan_Médiation'!H247))</f>
        <v/>
      </c>
      <c r="M559" s="8">
        <f>'Section 9b Bilan_Médiation'!I247</f>
        <v>0</v>
      </c>
      <c r="N559" s="8">
        <f>'Section 9b Bilan_Médiation'!J247</f>
        <v>0</v>
      </c>
    </row>
    <row r="560" spans="1:14">
      <c r="A560" s="8">
        <f>'Identification '!$F$11</f>
        <v>0</v>
      </c>
      <c r="B560" s="46" t="str">
        <f>IF(AND('Identification '!$F$11="",'Identification '!$F$15&lt;&gt;""),'Identification '!$F$15,IF('Identification '!$F$11="","",IF('Identification '!$F$13="Inscrire le nom de votre organisme dans la cellule F15",'Identification '!$F$15,'Identification '!$F$13)))</f>
        <v/>
      </c>
      <c r="C560" s="8" t="str">
        <f>REF!$BM$7</f>
        <v>2025-2026</v>
      </c>
      <c r="D560" s="8" t="s">
        <v>2995</v>
      </c>
      <c r="E560" s="46" t="str">
        <f>'Identification '!$F$17</f>
        <v/>
      </c>
      <c r="F560" s="8" t="str">
        <f>'Identification '!$G$18</f>
        <v/>
      </c>
      <c r="G560" s="8" t="str">
        <f>IF('Section 9b Bilan_Médiation'!B248="","",'Section 9b Bilan_Médiation'!B248)</f>
        <v/>
      </c>
      <c r="H560" s="1315" t="str">
        <f>IF('Section 9b Bilan_Médiation'!C248="","",'Section 9b Bilan_Médiation'!C248)</f>
        <v/>
      </c>
      <c r="I560" s="8" t="str">
        <f>IF('Section 9b Bilan_Médiation'!D248="","",IF('Section 9b Bilan_Médiation'!D248="«Choisir»","",'Section 9b Bilan_Médiation'!D248))</f>
        <v/>
      </c>
      <c r="J560" s="8" t="str">
        <f>IF('Section 9b Bilan_Médiation'!F248="","",IF('Section 9b Bilan_Médiation'!F248="«Choisir»","",'Section 9b Bilan_Médiation'!F248))</f>
        <v/>
      </c>
      <c r="K560" s="8" t="str">
        <f>IF('Section 9b Bilan_Médiation'!G248="","",IF('Section 9b Bilan_Médiation'!G248="«Choisir»","",'Section 9b Bilan_Médiation'!G248))</f>
        <v/>
      </c>
      <c r="L560" s="8" t="str">
        <f>IF('Section 9b Bilan_Médiation'!H248="","",IF('Section 9b Bilan_Médiation'!H248="«Choisir»","",'Section 9b Bilan_Médiation'!H248))</f>
        <v/>
      </c>
      <c r="M560" s="8">
        <f>'Section 9b Bilan_Médiation'!I248</f>
        <v>0</v>
      </c>
      <c r="N560" s="8">
        <f>'Section 9b Bilan_Médiation'!J248</f>
        <v>0</v>
      </c>
    </row>
    <row r="561" spans="1:43">
      <c r="A561" s="8">
        <f>'Identification '!$F$11</f>
        <v>0</v>
      </c>
      <c r="B561" s="46" t="str">
        <f>IF(AND('Identification '!$F$11="",'Identification '!$F$15&lt;&gt;""),'Identification '!$F$15,IF('Identification '!$F$11="","",IF('Identification '!$F$13="Inscrire le nom de votre organisme dans la cellule F15",'Identification '!$F$15,'Identification '!$F$13)))</f>
        <v/>
      </c>
      <c r="C561" s="8" t="str">
        <f>REF!$BM$7</f>
        <v>2025-2026</v>
      </c>
      <c r="D561" s="8" t="s">
        <v>2995</v>
      </c>
      <c r="E561" s="46" t="str">
        <f>'Identification '!$F$17</f>
        <v/>
      </c>
      <c r="F561" s="8" t="str">
        <f>'Identification '!$G$18</f>
        <v/>
      </c>
      <c r="G561" s="8" t="str">
        <f>IF('Section 9b Bilan_Médiation'!B249="","",'Section 9b Bilan_Médiation'!B249)</f>
        <v/>
      </c>
      <c r="H561" s="1315" t="str">
        <f>IF('Section 9b Bilan_Médiation'!C249="","",'Section 9b Bilan_Médiation'!C249)</f>
        <v/>
      </c>
      <c r="I561" s="8" t="str">
        <f>IF('Section 9b Bilan_Médiation'!D249="","",IF('Section 9b Bilan_Médiation'!D249="«Choisir»","",'Section 9b Bilan_Médiation'!D249))</f>
        <v/>
      </c>
      <c r="J561" s="8" t="str">
        <f>IF('Section 9b Bilan_Médiation'!F249="","",IF('Section 9b Bilan_Médiation'!F249="«Choisir»","",'Section 9b Bilan_Médiation'!F249))</f>
        <v/>
      </c>
      <c r="K561" s="8" t="str">
        <f>IF('Section 9b Bilan_Médiation'!G249="","",IF('Section 9b Bilan_Médiation'!G249="«Choisir»","",'Section 9b Bilan_Médiation'!G249))</f>
        <v/>
      </c>
      <c r="L561" s="8" t="str">
        <f>IF('Section 9b Bilan_Médiation'!H249="","",IF('Section 9b Bilan_Médiation'!H249="«Choisir»","",'Section 9b Bilan_Médiation'!H249))</f>
        <v/>
      </c>
      <c r="M561" s="8">
        <f>'Section 9b Bilan_Médiation'!I249</f>
        <v>0</v>
      </c>
      <c r="N561" s="8">
        <f>'Section 9b Bilan_Médiation'!J249</f>
        <v>0</v>
      </c>
    </row>
    <row r="562" spans="1:43">
      <c r="A562" s="8">
        <f>'Identification '!$F$11</f>
        <v>0</v>
      </c>
      <c r="B562" s="46" t="str">
        <f>IF(AND('Identification '!$F$11="",'Identification '!$F$15&lt;&gt;""),'Identification '!$F$15,IF('Identification '!$F$11="","",IF('Identification '!$F$13="Inscrire le nom de votre organisme dans la cellule F15",'Identification '!$F$15,'Identification '!$F$13)))</f>
        <v/>
      </c>
      <c r="C562" s="8" t="str">
        <f>REF!$BM$7</f>
        <v>2025-2026</v>
      </c>
      <c r="D562" s="8" t="s">
        <v>2995</v>
      </c>
      <c r="E562" s="46" t="str">
        <f>'Identification '!$F$17</f>
        <v/>
      </c>
      <c r="F562" s="8" t="str">
        <f>'Identification '!$G$18</f>
        <v/>
      </c>
      <c r="G562" s="8" t="str">
        <f>IF('Section 9b Bilan_Médiation'!B250="","",'Section 9b Bilan_Médiation'!B250)</f>
        <v/>
      </c>
      <c r="H562" s="1315" t="str">
        <f>IF('Section 9b Bilan_Médiation'!C250="","",'Section 9b Bilan_Médiation'!C250)</f>
        <v/>
      </c>
      <c r="I562" s="8" t="str">
        <f>IF('Section 9b Bilan_Médiation'!D250="","",IF('Section 9b Bilan_Médiation'!D250="«Choisir»","",'Section 9b Bilan_Médiation'!D250))</f>
        <v/>
      </c>
      <c r="J562" s="8" t="str">
        <f>IF('Section 9b Bilan_Médiation'!F250="","",IF('Section 9b Bilan_Médiation'!F250="«Choisir»","",'Section 9b Bilan_Médiation'!F250))</f>
        <v/>
      </c>
      <c r="K562" s="8" t="str">
        <f>IF('Section 9b Bilan_Médiation'!G250="","",IF('Section 9b Bilan_Médiation'!G250="«Choisir»","",'Section 9b Bilan_Médiation'!G250))</f>
        <v/>
      </c>
      <c r="L562" s="8" t="str">
        <f>IF('Section 9b Bilan_Médiation'!H250="","",IF('Section 9b Bilan_Médiation'!H250="«Choisir»","",'Section 9b Bilan_Médiation'!H250))</f>
        <v/>
      </c>
      <c r="M562" s="8">
        <f>'Section 9b Bilan_Médiation'!I250</f>
        <v>0</v>
      </c>
      <c r="N562" s="8">
        <f>'Section 9b Bilan_Médiation'!J250</f>
        <v>0</v>
      </c>
    </row>
    <row r="563" spans="1:43">
      <c r="A563" s="8">
        <f>'Identification '!$F$11</f>
        <v>0</v>
      </c>
      <c r="B563" s="46" t="str">
        <f>IF(AND('Identification '!$F$11="",'Identification '!$F$15&lt;&gt;""),'Identification '!$F$15,IF('Identification '!$F$11="","",IF('Identification '!$F$13="Inscrire le nom de votre organisme dans la cellule F15",'Identification '!$F$15,'Identification '!$F$13)))</f>
        <v/>
      </c>
      <c r="C563" s="8" t="str">
        <f>REF!$BM$7</f>
        <v>2025-2026</v>
      </c>
      <c r="D563" s="8" t="s">
        <v>2995</v>
      </c>
      <c r="E563" s="46" t="str">
        <f>'Identification '!$F$17</f>
        <v/>
      </c>
      <c r="F563" s="8" t="str">
        <f>'Identification '!$G$18</f>
        <v/>
      </c>
      <c r="G563" s="8" t="str">
        <f>IF('Section 9b Bilan_Médiation'!B251="","",'Section 9b Bilan_Médiation'!B251)</f>
        <v/>
      </c>
      <c r="H563" s="1315" t="str">
        <f>IF('Section 9b Bilan_Médiation'!C251="","",'Section 9b Bilan_Médiation'!C251)</f>
        <v/>
      </c>
      <c r="I563" s="8" t="str">
        <f>IF('Section 9b Bilan_Médiation'!D251="","",IF('Section 9b Bilan_Médiation'!D251="«Choisir»","",'Section 9b Bilan_Médiation'!D251))</f>
        <v/>
      </c>
      <c r="J563" s="8" t="str">
        <f>IF('Section 9b Bilan_Médiation'!F251="","",IF('Section 9b Bilan_Médiation'!F251="«Choisir»","",'Section 9b Bilan_Médiation'!F251))</f>
        <v/>
      </c>
      <c r="K563" s="8" t="str">
        <f>IF('Section 9b Bilan_Médiation'!G251="","",IF('Section 9b Bilan_Médiation'!G251="«Choisir»","",'Section 9b Bilan_Médiation'!G251))</f>
        <v/>
      </c>
      <c r="L563" s="8" t="str">
        <f>IF('Section 9b Bilan_Médiation'!H251="","",IF('Section 9b Bilan_Médiation'!H251="«Choisir»","",'Section 9b Bilan_Médiation'!H251))</f>
        <v/>
      </c>
      <c r="M563" s="8">
        <f>'Section 9b Bilan_Médiation'!I251</f>
        <v>0</v>
      </c>
      <c r="N563" s="8">
        <f>'Section 9b Bilan_Médiation'!J251</f>
        <v>0</v>
      </c>
    </row>
    <row r="567" spans="1:43" ht="15.5">
      <c r="A567" s="1322" t="s">
        <v>3299</v>
      </c>
    </row>
    <row r="569" spans="1:43" s="44" customFormat="1" ht="69">
      <c r="A569" s="612" t="s">
        <v>181</v>
      </c>
      <c r="B569" s="612" t="s">
        <v>1850</v>
      </c>
      <c r="C569" s="612" t="s">
        <v>3095</v>
      </c>
      <c r="D569" s="1307" t="s">
        <v>3360</v>
      </c>
      <c r="E569" s="612" t="s">
        <v>3096</v>
      </c>
      <c r="F569" s="612" t="s">
        <v>3366</v>
      </c>
      <c r="G569" s="612" t="s">
        <v>3216</v>
      </c>
      <c r="H569" s="612" t="s">
        <v>3225</v>
      </c>
      <c r="I569" s="612" t="s">
        <v>3146</v>
      </c>
      <c r="J569" s="612" t="s">
        <v>314</v>
      </c>
      <c r="K569" s="612" t="s">
        <v>2945</v>
      </c>
      <c r="L569" s="612" t="s">
        <v>2946</v>
      </c>
      <c r="M569" s="1318" t="s">
        <v>3128</v>
      </c>
      <c r="N569" s="612" t="s">
        <v>3129</v>
      </c>
      <c r="O569" s="1318" t="s">
        <v>3130</v>
      </c>
      <c r="P569" s="612" t="s">
        <v>3131</v>
      </c>
      <c r="Q569" s="1318" t="s">
        <v>3132</v>
      </c>
      <c r="R569" s="612" t="s">
        <v>3133</v>
      </c>
      <c r="S569" s="1318" t="s">
        <v>3134</v>
      </c>
      <c r="T569" s="612" t="s">
        <v>3135</v>
      </c>
      <c r="U569" s="1318" t="s">
        <v>3136</v>
      </c>
      <c r="V569" s="612" t="s">
        <v>3137</v>
      </c>
      <c r="W569" s="1318" t="s">
        <v>3138</v>
      </c>
      <c r="X569" s="612" t="s">
        <v>3139</v>
      </c>
      <c r="Y569" s="1318" t="s">
        <v>3140</v>
      </c>
      <c r="Z569" s="612" t="s">
        <v>3141</v>
      </c>
      <c r="AA569" s="1318" t="s">
        <v>3142</v>
      </c>
      <c r="AB569" s="612" t="s">
        <v>3143</v>
      </c>
      <c r="AC569" s="1318" t="s">
        <v>3144</v>
      </c>
      <c r="AD569" s="612" t="s">
        <v>3145</v>
      </c>
      <c r="AE569" s="612" t="s">
        <v>162</v>
      </c>
      <c r="AF569" s="612" t="s">
        <v>154</v>
      </c>
      <c r="AG569" s="612" t="s">
        <v>153</v>
      </c>
      <c r="AH569" s="612" t="s">
        <v>163</v>
      </c>
      <c r="AI569" s="612" t="s">
        <v>164</v>
      </c>
      <c r="AJ569" s="612" t="s">
        <v>155</v>
      </c>
      <c r="AK569" s="612" t="s">
        <v>165</v>
      </c>
      <c r="AL569" s="612" t="s">
        <v>166</v>
      </c>
      <c r="AM569" s="612" t="s">
        <v>157</v>
      </c>
      <c r="AN569" s="612" t="s">
        <v>1881</v>
      </c>
      <c r="AO569" s="612" t="s">
        <v>3064</v>
      </c>
      <c r="AP569" s="612" t="s">
        <v>3288</v>
      </c>
      <c r="AQ569" s="612" t="s">
        <v>1873</v>
      </c>
    </row>
    <row r="570" spans="1:43">
      <c r="A570" s="8">
        <f>'Identification '!$F$11</f>
        <v>0</v>
      </c>
      <c r="B570" s="46" t="str">
        <f>IF(AND('Identification '!$F$11="",'Identification '!$F$15&lt;&gt;""),'Identification '!$F$15,IF('Identification '!$F$11="","",IF('Identification '!$F$13="Inscrire le nom de votre organisme dans la cellule F15",'Identification '!$F$15,'Identification '!$F$13)))</f>
        <v/>
      </c>
      <c r="C570" s="8" t="str">
        <f>REF!$BM$7</f>
        <v>2025-2026</v>
      </c>
      <c r="D570" s="8" t="s">
        <v>2995</v>
      </c>
      <c r="E570" s="46" t="str">
        <f>'Identification '!$F$17</f>
        <v/>
      </c>
      <c r="F570" s="8" t="str">
        <f>'Identification '!$G$18</f>
        <v/>
      </c>
      <c r="G570" s="8" t="s">
        <v>3147</v>
      </c>
      <c r="H570" s="1319" t="s">
        <v>3218</v>
      </c>
      <c r="I570" s="8">
        <f>'Coûts de création et production'!D$14</f>
        <v>0</v>
      </c>
      <c r="J570" s="8" t="str">
        <f>'Coûts de création et production'!D$17</f>
        <v>«Choisir»</v>
      </c>
      <c r="K570" s="8">
        <f>'Coûts de création et production'!D$19</f>
        <v>0</v>
      </c>
      <c r="L570" s="8">
        <f>'Coûts de création et production'!D$22</f>
        <v>0</v>
      </c>
      <c r="M570" s="1317">
        <f>'Coûts de création et production'!C$31</f>
        <v>0</v>
      </c>
      <c r="N570" s="8">
        <f>'Coûts de création et production'!D$31</f>
        <v>0</v>
      </c>
      <c r="O570" s="1317">
        <f>'Coûts de création et production'!C$32</f>
        <v>0</v>
      </c>
      <c r="P570" s="8">
        <f>'Coûts de création et production'!D$32</f>
        <v>0</v>
      </c>
      <c r="Q570" s="1317">
        <f>'Coûts de création et production'!C$33</f>
        <v>0</v>
      </c>
      <c r="R570" s="8">
        <f>'Coûts de création et production'!D$33</f>
        <v>0</v>
      </c>
      <c r="S570" s="1317">
        <f>'Coûts de création et production'!C$34</f>
        <v>0</v>
      </c>
      <c r="T570" s="8">
        <f>'Coûts de création et production'!D$34</f>
        <v>0</v>
      </c>
      <c r="U570" s="1317">
        <f>'Coûts de création et production'!C$35</f>
        <v>0</v>
      </c>
      <c r="V570" s="8">
        <f>'Coûts de création et production'!D$35</f>
        <v>0</v>
      </c>
      <c r="W570" s="1317">
        <f>'Coûts de création et production'!C$36</f>
        <v>0</v>
      </c>
      <c r="X570" s="8">
        <f>'Coûts de création et production'!D$36</f>
        <v>0</v>
      </c>
      <c r="Y570" s="1317">
        <f>'Coûts de création et production'!C$37</f>
        <v>0</v>
      </c>
      <c r="Z570" s="8">
        <f>'Coûts de création et production'!D$37</f>
        <v>0</v>
      </c>
      <c r="AA570" s="1317">
        <f>'Coûts de création et production'!C$38</f>
        <v>0</v>
      </c>
      <c r="AB570" s="8">
        <f>'Coûts de création et production'!D$38</f>
        <v>0</v>
      </c>
      <c r="AC570" s="1317">
        <f>'Coûts de création et production'!C$39</f>
        <v>0</v>
      </c>
      <c r="AD570" s="8">
        <f>'Coûts de création et production'!D$39</f>
        <v>0</v>
      </c>
      <c r="AE570" s="8">
        <f>'Coûts de création et production'!D$40</f>
        <v>0</v>
      </c>
      <c r="AF570" s="8">
        <f>'Coûts de création et production'!D$41</f>
        <v>0</v>
      </c>
      <c r="AG570" s="8">
        <f>'Coûts de création et production'!D$42</f>
        <v>0</v>
      </c>
      <c r="AH570" s="8">
        <f>'Coûts de création et production'!D$43</f>
        <v>0</v>
      </c>
      <c r="AI570" s="8">
        <f>'Coûts de création et production'!D$44</f>
        <v>0</v>
      </c>
      <c r="AJ570" s="8">
        <f>'Coûts de création et production'!D$45</f>
        <v>0</v>
      </c>
      <c r="AK570" s="8">
        <f>'Coûts de création et production'!D$46</f>
        <v>0</v>
      </c>
      <c r="AL570" s="8">
        <f>'Coûts de création et production'!D$47</f>
        <v>0</v>
      </c>
      <c r="AM570" s="8">
        <f>'Coûts de création et production'!D$48</f>
        <v>0</v>
      </c>
      <c r="AN570" s="8" t="str">
        <f>'Coûts de création et production'!D$61</f>
        <v>«Choisir»</v>
      </c>
      <c r="AO570" s="8" t="str">
        <f>'Coûts de création et production'!D$63</f>
        <v>«Choisir»</v>
      </c>
      <c r="AP570" s="8">
        <f>'Coûts de création et production'!D$65</f>
        <v>0</v>
      </c>
      <c r="AQ570" s="8">
        <f>'Coûts de création et production'!D$66</f>
        <v>0</v>
      </c>
    </row>
    <row r="571" spans="1:43">
      <c r="A571" s="8">
        <f>'Identification '!$F$11</f>
        <v>0</v>
      </c>
      <c r="B571" s="46" t="str">
        <f>IF(AND('Identification '!$F$11="",'Identification '!$F$15&lt;&gt;""),'Identification '!$F$15,IF('Identification '!$F$11="","",IF('Identification '!$F$13="Inscrire le nom de votre organisme dans la cellule F15",'Identification '!$F$15,'Identification '!$F$13)))</f>
        <v/>
      </c>
      <c r="C571" s="8" t="str">
        <f>REF!$BM$7</f>
        <v>2025-2026</v>
      </c>
      <c r="D571" s="8" t="s">
        <v>2995</v>
      </c>
      <c r="E571" s="46" t="str">
        <f>'Identification '!$F$17</f>
        <v/>
      </c>
      <c r="F571" s="8" t="str">
        <f>'Identification '!$G$18</f>
        <v/>
      </c>
      <c r="G571" s="8" t="s">
        <v>3148</v>
      </c>
      <c r="H571" s="1319" t="s">
        <v>3219</v>
      </c>
      <c r="I571" s="8">
        <f>'Coûts de création et production'!F$14</f>
        <v>0</v>
      </c>
      <c r="J571" s="8" t="str">
        <f>'Coûts de création et production'!F$17</f>
        <v>«Choisir»</v>
      </c>
      <c r="K571" s="8">
        <f>'Coûts de création et production'!F$19</f>
        <v>0</v>
      </c>
      <c r="L571" s="8">
        <f>'Coûts de création et production'!F$22</f>
        <v>0</v>
      </c>
      <c r="M571" s="1317">
        <f>'Coûts de création et production'!E$31</f>
        <v>0</v>
      </c>
      <c r="N571" s="8">
        <f>'Coûts de création et production'!F$31</f>
        <v>0</v>
      </c>
      <c r="O571" s="1317">
        <f>'Coûts de création et production'!E$32</f>
        <v>0</v>
      </c>
      <c r="P571" s="8">
        <f>'Coûts de création et production'!F$32</f>
        <v>0</v>
      </c>
      <c r="Q571" s="1317">
        <f>'Coûts de création et production'!E$33</f>
        <v>0</v>
      </c>
      <c r="R571" s="8">
        <f>'Coûts de création et production'!F$33</f>
        <v>0</v>
      </c>
      <c r="S571" s="1317">
        <f>'Coûts de création et production'!E$34</f>
        <v>0</v>
      </c>
      <c r="T571" s="8">
        <f>'Coûts de création et production'!F$34</f>
        <v>0</v>
      </c>
      <c r="U571" s="1317">
        <f>'Coûts de création et production'!E$35</f>
        <v>0</v>
      </c>
      <c r="V571" s="8">
        <f>'Coûts de création et production'!F$35</f>
        <v>0</v>
      </c>
      <c r="W571" s="1317">
        <f>'Coûts de création et production'!E$36</f>
        <v>0</v>
      </c>
      <c r="X571" s="8">
        <f>'Coûts de création et production'!F$36</f>
        <v>0</v>
      </c>
      <c r="Y571" s="1317">
        <f>'Coûts de création et production'!E$37</f>
        <v>0</v>
      </c>
      <c r="Z571" s="8">
        <f>'Coûts de création et production'!F$37</f>
        <v>0</v>
      </c>
      <c r="AA571" s="1317">
        <f>'Coûts de création et production'!E$38</f>
        <v>0</v>
      </c>
      <c r="AB571" s="8">
        <f>'Coûts de création et production'!F$38</f>
        <v>0</v>
      </c>
      <c r="AC571" s="1317">
        <f>'Coûts de création et production'!E$39</f>
        <v>0</v>
      </c>
      <c r="AD571" s="8">
        <f>'Coûts de création et production'!F$39</f>
        <v>0</v>
      </c>
      <c r="AE571" s="8">
        <f>'Coûts de création et production'!F$40</f>
        <v>0</v>
      </c>
      <c r="AF571" s="8">
        <f>'Coûts de création et production'!F$41</f>
        <v>0</v>
      </c>
      <c r="AG571" s="8">
        <f>'Coûts de création et production'!F$42</f>
        <v>0</v>
      </c>
      <c r="AH571" s="8">
        <f>'Coûts de création et production'!F$43</f>
        <v>0</v>
      </c>
      <c r="AI571" s="8">
        <f>'Coûts de création et production'!F$44</f>
        <v>0</v>
      </c>
      <c r="AJ571" s="8">
        <f>'Coûts de création et production'!F$45</f>
        <v>0</v>
      </c>
      <c r="AK571" s="8">
        <f>'Coûts de création et production'!F$46</f>
        <v>0</v>
      </c>
      <c r="AL571" s="8">
        <f>'Coûts de création et production'!F$47</f>
        <v>0</v>
      </c>
      <c r="AM571" s="8">
        <f>'Coûts de création et production'!F$48</f>
        <v>0</v>
      </c>
      <c r="AN571" s="8" t="str">
        <f>'Coûts de création et production'!F$61</f>
        <v>«Choisir»</v>
      </c>
      <c r="AO571" s="8" t="str">
        <f>'Coûts de création et production'!F$63</f>
        <v>«Choisir»</v>
      </c>
      <c r="AP571" s="8">
        <f>'Coûts de création et production'!F$65</f>
        <v>0</v>
      </c>
      <c r="AQ571" s="8">
        <f>'Coûts de création et production'!F$66</f>
        <v>0</v>
      </c>
    </row>
    <row r="572" spans="1:43">
      <c r="A572" s="8">
        <f>'Identification '!$F$11</f>
        <v>0</v>
      </c>
      <c r="B572" s="46" t="str">
        <f>IF(AND('Identification '!$F$11="",'Identification '!$F$15&lt;&gt;""),'Identification '!$F$15,IF('Identification '!$F$11="","",IF('Identification '!$F$13="Inscrire le nom de votre organisme dans la cellule F15",'Identification '!$F$15,'Identification '!$F$13)))</f>
        <v/>
      </c>
      <c r="C572" s="8" t="str">
        <f>REF!$BM$7</f>
        <v>2025-2026</v>
      </c>
      <c r="D572" s="8" t="s">
        <v>2995</v>
      </c>
      <c r="E572" s="46" t="str">
        <f>'Identification '!$F$17</f>
        <v/>
      </c>
      <c r="F572" s="8" t="str">
        <f>'Identification '!$G$18</f>
        <v/>
      </c>
      <c r="G572" s="8" t="s">
        <v>3149</v>
      </c>
      <c r="H572" s="1319" t="s">
        <v>3220</v>
      </c>
      <c r="I572" s="8">
        <f>'Coûts de création et production'!H$14</f>
        <v>0</v>
      </c>
      <c r="J572" s="8" t="str">
        <f>'Coûts de création et production'!H$17</f>
        <v>«Choisir»</v>
      </c>
      <c r="K572" s="8">
        <f>'Coûts de création et production'!H$19</f>
        <v>0</v>
      </c>
      <c r="L572" s="8">
        <f>'Coûts de création et production'!H$22</f>
        <v>0</v>
      </c>
      <c r="M572" s="1317">
        <f>'Coûts de création et production'!G$31</f>
        <v>0</v>
      </c>
      <c r="N572" s="8">
        <f>'Coûts de création et production'!H$31</f>
        <v>0</v>
      </c>
      <c r="O572" s="1317">
        <f>'Coûts de création et production'!G$32</f>
        <v>0</v>
      </c>
      <c r="P572" s="8">
        <f>'Coûts de création et production'!H$32</f>
        <v>0</v>
      </c>
      <c r="Q572" s="1317">
        <f>'Coûts de création et production'!G$33</f>
        <v>0</v>
      </c>
      <c r="R572" s="8">
        <f>'Coûts de création et production'!H$33</f>
        <v>0</v>
      </c>
      <c r="S572" s="1317">
        <f>'Coûts de création et production'!G$34</f>
        <v>0</v>
      </c>
      <c r="T572" s="8">
        <f>'Coûts de création et production'!H$34</f>
        <v>0</v>
      </c>
      <c r="U572" s="1317">
        <f>'Coûts de création et production'!G$35</f>
        <v>0</v>
      </c>
      <c r="V572" s="8">
        <f>'Coûts de création et production'!H$35</f>
        <v>0</v>
      </c>
      <c r="W572" s="1317">
        <f>'Coûts de création et production'!G$36</f>
        <v>0</v>
      </c>
      <c r="X572" s="8">
        <f>'Coûts de création et production'!H$36</f>
        <v>0</v>
      </c>
      <c r="Y572" s="1317">
        <f>'Coûts de création et production'!G$37</f>
        <v>0</v>
      </c>
      <c r="Z572" s="8">
        <f>'Coûts de création et production'!H$37</f>
        <v>0</v>
      </c>
      <c r="AA572" s="1317">
        <f>'Coûts de création et production'!G$38</f>
        <v>0</v>
      </c>
      <c r="AB572" s="8">
        <f>'Coûts de création et production'!H$38</f>
        <v>0</v>
      </c>
      <c r="AC572" s="1317">
        <f>'Coûts de création et production'!G$39</f>
        <v>0</v>
      </c>
      <c r="AD572" s="8">
        <f>'Coûts de création et production'!H$39</f>
        <v>0</v>
      </c>
      <c r="AE572" s="8">
        <f>'Coûts de création et production'!H$40</f>
        <v>0</v>
      </c>
      <c r="AF572" s="8">
        <f>'Coûts de création et production'!H$41</f>
        <v>0</v>
      </c>
      <c r="AG572" s="8">
        <f>'Coûts de création et production'!H$42</f>
        <v>0</v>
      </c>
      <c r="AH572" s="8">
        <f>'Coûts de création et production'!H$43</f>
        <v>0</v>
      </c>
      <c r="AI572" s="8">
        <f>'Coûts de création et production'!H$44</f>
        <v>0</v>
      </c>
      <c r="AJ572" s="8">
        <f>'Coûts de création et production'!H$45</f>
        <v>0</v>
      </c>
      <c r="AK572" s="8">
        <f>'Coûts de création et production'!H$46</f>
        <v>0</v>
      </c>
      <c r="AL572" s="8">
        <f>'Coûts de création et production'!H$47</f>
        <v>0</v>
      </c>
      <c r="AM572" s="8">
        <f>'Coûts de création et production'!H$48</f>
        <v>0</v>
      </c>
      <c r="AN572" s="8" t="str">
        <f>'Coûts de création et production'!H$61</f>
        <v>«Choisir»</v>
      </c>
      <c r="AO572" s="8" t="str">
        <f>'Coûts de création et production'!H$63</f>
        <v>«Choisir»</v>
      </c>
      <c r="AP572" s="8">
        <f>'Coûts de création et production'!H$65</f>
        <v>0</v>
      </c>
      <c r="AQ572" s="8">
        <f>'Coûts de création et production'!H$66</f>
        <v>0</v>
      </c>
    </row>
    <row r="573" spans="1:43">
      <c r="A573" s="8">
        <f>'Identification '!$F$11</f>
        <v>0</v>
      </c>
      <c r="B573" s="46" t="str">
        <f>IF(AND('Identification '!$F$11="",'Identification '!$F$15&lt;&gt;""),'Identification '!$F$15,IF('Identification '!$F$11="","",IF('Identification '!$F$13="Inscrire le nom de votre organisme dans la cellule F15",'Identification '!$F$15,'Identification '!$F$13)))</f>
        <v/>
      </c>
      <c r="C573" s="8" t="str">
        <f>REF!$BM$7</f>
        <v>2025-2026</v>
      </c>
      <c r="D573" s="8" t="s">
        <v>2995</v>
      </c>
      <c r="E573" s="46" t="str">
        <f>'Identification '!$F$17</f>
        <v/>
      </c>
      <c r="F573" s="8" t="str">
        <f>'Identification '!$G$18</f>
        <v/>
      </c>
      <c r="G573" s="8" t="s">
        <v>3150</v>
      </c>
      <c r="H573" s="1319" t="s">
        <v>3221</v>
      </c>
      <c r="I573" s="8">
        <f>'Coûts de création et production'!J$14</f>
        <v>0</v>
      </c>
      <c r="J573" s="8" t="str">
        <f>'Coûts de création et production'!J$17</f>
        <v>«Choisir»</v>
      </c>
      <c r="K573" s="8">
        <f>'Coûts de création et production'!J$19</f>
        <v>0</v>
      </c>
      <c r="L573" s="8">
        <f>'Coûts de création et production'!J$22</f>
        <v>0</v>
      </c>
      <c r="M573" s="1317">
        <f>'Coûts de création et production'!I$31</f>
        <v>0</v>
      </c>
      <c r="N573" s="8">
        <f>'Coûts de création et production'!J$31</f>
        <v>0</v>
      </c>
      <c r="O573" s="1317">
        <f>'Coûts de création et production'!I$32</f>
        <v>0</v>
      </c>
      <c r="P573" s="8">
        <f>'Coûts de création et production'!J$32</f>
        <v>0</v>
      </c>
      <c r="Q573" s="1317">
        <f>'Coûts de création et production'!I$33</f>
        <v>0</v>
      </c>
      <c r="R573" s="8">
        <f>'Coûts de création et production'!J$33</f>
        <v>0</v>
      </c>
      <c r="S573" s="1317">
        <f>'Coûts de création et production'!I$34</f>
        <v>0</v>
      </c>
      <c r="T573" s="8">
        <f>'Coûts de création et production'!J$34</f>
        <v>0</v>
      </c>
      <c r="U573" s="1317">
        <f>'Coûts de création et production'!I$35</f>
        <v>0</v>
      </c>
      <c r="V573" s="8">
        <f>'Coûts de création et production'!J$35</f>
        <v>0</v>
      </c>
      <c r="W573" s="1317">
        <f>'Coûts de création et production'!I$36</f>
        <v>0</v>
      </c>
      <c r="X573" s="8">
        <f>'Coûts de création et production'!J$36</f>
        <v>0</v>
      </c>
      <c r="Y573" s="1317">
        <f>'Coûts de création et production'!I$37</f>
        <v>0</v>
      </c>
      <c r="Z573" s="8">
        <f>'Coûts de création et production'!J$37</f>
        <v>0</v>
      </c>
      <c r="AA573" s="1317">
        <f>'Coûts de création et production'!I$38</f>
        <v>0</v>
      </c>
      <c r="AB573" s="8">
        <f>'Coûts de création et production'!J$38</f>
        <v>0</v>
      </c>
      <c r="AC573" s="1317">
        <f>'Coûts de création et production'!I$39</f>
        <v>0</v>
      </c>
      <c r="AD573" s="8">
        <f>'Coûts de création et production'!J$39</f>
        <v>0</v>
      </c>
      <c r="AE573" s="8">
        <f>'Coûts de création et production'!J$40</f>
        <v>0</v>
      </c>
      <c r="AF573" s="8">
        <f>'Coûts de création et production'!J$41</f>
        <v>0</v>
      </c>
      <c r="AG573" s="8">
        <f>'Coûts de création et production'!J$42</f>
        <v>0</v>
      </c>
      <c r="AH573" s="8">
        <f>'Coûts de création et production'!J$43</f>
        <v>0</v>
      </c>
      <c r="AI573" s="8">
        <f>'Coûts de création et production'!J$44</f>
        <v>0</v>
      </c>
      <c r="AJ573" s="8">
        <f>'Coûts de création et production'!J$45</f>
        <v>0</v>
      </c>
      <c r="AK573" s="8">
        <f>'Coûts de création et production'!J$46</f>
        <v>0</v>
      </c>
      <c r="AL573" s="8">
        <f>'Coûts de création et production'!J$47</f>
        <v>0</v>
      </c>
      <c r="AM573" s="8">
        <f>'Coûts de création et production'!J$48</f>
        <v>0</v>
      </c>
      <c r="AN573" s="8" t="str">
        <f>'Coûts de création et production'!J$61</f>
        <v>«Choisir»</v>
      </c>
      <c r="AO573" s="8" t="str">
        <f>'Coûts de création et production'!J$63</f>
        <v>«Choisir»</v>
      </c>
      <c r="AP573" s="8">
        <f>'Coûts de création et production'!J$65</f>
        <v>0</v>
      </c>
      <c r="AQ573" s="8">
        <f>'Coûts de création et production'!J$66</f>
        <v>0</v>
      </c>
    </row>
    <row r="574" spans="1:43">
      <c r="A574" s="8">
        <f>'Identification '!$F$11</f>
        <v>0</v>
      </c>
      <c r="B574" s="46" t="str">
        <f>IF(AND('Identification '!$F$11="",'Identification '!$F$15&lt;&gt;""),'Identification '!$F$15,IF('Identification '!$F$11="","",IF('Identification '!$F$13="Inscrire le nom de votre organisme dans la cellule F15",'Identification '!$F$15,'Identification '!$F$13)))</f>
        <v/>
      </c>
      <c r="C574" s="8" t="str">
        <f>REF!$BM$7</f>
        <v>2025-2026</v>
      </c>
      <c r="D574" s="8" t="s">
        <v>2995</v>
      </c>
      <c r="E574" s="46" t="str">
        <f>'Identification '!$F$17</f>
        <v/>
      </c>
      <c r="F574" s="8" t="str">
        <f>'Identification '!$G$18</f>
        <v/>
      </c>
      <c r="G574" s="8" t="s">
        <v>3151</v>
      </c>
      <c r="H574" s="1319" t="s">
        <v>3222</v>
      </c>
      <c r="I574" s="8">
        <f>'Coûts de création et production'!L$14</f>
        <v>0</v>
      </c>
      <c r="J574" s="8" t="str">
        <f>'Coûts de création et production'!L$17</f>
        <v>«Choisir»</v>
      </c>
      <c r="K574" s="8">
        <f>'Coûts de création et production'!L$19</f>
        <v>0</v>
      </c>
      <c r="L574" s="8">
        <f>'Coûts de création et production'!L$22</f>
        <v>0</v>
      </c>
      <c r="M574" s="1317">
        <f>'Coûts de création et production'!K$31</f>
        <v>0</v>
      </c>
      <c r="N574" s="8">
        <f>'Coûts de création et production'!L$31</f>
        <v>0</v>
      </c>
      <c r="O574" s="1317">
        <f>'Coûts de création et production'!K$32</f>
        <v>0</v>
      </c>
      <c r="P574" s="8">
        <f>'Coûts de création et production'!L$32</f>
        <v>0</v>
      </c>
      <c r="Q574" s="1317">
        <f>'Coûts de création et production'!K$33</f>
        <v>0</v>
      </c>
      <c r="R574" s="8">
        <f>'Coûts de création et production'!L$33</f>
        <v>0</v>
      </c>
      <c r="S574" s="1317">
        <f>'Coûts de création et production'!K$34</f>
        <v>0</v>
      </c>
      <c r="T574" s="8">
        <f>'Coûts de création et production'!L$34</f>
        <v>0</v>
      </c>
      <c r="U574" s="1317">
        <f>'Coûts de création et production'!K$35</f>
        <v>0</v>
      </c>
      <c r="V574" s="8">
        <f>'Coûts de création et production'!L$35</f>
        <v>0</v>
      </c>
      <c r="W574" s="1317">
        <f>'Coûts de création et production'!K$36</f>
        <v>0</v>
      </c>
      <c r="X574" s="8">
        <f>'Coûts de création et production'!L$36</f>
        <v>0</v>
      </c>
      <c r="Y574" s="1317">
        <f>'Coûts de création et production'!K$37</f>
        <v>0</v>
      </c>
      <c r="Z574" s="8">
        <f>'Coûts de création et production'!L$37</f>
        <v>0</v>
      </c>
      <c r="AA574" s="1317">
        <f>'Coûts de création et production'!K$38</f>
        <v>0</v>
      </c>
      <c r="AB574" s="8">
        <f>'Coûts de création et production'!L$38</f>
        <v>0</v>
      </c>
      <c r="AC574" s="1317">
        <f>'Coûts de création et production'!K$39</f>
        <v>0</v>
      </c>
      <c r="AD574" s="8">
        <f>'Coûts de création et production'!L$39</f>
        <v>0</v>
      </c>
      <c r="AE574" s="8">
        <f>'Coûts de création et production'!L$40</f>
        <v>0</v>
      </c>
      <c r="AF574" s="8">
        <f>'Coûts de création et production'!L$41</f>
        <v>0</v>
      </c>
      <c r="AG574" s="8">
        <f>'Coûts de création et production'!L$42</f>
        <v>0</v>
      </c>
      <c r="AH574" s="8">
        <f>'Coûts de création et production'!L$43</f>
        <v>0</v>
      </c>
      <c r="AI574" s="8">
        <f>'Coûts de création et production'!L$44</f>
        <v>0</v>
      </c>
      <c r="AJ574" s="8">
        <f>'Coûts de création et production'!L$45</f>
        <v>0</v>
      </c>
      <c r="AK574" s="8">
        <f>'Coûts de création et production'!L$46</f>
        <v>0</v>
      </c>
      <c r="AL574" s="8">
        <f>'Coûts de création et production'!L$47</f>
        <v>0</v>
      </c>
      <c r="AM574" s="8">
        <f>'Coûts de création et production'!L$48</f>
        <v>0</v>
      </c>
      <c r="AN574" s="8" t="str">
        <f>'Coûts de création et production'!L$61</f>
        <v>«Choisir»</v>
      </c>
      <c r="AO574" s="8" t="str">
        <f>'Coûts de création et production'!L$63</f>
        <v>«Choisir»</v>
      </c>
      <c r="AP574" s="8">
        <f>'Coûts de création et production'!L$65</f>
        <v>0</v>
      </c>
      <c r="AQ574" s="8">
        <f>'Coûts de création et production'!L$66</f>
        <v>0</v>
      </c>
    </row>
    <row r="575" spans="1:43">
      <c r="A575" s="8">
        <f>'Identification '!$F$11</f>
        <v>0</v>
      </c>
      <c r="B575" s="46" t="str">
        <f>IF(AND('Identification '!$F$11="",'Identification '!$F$15&lt;&gt;""),'Identification '!$F$15,IF('Identification '!$F$11="","",IF('Identification '!$F$13="Inscrire le nom de votre organisme dans la cellule F15",'Identification '!$F$15,'Identification '!$F$13)))</f>
        <v/>
      </c>
      <c r="C575" s="8" t="str">
        <f>REF!$BM$7</f>
        <v>2025-2026</v>
      </c>
      <c r="D575" s="8" t="s">
        <v>2995</v>
      </c>
      <c r="E575" s="46" t="str">
        <f>'Identification '!$F$17</f>
        <v/>
      </c>
      <c r="F575" s="8" t="str">
        <f>'Identification '!$G$18</f>
        <v/>
      </c>
      <c r="G575" s="8" t="s">
        <v>3152</v>
      </c>
      <c r="H575" s="1319" t="s">
        <v>3223</v>
      </c>
      <c r="I575" s="8">
        <f>'Coûts de création et production'!N$14</f>
        <v>0</v>
      </c>
      <c r="J575" s="8" t="str">
        <f>'Coûts de création et production'!N$17</f>
        <v>«Choisir»</v>
      </c>
      <c r="K575" s="8">
        <f>'Coûts de création et production'!N$19</f>
        <v>0</v>
      </c>
      <c r="L575" s="8">
        <f>'Coûts de création et production'!N$22</f>
        <v>0</v>
      </c>
      <c r="M575" s="1317">
        <f>'Coûts de création et production'!M$31</f>
        <v>0</v>
      </c>
      <c r="N575" s="8">
        <f>'Coûts de création et production'!N$31</f>
        <v>0</v>
      </c>
      <c r="O575" s="1317">
        <f>'Coûts de création et production'!M$32</f>
        <v>0</v>
      </c>
      <c r="P575" s="8">
        <f>'Coûts de création et production'!N$32</f>
        <v>0</v>
      </c>
      <c r="Q575" s="1317">
        <f>'Coûts de création et production'!M$33</f>
        <v>0</v>
      </c>
      <c r="R575" s="8">
        <f>'Coûts de création et production'!N$33</f>
        <v>0</v>
      </c>
      <c r="S575" s="1317">
        <f>'Coûts de création et production'!M$34</f>
        <v>0</v>
      </c>
      <c r="T575" s="8">
        <f>'Coûts de création et production'!N$34</f>
        <v>0</v>
      </c>
      <c r="U575" s="1317">
        <f>'Coûts de création et production'!M$35</f>
        <v>0</v>
      </c>
      <c r="V575" s="8">
        <f>'Coûts de création et production'!N$35</f>
        <v>0</v>
      </c>
      <c r="W575" s="1317">
        <f>'Coûts de création et production'!M$36</f>
        <v>0</v>
      </c>
      <c r="X575" s="8">
        <f>'Coûts de création et production'!N$36</f>
        <v>0</v>
      </c>
      <c r="Y575" s="1317">
        <f>'Coûts de création et production'!M$37</f>
        <v>0</v>
      </c>
      <c r="Z575" s="8">
        <f>'Coûts de création et production'!N$37</f>
        <v>0</v>
      </c>
      <c r="AA575" s="1317">
        <f>'Coûts de création et production'!M$38</f>
        <v>0</v>
      </c>
      <c r="AB575" s="8">
        <f>'Coûts de création et production'!N$38</f>
        <v>0</v>
      </c>
      <c r="AC575" s="1317">
        <f>'Coûts de création et production'!M$39</f>
        <v>0</v>
      </c>
      <c r="AD575" s="8">
        <f>'Coûts de création et production'!N$39</f>
        <v>0</v>
      </c>
      <c r="AE575" s="8">
        <f>'Coûts de création et production'!N$40</f>
        <v>0</v>
      </c>
      <c r="AF575" s="8">
        <f>'Coûts de création et production'!N$41</f>
        <v>0</v>
      </c>
      <c r="AG575" s="8">
        <f>'Coûts de création et production'!N$42</f>
        <v>0</v>
      </c>
      <c r="AH575" s="8">
        <f>'Coûts de création et production'!N$43</f>
        <v>0</v>
      </c>
      <c r="AI575" s="8">
        <f>'Coûts de création et production'!N$44</f>
        <v>0</v>
      </c>
      <c r="AJ575" s="8">
        <f>'Coûts de création et production'!N$45</f>
        <v>0</v>
      </c>
      <c r="AK575" s="8">
        <f>'Coûts de création et production'!N$46</f>
        <v>0</v>
      </c>
      <c r="AL575" s="8">
        <f>'Coûts de création et production'!N$47</f>
        <v>0</v>
      </c>
      <c r="AM575" s="8">
        <f>'Coûts de création et production'!N$48</f>
        <v>0</v>
      </c>
      <c r="AN575" s="8" t="str">
        <f>'Coûts de création et production'!N$61</f>
        <v>«Choisir»</v>
      </c>
      <c r="AO575" s="8" t="str">
        <f>'Coûts de création et production'!N$63</f>
        <v>«Choisir»</v>
      </c>
      <c r="AP575" s="8">
        <f>'Coûts de création et production'!N$65</f>
        <v>0</v>
      </c>
      <c r="AQ575" s="8">
        <f>'Coûts de création et production'!N$66</f>
        <v>0</v>
      </c>
    </row>
    <row r="576" spans="1:43">
      <c r="A576" s="8">
        <f>'Identification '!$F$11</f>
        <v>0</v>
      </c>
      <c r="B576" s="46" t="str">
        <f>IF(AND('Identification '!$F$11="",'Identification '!$F$15&lt;&gt;""),'Identification '!$F$15,IF('Identification '!$F$11="","",IF('Identification '!$F$13="Inscrire le nom de votre organisme dans la cellule F15",'Identification '!$F$15,'Identification '!$F$13)))</f>
        <v/>
      </c>
      <c r="C576" s="8" t="str">
        <f>REF!$BM$7</f>
        <v>2025-2026</v>
      </c>
      <c r="D576" s="8" t="s">
        <v>2995</v>
      </c>
      <c r="E576" s="46" t="str">
        <f>'Identification '!$F$17</f>
        <v/>
      </c>
      <c r="F576" s="8" t="str">
        <f>'Identification '!$G$18</f>
        <v/>
      </c>
      <c r="G576" s="8" t="s">
        <v>3217</v>
      </c>
      <c r="H576" s="1319" t="s">
        <v>3153</v>
      </c>
      <c r="I576" s="8">
        <f>'Coûts de création et production'!P$14</f>
        <v>0</v>
      </c>
      <c r="J576" s="8" t="str">
        <f>'Coûts de création et production'!P$17</f>
        <v>«Choisir»</v>
      </c>
      <c r="K576" s="8">
        <f>'Coûts de création et production'!P$19</f>
        <v>0</v>
      </c>
      <c r="L576" s="8">
        <f>'Coûts de création et production'!P$22</f>
        <v>0</v>
      </c>
      <c r="M576" s="1317">
        <f>'Coûts de création et production'!O$31</f>
        <v>0</v>
      </c>
      <c r="N576" s="8">
        <f>'Coûts de création et production'!P$31</f>
        <v>0</v>
      </c>
      <c r="O576" s="1317">
        <f>'Coûts de création et production'!O$32</f>
        <v>0</v>
      </c>
      <c r="P576" s="8">
        <f>'Coûts de création et production'!P$32</f>
        <v>0</v>
      </c>
      <c r="Q576" s="1317">
        <f>'Coûts de création et production'!O$33</f>
        <v>0</v>
      </c>
      <c r="R576" s="8">
        <f>'Coûts de création et production'!P$33</f>
        <v>0</v>
      </c>
      <c r="S576" s="1317">
        <f>'Coûts de création et production'!O$34</f>
        <v>0</v>
      </c>
      <c r="T576" s="8">
        <f>'Coûts de création et production'!P$34</f>
        <v>0</v>
      </c>
      <c r="U576" s="1317">
        <f>'Coûts de création et production'!O$35</f>
        <v>0</v>
      </c>
      <c r="V576" s="8">
        <f>'Coûts de création et production'!P$35</f>
        <v>0</v>
      </c>
      <c r="W576" s="1317">
        <f>'Coûts de création et production'!O$36</f>
        <v>0</v>
      </c>
      <c r="X576" s="8">
        <f>'Coûts de création et production'!P$36</f>
        <v>0</v>
      </c>
      <c r="Y576" s="1317">
        <f>'Coûts de création et production'!O$37</f>
        <v>0</v>
      </c>
      <c r="Z576" s="8">
        <f>'Coûts de création et production'!P$37</f>
        <v>0</v>
      </c>
      <c r="AA576" s="1317">
        <f>'Coûts de création et production'!O$38</f>
        <v>0</v>
      </c>
      <c r="AB576" s="8">
        <f>'Coûts de création et production'!P$38</f>
        <v>0</v>
      </c>
      <c r="AC576" s="1317">
        <f>'Coûts de création et production'!O$39</f>
        <v>0</v>
      </c>
      <c r="AD576" s="8">
        <f>'Coûts de création et production'!P$39</f>
        <v>0</v>
      </c>
      <c r="AE576" s="8">
        <f>'Coûts de création et production'!P$40</f>
        <v>0</v>
      </c>
      <c r="AF576" s="8">
        <f>'Coûts de création et production'!P$41</f>
        <v>0</v>
      </c>
      <c r="AG576" s="8">
        <f>'Coûts de création et production'!P$42</f>
        <v>0</v>
      </c>
      <c r="AH576" s="8">
        <f>'Coûts de création et production'!P$43</f>
        <v>0</v>
      </c>
      <c r="AI576" s="8">
        <f>'Coûts de création et production'!P$44</f>
        <v>0</v>
      </c>
      <c r="AJ576" s="8">
        <f>'Coûts de création et production'!P$45</f>
        <v>0</v>
      </c>
      <c r="AK576" s="8">
        <f>'Coûts de création et production'!P$46</f>
        <v>0</v>
      </c>
      <c r="AL576" s="8">
        <f>'Coûts de création et production'!P$47</f>
        <v>0</v>
      </c>
      <c r="AM576" s="8">
        <f>'Coûts de création et production'!P$48</f>
        <v>0</v>
      </c>
      <c r="AN576" s="8" t="str">
        <f>'Coûts de création et production'!P$61</f>
        <v>«Choisir»</v>
      </c>
      <c r="AO576" s="8" t="str">
        <f>'Coûts de création et production'!P$63</f>
        <v>«Choisir»</v>
      </c>
      <c r="AP576" s="8">
        <f>'Coûts de création et production'!P$65</f>
        <v>0</v>
      </c>
      <c r="AQ576" s="8">
        <f>'Coûts de création et production'!P$66</f>
        <v>0</v>
      </c>
    </row>
    <row r="577" spans="1:43">
      <c r="A577" s="8">
        <f>'Identification '!$F$11</f>
        <v>0</v>
      </c>
      <c r="B577" s="46" t="str">
        <f>IF(AND('Identification '!$F$11="",'Identification '!$F$15&lt;&gt;""),'Identification '!$F$15,IF('Identification '!$F$11="","",IF('Identification '!$F$13="Inscrire le nom de votre organisme dans la cellule F15",'Identification '!$F$15,'Identification '!$F$13)))</f>
        <v/>
      </c>
      <c r="C577" s="8" t="str">
        <f>REF!$BM$7</f>
        <v>2025-2026</v>
      </c>
      <c r="D577" s="8" t="s">
        <v>2995</v>
      </c>
      <c r="E577" s="46" t="str">
        <f>'Identification '!$F$17</f>
        <v/>
      </c>
      <c r="F577" s="8" t="str">
        <f>'Identification '!$G$18</f>
        <v/>
      </c>
      <c r="G577" s="8" t="s">
        <v>3154</v>
      </c>
      <c r="H577" s="1319" t="s">
        <v>3224</v>
      </c>
      <c r="I577" s="8">
        <f>'Coûts de création et production'!R$14</f>
        <v>0</v>
      </c>
      <c r="J577" s="8" t="str">
        <f>'Coûts de création et production'!R$17</f>
        <v>«Choisir»</v>
      </c>
      <c r="K577" s="8">
        <f>'Coûts de création et production'!R$19</f>
        <v>0</v>
      </c>
      <c r="L577" s="8">
        <f>'Coûts de création et production'!R$22</f>
        <v>0</v>
      </c>
      <c r="M577" s="1317">
        <f>'Coûts de création et production'!Q$31</f>
        <v>0</v>
      </c>
      <c r="N577" s="8">
        <f>'Coûts de création et production'!R$31</f>
        <v>0</v>
      </c>
      <c r="O577" s="1317">
        <f>'Coûts de création et production'!Q$32</f>
        <v>0</v>
      </c>
      <c r="P577" s="8">
        <f>'Coûts de création et production'!R$32</f>
        <v>0</v>
      </c>
      <c r="Q577" s="1317">
        <f>'Coûts de création et production'!Q$33</f>
        <v>0</v>
      </c>
      <c r="R577" s="8">
        <f>'Coûts de création et production'!R$33</f>
        <v>0</v>
      </c>
      <c r="S577" s="1317">
        <f>'Coûts de création et production'!Q$34</f>
        <v>0</v>
      </c>
      <c r="T577" s="8">
        <f>'Coûts de création et production'!R$34</f>
        <v>0</v>
      </c>
      <c r="U577" s="1317">
        <f>'Coûts de création et production'!Q$35</f>
        <v>0</v>
      </c>
      <c r="V577" s="8">
        <f>'Coûts de création et production'!R$35</f>
        <v>0</v>
      </c>
      <c r="W577" s="1317">
        <f>'Coûts de création et production'!Q$36</f>
        <v>0</v>
      </c>
      <c r="X577" s="8">
        <f>'Coûts de création et production'!R$36</f>
        <v>0</v>
      </c>
      <c r="Y577" s="1317">
        <f>'Coûts de création et production'!Q$37</f>
        <v>0</v>
      </c>
      <c r="Z577" s="8">
        <f>'Coûts de création et production'!R$37</f>
        <v>0</v>
      </c>
      <c r="AA577" s="1317">
        <f>'Coûts de création et production'!Q$38</f>
        <v>0</v>
      </c>
      <c r="AB577" s="8">
        <f>'Coûts de création et production'!R$38</f>
        <v>0</v>
      </c>
      <c r="AC577" s="1317">
        <f>'Coûts de création et production'!Q$39</f>
        <v>0</v>
      </c>
      <c r="AD577" s="8">
        <f>'Coûts de création et production'!R$39</f>
        <v>0</v>
      </c>
      <c r="AE577" s="8">
        <f>'Coûts de création et production'!R$40</f>
        <v>0</v>
      </c>
      <c r="AF577" s="8">
        <f>'Coûts de création et production'!R$41</f>
        <v>0</v>
      </c>
      <c r="AG577" s="8">
        <f>'Coûts de création et production'!R$42</f>
        <v>0</v>
      </c>
      <c r="AH577" s="8">
        <f>'Coûts de création et production'!R$43</f>
        <v>0</v>
      </c>
      <c r="AI577" s="8">
        <f>'Coûts de création et production'!R$44</f>
        <v>0</v>
      </c>
      <c r="AJ577" s="8">
        <f>'Coûts de création et production'!R$45</f>
        <v>0</v>
      </c>
      <c r="AK577" s="8">
        <f>'Coûts de création et production'!R$46</f>
        <v>0</v>
      </c>
      <c r="AL577" s="8">
        <f>'Coûts de création et production'!R$47</f>
        <v>0</v>
      </c>
      <c r="AM577" s="8">
        <f>'Coûts de création et production'!R$48</f>
        <v>0</v>
      </c>
      <c r="AN577" s="8" t="str">
        <f>'Coûts de création et production'!R$61</f>
        <v>«Choisir»</v>
      </c>
      <c r="AO577" s="8" t="str">
        <f>'Coûts de création et production'!R$63</f>
        <v>«Choisir»</v>
      </c>
      <c r="AP577" s="8">
        <f>'Coûts de création et production'!R$65</f>
        <v>0</v>
      </c>
      <c r="AQ577" s="8">
        <f>'Coûts de création et production'!R$66</f>
        <v>0</v>
      </c>
    </row>
    <row r="578" spans="1:43">
      <c r="A578" s="8">
        <f>'Identification '!$F$11</f>
        <v>0</v>
      </c>
      <c r="B578" s="46" t="str">
        <f>IF(AND('Identification '!$F$11="",'Identification '!$F$15&lt;&gt;""),'Identification '!$F$15,IF('Identification '!$F$11="","",IF('Identification '!$F$13="Inscrire le nom de votre organisme dans la cellule F15",'Identification '!$F$15,'Identification '!$F$13)))</f>
        <v/>
      </c>
      <c r="C578" s="8" t="str">
        <f>REF!$BM$7</f>
        <v>2025-2026</v>
      </c>
      <c r="D578" s="8" t="s">
        <v>2995</v>
      </c>
      <c r="E578" s="46" t="str">
        <f>'Identification '!$F$17</f>
        <v/>
      </c>
      <c r="F578" s="8" t="str">
        <f>'Identification '!$G$18</f>
        <v/>
      </c>
      <c r="G578" s="8" t="s">
        <v>3155</v>
      </c>
      <c r="H578" s="1319" t="s">
        <v>3226</v>
      </c>
      <c r="I578" s="8">
        <f>'Coûts de création et production'!T$14</f>
        <v>0</v>
      </c>
      <c r="J578" s="8" t="str">
        <f>'Coûts de création et production'!T$17</f>
        <v>«Choisir»</v>
      </c>
      <c r="K578" s="8">
        <f>'Coûts de création et production'!T$19</f>
        <v>0</v>
      </c>
      <c r="L578" s="8">
        <f>'Coûts de création et production'!T$22</f>
        <v>0</v>
      </c>
      <c r="M578" s="1317">
        <f>'Coûts de création et production'!S$31</f>
        <v>0</v>
      </c>
      <c r="N578" s="8">
        <f>'Coûts de création et production'!T$31</f>
        <v>0</v>
      </c>
      <c r="O578" s="1317">
        <f>'Coûts de création et production'!S$32</f>
        <v>0</v>
      </c>
      <c r="P578" s="8">
        <f>'Coûts de création et production'!T$32</f>
        <v>0</v>
      </c>
      <c r="Q578" s="1317">
        <f>'Coûts de création et production'!S$33</f>
        <v>0</v>
      </c>
      <c r="R578" s="8">
        <f>'Coûts de création et production'!T$33</f>
        <v>0</v>
      </c>
      <c r="S578" s="1317">
        <f>'Coûts de création et production'!S$34</f>
        <v>0</v>
      </c>
      <c r="T578" s="8">
        <f>'Coûts de création et production'!T$34</f>
        <v>0</v>
      </c>
      <c r="U578" s="1317">
        <f>'Coûts de création et production'!S$35</f>
        <v>0</v>
      </c>
      <c r="V578" s="8">
        <f>'Coûts de création et production'!T$35</f>
        <v>0</v>
      </c>
      <c r="W578" s="1317">
        <f>'Coûts de création et production'!S$36</f>
        <v>0</v>
      </c>
      <c r="X578" s="8">
        <f>'Coûts de création et production'!T$36</f>
        <v>0</v>
      </c>
      <c r="Y578" s="1317">
        <f>'Coûts de création et production'!S$37</f>
        <v>0</v>
      </c>
      <c r="Z578" s="8">
        <f>'Coûts de création et production'!T$37</f>
        <v>0</v>
      </c>
      <c r="AA578" s="1317">
        <f>'Coûts de création et production'!S$38</f>
        <v>0</v>
      </c>
      <c r="AB578" s="8">
        <f>'Coûts de création et production'!T$38</f>
        <v>0</v>
      </c>
      <c r="AC578" s="1317">
        <f>'Coûts de création et production'!S$39</f>
        <v>0</v>
      </c>
      <c r="AD578" s="8">
        <f>'Coûts de création et production'!T$39</f>
        <v>0</v>
      </c>
      <c r="AE578" s="8">
        <f>'Coûts de création et production'!T$40</f>
        <v>0</v>
      </c>
      <c r="AF578" s="8">
        <f>'Coûts de création et production'!T$41</f>
        <v>0</v>
      </c>
      <c r="AG578" s="8">
        <f>'Coûts de création et production'!T$42</f>
        <v>0</v>
      </c>
      <c r="AH578" s="8">
        <f>'Coûts de création et production'!T$43</f>
        <v>0</v>
      </c>
      <c r="AI578" s="8">
        <f>'Coûts de création et production'!T$44</f>
        <v>0</v>
      </c>
      <c r="AJ578" s="8">
        <f>'Coûts de création et production'!T$45</f>
        <v>0</v>
      </c>
      <c r="AK578" s="8">
        <f>'Coûts de création et production'!T$46</f>
        <v>0</v>
      </c>
      <c r="AL578" s="8">
        <f>'Coûts de création et production'!T$47</f>
        <v>0</v>
      </c>
      <c r="AM578" s="8">
        <f>'Coûts de création et production'!T$48</f>
        <v>0</v>
      </c>
      <c r="AN578" s="8" t="str">
        <f>'Coûts de création et production'!T$61</f>
        <v>«Choisir»</v>
      </c>
      <c r="AO578" s="8" t="str">
        <f>'Coûts de création et production'!T$63</f>
        <v>«Choisir»</v>
      </c>
      <c r="AP578" s="8">
        <f>'Coûts de création et production'!T$65</f>
        <v>0</v>
      </c>
      <c r="AQ578" s="8">
        <f>'Coûts de création et production'!T$66</f>
        <v>0</v>
      </c>
    </row>
    <row r="579" spans="1:43">
      <c r="A579" s="8">
        <f>'Identification '!$F$11</f>
        <v>0</v>
      </c>
      <c r="B579" s="46" t="str">
        <f>IF(AND('Identification '!$F$11="",'Identification '!$F$15&lt;&gt;""),'Identification '!$F$15,IF('Identification '!$F$11="","",IF('Identification '!$F$13="Inscrire le nom de votre organisme dans la cellule F15",'Identification '!$F$15,'Identification '!$F$13)))</f>
        <v/>
      </c>
      <c r="C579" s="8" t="str">
        <f>REF!$BM$7</f>
        <v>2025-2026</v>
      </c>
      <c r="D579" s="8" t="s">
        <v>2995</v>
      </c>
      <c r="E579" s="46" t="str">
        <f>'Identification '!$F$17</f>
        <v/>
      </c>
      <c r="F579" s="8" t="str">
        <f>'Identification '!$G$18</f>
        <v/>
      </c>
      <c r="G579" s="8" t="s">
        <v>3156</v>
      </c>
      <c r="H579" s="1319" t="s">
        <v>3227</v>
      </c>
      <c r="I579" s="8">
        <f>'Coûts de création et production'!V$14</f>
        <v>0</v>
      </c>
      <c r="J579" s="8" t="str">
        <f>'Coûts de création et production'!V$17</f>
        <v>«Choisir»</v>
      </c>
      <c r="K579" s="8">
        <f>'Coûts de création et production'!V$19</f>
        <v>0</v>
      </c>
      <c r="L579" s="8">
        <f>'Coûts de création et production'!V$22</f>
        <v>0</v>
      </c>
      <c r="M579" s="1317">
        <f>'Coûts de création et production'!U$31</f>
        <v>0</v>
      </c>
      <c r="N579" s="8">
        <f>'Coûts de création et production'!V$31</f>
        <v>0</v>
      </c>
      <c r="O579" s="1317">
        <f>'Coûts de création et production'!U$32</f>
        <v>0</v>
      </c>
      <c r="P579" s="8">
        <f>'Coûts de création et production'!V$32</f>
        <v>0</v>
      </c>
      <c r="Q579" s="1317">
        <f>'Coûts de création et production'!U$33</f>
        <v>0</v>
      </c>
      <c r="R579" s="8">
        <f>'Coûts de création et production'!V$33</f>
        <v>0</v>
      </c>
      <c r="S579" s="1317">
        <f>'Coûts de création et production'!U$34</f>
        <v>0</v>
      </c>
      <c r="T579" s="8">
        <f>'Coûts de création et production'!V$34</f>
        <v>0</v>
      </c>
      <c r="U579" s="1317">
        <f>'Coûts de création et production'!U$35</f>
        <v>0</v>
      </c>
      <c r="V579" s="8">
        <f>'Coûts de création et production'!V$35</f>
        <v>0</v>
      </c>
      <c r="W579" s="1317">
        <f>'Coûts de création et production'!U$36</f>
        <v>0</v>
      </c>
      <c r="X579" s="8">
        <f>'Coûts de création et production'!V$36</f>
        <v>0</v>
      </c>
      <c r="Y579" s="1317">
        <f>'Coûts de création et production'!U$37</f>
        <v>0</v>
      </c>
      <c r="Z579" s="8">
        <f>'Coûts de création et production'!V$37</f>
        <v>0</v>
      </c>
      <c r="AA579" s="1317">
        <f>'Coûts de création et production'!U$38</f>
        <v>0</v>
      </c>
      <c r="AB579" s="8">
        <f>'Coûts de création et production'!V$38</f>
        <v>0</v>
      </c>
      <c r="AC579" s="1317">
        <f>'Coûts de création et production'!U$39</f>
        <v>0</v>
      </c>
      <c r="AD579" s="8">
        <f>'Coûts de création et production'!V$39</f>
        <v>0</v>
      </c>
      <c r="AE579" s="8">
        <f>'Coûts de création et production'!V$40</f>
        <v>0</v>
      </c>
      <c r="AF579" s="8">
        <f>'Coûts de création et production'!V$41</f>
        <v>0</v>
      </c>
      <c r="AG579" s="8">
        <f>'Coûts de création et production'!V$42</f>
        <v>0</v>
      </c>
      <c r="AH579" s="8">
        <f>'Coûts de création et production'!V$43</f>
        <v>0</v>
      </c>
      <c r="AI579" s="8">
        <f>'Coûts de création et production'!V$44</f>
        <v>0</v>
      </c>
      <c r="AJ579" s="8">
        <f>'Coûts de création et production'!V$45</f>
        <v>0</v>
      </c>
      <c r="AK579" s="8">
        <f>'Coûts de création et production'!V$46</f>
        <v>0</v>
      </c>
      <c r="AL579" s="8">
        <f>'Coûts de création et production'!V$47</f>
        <v>0</v>
      </c>
      <c r="AM579" s="8">
        <f>'Coûts de création et production'!V$48</f>
        <v>0</v>
      </c>
      <c r="AN579" s="8" t="str">
        <f>'Coûts de création et production'!V$61</f>
        <v>«Choisir»</v>
      </c>
      <c r="AO579" s="8" t="str">
        <f>'Coûts de création et production'!V$63</f>
        <v>«Choisir»</v>
      </c>
      <c r="AP579" s="8">
        <f>'Coûts de création et production'!V$65</f>
        <v>0</v>
      </c>
      <c r="AQ579" s="8">
        <f>'Coûts de création et production'!V$66</f>
        <v>0</v>
      </c>
    </row>
    <row r="580" spans="1:43">
      <c r="A580" s="8">
        <f>'Identification '!$F$11</f>
        <v>0</v>
      </c>
      <c r="B580" s="46" t="str">
        <f>IF(AND('Identification '!$F$11="",'Identification '!$F$15&lt;&gt;""),'Identification '!$F$15,IF('Identification '!$F$11="","",IF('Identification '!$F$13="Inscrire le nom de votre organisme dans la cellule F15",'Identification '!$F$15,'Identification '!$F$13)))</f>
        <v/>
      </c>
      <c r="C580" s="8" t="str">
        <f>REF!$BM$7</f>
        <v>2025-2026</v>
      </c>
      <c r="D580" s="8" t="s">
        <v>2995</v>
      </c>
      <c r="E580" s="46" t="str">
        <f>'Identification '!$F$17</f>
        <v/>
      </c>
      <c r="F580" s="8" t="str">
        <f>'Identification '!$G$18</f>
        <v/>
      </c>
      <c r="G580" s="8" t="s">
        <v>19</v>
      </c>
      <c r="H580" s="1319" t="s">
        <v>3228</v>
      </c>
      <c r="I580" s="8">
        <f>'Coûts de création et production'!X$14</f>
        <v>0</v>
      </c>
      <c r="J580" s="8" t="str">
        <f>'Coûts de création et production'!X$17</f>
        <v>«Choisir»</v>
      </c>
      <c r="K580" s="8">
        <f>'Coûts de création et production'!X$19</f>
        <v>0</v>
      </c>
      <c r="L580" s="8">
        <f>'Coûts de création et production'!X$22</f>
        <v>0</v>
      </c>
      <c r="M580" s="1317">
        <f>'Coûts de création et production'!W$31</f>
        <v>0</v>
      </c>
      <c r="N580" s="8">
        <f>'Coûts de création et production'!X$31</f>
        <v>0</v>
      </c>
      <c r="O580" s="1317">
        <f>'Coûts de création et production'!W$32</f>
        <v>0</v>
      </c>
      <c r="P580" s="8">
        <f>'Coûts de création et production'!X$32</f>
        <v>0</v>
      </c>
      <c r="Q580" s="1317">
        <f>'Coûts de création et production'!W$33</f>
        <v>0</v>
      </c>
      <c r="R580" s="8">
        <f>'Coûts de création et production'!X$33</f>
        <v>0</v>
      </c>
      <c r="S580" s="1317">
        <f>'Coûts de création et production'!W$34</f>
        <v>0</v>
      </c>
      <c r="T580" s="8">
        <f>'Coûts de création et production'!X$34</f>
        <v>0</v>
      </c>
      <c r="U580" s="1317">
        <f>'Coûts de création et production'!W$35</f>
        <v>0</v>
      </c>
      <c r="V580" s="8">
        <f>'Coûts de création et production'!X$35</f>
        <v>0</v>
      </c>
      <c r="W580" s="1317">
        <f>'Coûts de création et production'!W$36</f>
        <v>0</v>
      </c>
      <c r="X580" s="8">
        <f>'Coûts de création et production'!X$36</f>
        <v>0</v>
      </c>
      <c r="Y580" s="1317">
        <f>'Coûts de création et production'!W$37</f>
        <v>0</v>
      </c>
      <c r="Z580" s="8">
        <f>'Coûts de création et production'!X$37</f>
        <v>0</v>
      </c>
      <c r="AA580" s="1317">
        <f>'Coûts de création et production'!W$38</f>
        <v>0</v>
      </c>
      <c r="AB580" s="8">
        <f>'Coûts de création et production'!X$38</f>
        <v>0</v>
      </c>
      <c r="AC580" s="1317">
        <f>'Coûts de création et production'!W$39</f>
        <v>0</v>
      </c>
      <c r="AD580" s="8">
        <f>'Coûts de création et production'!X$39</f>
        <v>0</v>
      </c>
      <c r="AE580" s="8">
        <f>'Coûts de création et production'!X$40</f>
        <v>0</v>
      </c>
      <c r="AF580" s="8">
        <f>'Coûts de création et production'!X$41</f>
        <v>0</v>
      </c>
      <c r="AG580" s="8">
        <f>'Coûts de création et production'!X$42</f>
        <v>0</v>
      </c>
      <c r="AH580" s="8">
        <f>'Coûts de création et production'!X$43</f>
        <v>0</v>
      </c>
      <c r="AI580" s="8">
        <f>'Coûts de création et production'!X$44</f>
        <v>0</v>
      </c>
      <c r="AJ580" s="8">
        <f>'Coûts de création et production'!X$45</f>
        <v>0</v>
      </c>
      <c r="AK580" s="8">
        <f>'Coûts de création et production'!X$46</f>
        <v>0</v>
      </c>
      <c r="AL580" s="8">
        <f>'Coûts de création et production'!X$47</f>
        <v>0</v>
      </c>
      <c r="AM580" s="8">
        <f>'Coûts de création et production'!X$48</f>
        <v>0</v>
      </c>
      <c r="AN580" s="8" t="str">
        <f>'Coûts de création et production'!X$61</f>
        <v>«Choisir»</v>
      </c>
      <c r="AO580" s="8" t="str">
        <f>'Coûts de création et production'!X$63</f>
        <v>«Choisir»</v>
      </c>
      <c r="AP580" s="8">
        <f>'Coûts de création et production'!X$65</f>
        <v>0</v>
      </c>
      <c r="AQ580" s="8">
        <f>'Coûts de création et production'!X$66</f>
        <v>0</v>
      </c>
    </row>
    <row r="581" spans="1:43">
      <c r="A581" s="8">
        <f>'Identification '!$F$11</f>
        <v>0</v>
      </c>
      <c r="B581" s="46" t="str">
        <f>IF(AND('Identification '!$F$11="",'Identification '!$F$15&lt;&gt;""),'Identification '!$F$15,IF('Identification '!$F$11="","",IF('Identification '!$F$13="Inscrire le nom de votre organisme dans la cellule F15",'Identification '!$F$15,'Identification '!$F$13)))</f>
        <v/>
      </c>
      <c r="C581" s="8" t="str">
        <f>REF!$BM$7</f>
        <v>2025-2026</v>
      </c>
      <c r="D581" s="8" t="s">
        <v>2995</v>
      </c>
      <c r="E581" s="46" t="str">
        <f>'Identification '!$F$17</f>
        <v/>
      </c>
      <c r="F581" s="8" t="str">
        <f>'Identification '!$G$18</f>
        <v/>
      </c>
      <c r="G581" s="8" t="s">
        <v>3157</v>
      </c>
      <c r="H581" s="1319" t="s">
        <v>3229</v>
      </c>
      <c r="I581" s="8">
        <f>'Coûts de création et production'!Z$14</f>
        <v>0</v>
      </c>
      <c r="J581" s="8" t="str">
        <f>'Coûts de création et production'!Z$17</f>
        <v>«Choisir»</v>
      </c>
      <c r="K581" s="8">
        <f>'Coûts de création et production'!Z$19</f>
        <v>0</v>
      </c>
      <c r="L581" s="8">
        <f>'Coûts de création et production'!Z$22</f>
        <v>0</v>
      </c>
      <c r="M581" s="1317">
        <f>'Coûts de création et production'!Y$31</f>
        <v>0</v>
      </c>
      <c r="N581" s="8">
        <f>'Coûts de création et production'!Z$31</f>
        <v>0</v>
      </c>
      <c r="O581" s="1317">
        <f>'Coûts de création et production'!Y$32</f>
        <v>0</v>
      </c>
      <c r="P581" s="8">
        <f>'Coûts de création et production'!Z$32</f>
        <v>0</v>
      </c>
      <c r="Q581" s="1317">
        <f>'Coûts de création et production'!Y$33</f>
        <v>0</v>
      </c>
      <c r="R581" s="8">
        <f>'Coûts de création et production'!Z$33</f>
        <v>0</v>
      </c>
      <c r="S581" s="1317">
        <f>'Coûts de création et production'!Y$34</f>
        <v>0</v>
      </c>
      <c r="T581" s="8">
        <f>'Coûts de création et production'!Z$34</f>
        <v>0</v>
      </c>
      <c r="U581" s="1317">
        <f>'Coûts de création et production'!Y$35</f>
        <v>0</v>
      </c>
      <c r="V581" s="8">
        <f>'Coûts de création et production'!Z$35</f>
        <v>0</v>
      </c>
      <c r="W581" s="1317">
        <f>'Coûts de création et production'!Y$36</f>
        <v>0</v>
      </c>
      <c r="X581" s="8">
        <f>'Coûts de création et production'!Z$36</f>
        <v>0</v>
      </c>
      <c r="Y581" s="1317">
        <f>'Coûts de création et production'!Y$37</f>
        <v>0</v>
      </c>
      <c r="Z581" s="8">
        <f>'Coûts de création et production'!Z$37</f>
        <v>0</v>
      </c>
      <c r="AA581" s="1317">
        <f>'Coûts de création et production'!Y$38</f>
        <v>0</v>
      </c>
      <c r="AB581" s="8">
        <f>'Coûts de création et production'!Z$38</f>
        <v>0</v>
      </c>
      <c r="AC581" s="1317">
        <f>'Coûts de création et production'!Y$39</f>
        <v>0</v>
      </c>
      <c r="AD581" s="8">
        <f>'Coûts de création et production'!Z$39</f>
        <v>0</v>
      </c>
      <c r="AE581" s="8">
        <f>'Coûts de création et production'!Z$40</f>
        <v>0</v>
      </c>
      <c r="AF581" s="8">
        <f>'Coûts de création et production'!Z$41</f>
        <v>0</v>
      </c>
      <c r="AG581" s="8">
        <f>'Coûts de création et production'!Z$42</f>
        <v>0</v>
      </c>
      <c r="AH581" s="8">
        <f>'Coûts de création et production'!Z$43</f>
        <v>0</v>
      </c>
      <c r="AI581" s="8">
        <f>'Coûts de création et production'!Z$44</f>
        <v>0</v>
      </c>
      <c r="AJ581" s="8">
        <f>'Coûts de création et production'!Z$45</f>
        <v>0</v>
      </c>
      <c r="AK581" s="8">
        <f>'Coûts de création et production'!Z$46</f>
        <v>0</v>
      </c>
      <c r="AL581" s="8">
        <f>'Coûts de création et production'!Z$47</f>
        <v>0</v>
      </c>
      <c r="AM581" s="8">
        <f>'Coûts de création et production'!Z$48</f>
        <v>0</v>
      </c>
      <c r="AN581" s="8" t="str">
        <f>'Coûts de création et production'!Z$61</f>
        <v>«Choisir»</v>
      </c>
      <c r="AO581" s="8" t="str">
        <f>'Coûts de création et production'!Z$63</f>
        <v>«Choisir»</v>
      </c>
      <c r="AP581" s="8">
        <f>'Coûts de création et production'!Z$65</f>
        <v>0</v>
      </c>
      <c r="AQ581" s="8">
        <f>'Coûts de création et production'!Z$66</f>
        <v>0</v>
      </c>
    </row>
    <row r="582" spans="1:43">
      <c r="A582" s="8">
        <f>'Identification '!$F$11</f>
        <v>0</v>
      </c>
      <c r="B582" s="46" t="str">
        <f>IF(AND('Identification '!$F$11="",'Identification '!$F$15&lt;&gt;""),'Identification '!$F$15,IF('Identification '!$F$11="","",IF('Identification '!$F$13="Inscrire le nom de votre organisme dans la cellule F15",'Identification '!$F$15,'Identification '!$F$13)))</f>
        <v/>
      </c>
      <c r="C582" s="8" t="str">
        <f>REF!$BM$7</f>
        <v>2025-2026</v>
      </c>
      <c r="D582" s="8" t="s">
        <v>2995</v>
      </c>
      <c r="E582" s="46" t="str">
        <f>'Identification '!$F$17</f>
        <v/>
      </c>
      <c r="F582" s="8" t="str">
        <f>'Identification '!$G$18</f>
        <v/>
      </c>
      <c r="G582" s="8" t="s">
        <v>3158</v>
      </c>
      <c r="H582" s="8" t="s">
        <v>3230</v>
      </c>
      <c r="I582" s="8">
        <f>'Coûts de création et production'!AB$14</f>
        <v>0</v>
      </c>
      <c r="J582" s="8" t="str">
        <f>'Coûts de création et production'!AB$17</f>
        <v>«Choisir»</v>
      </c>
      <c r="K582" s="8">
        <f>'Coûts de création et production'!AB$19</f>
        <v>0</v>
      </c>
      <c r="L582" s="8">
        <f>'Coûts de création et production'!AB$22</f>
        <v>0</v>
      </c>
      <c r="M582" s="1317">
        <f>'Coûts de création et production'!AA$31</f>
        <v>0</v>
      </c>
      <c r="N582" s="8">
        <f>'Coûts de création et production'!AB$31</f>
        <v>0</v>
      </c>
      <c r="O582" s="1317">
        <f>'Coûts de création et production'!AA$32</f>
        <v>0</v>
      </c>
      <c r="P582" s="8">
        <f>'Coûts de création et production'!AB$32</f>
        <v>0</v>
      </c>
      <c r="Q582" s="1317">
        <f>'Coûts de création et production'!AA$33</f>
        <v>0</v>
      </c>
      <c r="R582" s="8">
        <f>'Coûts de création et production'!AB$33</f>
        <v>0</v>
      </c>
      <c r="S582" s="1317">
        <f>'Coûts de création et production'!AA$34</f>
        <v>0</v>
      </c>
      <c r="T582" s="8">
        <f>'Coûts de création et production'!AB$34</f>
        <v>0</v>
      </c>
      <c r="U582" s="1317">
        <f>'Coûts de création et production'!AA$35</f>
        <v>0</v>
      </c>
      <c r="V582" s="8">
        <f>'Coûts de création et production'!AB$35</f>
        <v>0</v>
      </c>
      <c r="W582" s="1317">
        <f>'Coûts de création et production'!AA$36</f>
        <v>0</v>
      </c>
      <c r="X582" s="8">
        <f>'Coûts de création et production'!AB$36</f>
        <v>0</v>
      </c>
      <c r="Y582" s="1317">
        <f>'Coûts de création et production'!AA$37</f>
        <v>0</v>
      </c>
      <c r="Z582" s="8">
        <f>'Coûts de création et production'!AB$37</f>
        <v>0</v>
      </c>
      <c r="AA582" s="1317">
        <f>'Coûts de création et production'!AA$38</f>
        <v>0</v>
      </c>
      <c r="AB582" s="8">
        <f>'Coûts de création et production'!AB$38</f>
        <v>0</v>
      </c>
      <c r="AC582" s="1317">
        <f>'Coûts de création et production'!AA$39</f>
        <v>0</v>
      </c>
      <c r="AD582" s="8">
        <f>'Coûts de création et production'!AB$39</f>
        <v>0</v>
      </c>
      <c r="AE582" s="8">
        <f>'Coûts de création et production'!AB$40</f>
        <v>0</v>
      </c>
      <c r="AF582" s="8">
        <f>'Coûts de création et production'!AB$41</f>
        <v>0</v>
      </c>
      <c r="AG582" s="8">
        <f>'Coûts de création et production'!AB$42</f>
        <v>0</v>
      </c>
      <c r="AH582" s="8">
        <f>'Coûts de création et production'!AB$43</f>
        <v>0</v>
      </c>
      <c r="AI582" s="8">
        <f>'Coûts de création et production'!AB$44</f>
        <v>0</v>
      </c>
      <c r="AJ582" s="8">
        <f>'Coûts de création et production'!AB$45</f>
        <v>0</v>
      </c>
      <c r="AK582" s="8">
        <f>'Coûts de création et production'!AB$46</f>
        <v>0</v>
      </c>
      <c r="AL582" s="8">
        <f>'Coûts de création et production'!AB$47</f>
        <v>0</v>
      </c>
      <c r="AM582" s="8">
        <f>'Coûts de création et production'!AB$48</f>
        <v>0</v>
      </c>
      <c r="AN582" s="8" t="str">
        <f>'Coûts de création et production'!AB$61</f>
        <v>«Choisir»</v>
      </c>
      <c r="AO582" s="8" t="str">
        <f>'Coûts de création et production'!AB$63</f>
        <v>«Choisir»</v>
      </c>
      <c r="AP582" s="8">
        <f>'Coûts de création et production'!AB$65</f>
        <v>0</v>
      </c>
      <c r="AQ582" s="8">
        <f>'Coûts de création et production'!AB$66</f>
        <v>0</v>
      </c>
    </row>
    <row r="583" spans="1:43">
      <c r="A583" s="8">
        <f>'Identification '!$F$11</f>
        <v>0</v>
      </c>
      <c r="B583" s="46" t="str">
        <f>IF(AND('Identification '!$F$11="",'Identification '!$F$15&lt;&gt;""),'Identification '!$F$15,IF('Identification '!$F$11="","",IF('Identification '!$F$13="Inscrire le nom de votre organisme dans la cellule F15",'Identification '!$F$15,'Identification '!$F$13)))</f>
        <v/>
      </c>
      <c r="C583" s="8" t="str">
        <f>REF!$BM$7</f>
        <v>2025-2026</v>
      </c>
      <c r="D583" s="8" t="s">
        <v>2995</v>
      </c>
      <c r="E583" s="46" t="str">
        <f>'Identification '!$F$17</f>
        <v/>
      </c>
      <c r="F583" s="8" t="str">
        <f>'Identification '!$G$18</f>
        <v/>
      </c>
      <c r="G583" s="8" t="s">
        <v>3159</v>
      </c>
      <c r="H583" s="407" t="s">
        <v>3231</v>
      </c>
      <c r="I583" s="8">
        <f>'Coûts de création et production'!AD$14</f>
        <v>0</v>
      </c>
      <c r="J583" s="8" t="str">
        <f>'Coûts de création et production'!AD$17</f>
        <v>«Choisir»</v>
      </c>
      <c r="K583" s="8">
        <f>'Coûts de création et production'!AD$19</f>
        <v>0</v>
      </c>
      <c r="L583" s="8">
        <f>'Coûts de création et production'!AD$22</f>
        <v>0</v>
      </c>
      <c r="M583" s="1317">
        <f>'Coûts de création et production'!AC$31</f>
        <v>0</v>
      </c>
      <c r="N583" s="8">
        <f>'Coûts de création et production'!AD$31</f>
        <v>0</v>
      </c>
      <c r="O583" s="1317">
        <f>'Coûts de création et production'!AC$32</f>
        <v>0</v>
      </c>
      <c r="P583" s="8">
        <f>'Coûts de création et production'!AD$32</f>
        <v>0</v>
      </c>
      <c r="Q583" s="1317">
        <f>'Coûts de création et production'!AC$33</f>
        <v>0</v>
      </c>
      <c r="R583" s="8">
        <f>'Coûts de création et production'!AD$33</f>
        <v>0</v>
      </c>
      <c r="S583" s="1317">
        <f>'Coûts de création et production'!AC$34</f>
        <v>0</v>
      </c>
      <c r="T583" s="8">
        <f>'Coûts de création et production'!AD$34</f>
        <v>0</v>
      </c>
      <c r="U583" s="1317">
        <f>'Coûts de création et production'!AC$35</f>
        <v>0</v>
      </c>
      <c r="V583" s="8">
        <f>'Coûts de création et production'!AD$35</f>
        <v>0</v>
      </c>
      <c r="W583" s="1317">
        <f>'Coûts de création et production'!AC$36</f>
        <v>0</v>
      </c>
      <c r="X583" s="8">
        <f>'Coûts de création et production'!AD$36</f>
        <v>0</v>
      </c>
      <c r="Y583" s="1317">
        <f>'Coûts de création et production'!AC$37</f>
        <v>0</v>
      </c>
      <c r="Z583" s="8">
        <f>'Coûts de création et production'!AD$37</f>
        <v>0</v>
      </c>
      <c r="AA583" s="1317">
        <f>'Coûts de création et production'!AC$38</f>
        <v>0</v>
      </c>
      <c r="AB583" s="8">
        <f>'Coûts de création et production'!AD$38</f>
        <v>0</v>
      </c>
      <c r="AC583" s="1317">
        <f>'Coûts de création et production'!AC$39</f>
        <v>0</v>
      </c>
      <c r="AD583" s="8">
        <f>'Coûts de création et production'!AD$39</f>
        <v>0</v>
      </c>
      <c r="AE583" s="8">
        <f>'Coûts de création et production'!AD$40</f>
        <v>0</v>
      </c>
      <c r="AF583" s="8">
        <f>'Coûts de création et production'!AD$41</f>
        <v>0</v>
      </c>
      <c r="AG583" s="8">
        <f>'Coûts de création et production'!AD$42</f>
        <v>0</v>
      </c>
      <c r="AH583" s="8">
        <f>'Coûts de création et production'!AD$43</f>
        <v>0</v>
      </c>
      <c r="AI583" s="8">
        <f>'Coûts de création et production'!AD$44</f>
        <v>0</v>
      </c>
      <c r="AJ583" s="8">
        <f>'Coûts de création et production'!AD$45</f>
        <v>0</v>
      </c>
      <c r="AK583" s="8">
        <f>'Coûts de création et production'!AD$46</f>
        <v>0</v>
      </c>
      <c r="AL583" s="8">
        <f>'Coûts de création et production'!AD$47</f>
        <v>0</v>
      </c>
      <c r="AM583" s="8">
        <f>'Coûts de création et production'!AD$48</f>
        <v>0</v>
      </c>
      <c r="AN583" s="8" t="str">
        <f>'Coûts de création et production'!AD$61</f>
        <v>«Choisir»</v>
      </c>
      <c r="AO583" s="8" t="str">
        <f>'Coûts de création et production'!AD$63</f>
        <v>«Choisir»</v>
      </c>
      <c r="AP583" s="8">
        <f>'Coûts de création et production'!AD$65</f>
        <v>0</v>
      </c>
      <c r="AQ583" s="8">
        <f>'Coûts de création et production'!AD$66</f>
        <v>0</v>
      </c>
    </row>
    <row r="584" spans="1:43">
      <c r="A584" s="8">
        <f>'Identification '!$F$11</f>
        <v>0</v>
      </c>
      <c r="B584" s="46" t="str">
        <f>IF(AND('Identification '!$F$11="",'Identification '!$F$15&lt;&gt;""),'Identification '!$F$15,IF('Identification '!$F$11="","",IF('Identification '!$F$13="Inscrire le nom de votre organisme dans la cellule F15",'Identification '!$F$15,'Identification '!$F$13)))</f>
        <v/>
      </c>
      <c r="C584" s="8" t="str">
        <f>REF!$BM$7</f>
        <v>2025-2026</v>
      </c>
      <c r="D584" s="8" t="s">
        <v>2995</v>
      </c>
      <c r="E584" s="46" t="str">
        <f>'Identification '!$F$17</f>
        <v/>
      </c>
      <c r="F584" s="8" t="str">
        <f>'Identification '!$G$18</f>
        <v/>
      </c>
      <c r="G584" s="8" t="s">
        <v>3160</v>
      </c>
      <c r="H584" s="407" t="s">
        <v>3232</v>
      </c>
      <c r="I584" s="8">
        <f>'Coûts de création et production'!AF$14</f>
        <v>0</v>
      </c>
      <c r="J584" s="8" t="str">
        <f>'Coûts de création et production'!AF$17</f>
        <v>«Choisir»</v>
      </c>
      <c r="K584" s="8">
        <f>'Coûts de création et production'!AF$19</f>
        <v>0</v>
      </c>
      <c r="L584" s="8">
        <f>'Coûts de création et production'!AF$22</f>
        <v>0</v>
      </c>
      <c r="M584" s="1317">
        <f>'Coûts de création et production'!AE$31</f>
        <v>0</v>
      </c>
      <c r="N584" s="8">
        <f>'Coûts de création et production'!AF$31</f>
        <v>0</v>
      </c>
      <c r="O584" s="1317">
        <f>'Coûts de création et production'!AE$32</f>
        <v>0</v>
      </c>
      <c r="P584" s="8">
        <f>'Coûts de création et production'!AF$32</f>
        <v>0</v>
      </c>
      <c r="Q584" s="1317">
        <f>'Coûts de création et production'!AE$33</f>
        <v>0</v>
      </c>
      <c r="R584" s="8">
        <f>'Coûts de création et production'!AF$33</f>
        <v>0</v>
      </c>
      <c r="S584" s="1317">
        <f>'Coûts de création et production'!AE$34</f>
        <v>0</v>
      </c>
      <c r="T584" s="8">
        <f>'Coûts de création et production'!AF$34</f>
        <v>0</v>
      </c>
      <c r="U584" s="1317">
        <f>'Coûts de création et production'!AE$35</f>
        <v>0</v>
      </c>
      <c r="V584" s="8">
        <f>'Coûts de création et production'!AF$35</f>
        <v>0</v>
      </c>
      <c r="W584" s="1317">
        <f>'Coûts de création et production'!AE$36</f>
        <v>0</v>
      </c>
      <c r="X584" s="8">
        <f>'Coûts de création et production'!AF$36</f>
        <v>0</v>
      </c>
      <c r="Y584" s="1317">
        <f>'Coûts de création et production'!AE$37</f>
        <v>0</v>
      </c>
      <c r="Z584" s="8">
        <f>'Coûts de création et production'!AF$37</f>
        <v>0</v>
      </c>
      <c r="AA584" s="1317">
        <f>'Coûts de création et production'!AE$38</f>
        <v>0</v>
      </c>
      <c r="AB584" s="8">
        <f>'Coûts de création et production'!AF$38</f>
        <v>0</v>
      </c>
      <c r="AC584" s="1317">
        <f>'Coûts de création et production'!AE$39</f>
        <v>0</v>
      </c>
      <c r="AD584" s="8">
        <f>'Coûts de création et production'!AF$39</f>
        <v>0</v>
      </c>
      <c r="AE584" s="8">
        <f>'Coûts de création et production'!AF$40</f>
        <v>0</v>
      </c>
      <c r="AF584" s="8">
        <f>'Coûts de création et production'!AF$41</f>
        <v>0</v>
      </c>
      <c r="AG584" s="8">
        <f>'Coûts de création et production'!AF$42</f>
        <v>0</v>
      </c>
      <c r="AH584" s="8">
        <f>'Coûts de création et production'!AF$43</f>
        <v>0</v>
      </c>
      <c r="AI584" s="8">
        <f>'Coûts de création et production'!AF$44</f>
        <v>0</v>
      </c>
      <c r="AJ584" s="8">
        <f>'Coûts de création et production'!AF$45</f>
        <v>0</v>
      </c>
      <c r="AK584" s="8">
        <f>'Coûts de création et production'!AF$46</f>
        <v>0</v>
      </c>
      <c r="AL584" s="8">
        <f>'Coûts de création et production'!AF$47</f>
        <v>0</v>
      </c>
      <c r="AM584" s="8">
        <f>'Coûts de création et production'!AF$48</f>
        <v>0</v>
      </c>
      <c r="AN584" s="8" t="str">
        <f>'Coûts de création et production'!AF$61</f>
        <v>«Choisir»</v>
      </c>
      <c r="AO584" s="8" t="str">
        <f>'Coûts de création et production'!AF$63</f>
        <v>«Choisir»</v>
      </c>
      <c r="AP584" s="8">
        <f>'Coûts de création et production'!AF$65</f>
        <v>0</v>
      </c>
      <c r="AQ584" s="8">
        <f>'Coûts de création et production'!AF$66</f>
        <v>0</v>
      </c>
    </row>
    <row r="585" spans="1:43">
      <c r="A585" s="8">
        <f>'Identification '!$F$11</f>
        <v>0</v>
      </c>
      <c r="B585" s="46" t="str">
        <f>IF(AND('Identification '!$F$11="",'Identification '!$F$15&lt;&gt;""),'Identification '!$F$15,IF('Identification '!$F$11="","",IF('Identification '!$F$13="Inscrire le nom de votre organisme dans la cellule F15",'Identification '!$F$15,'Identification '!$F$13)))</f>
        <v/>
      </c>
      <c r="C585" s="8" t="str">
        <f>REF!$BM$7</f>
        <v>2025-2026</v>
      </c>
      <c r="D585" s="8" t="s">
        <v>2995</v>
      </c>
      <c r="E585" s="46" t="str">
        <f>'Identification '!$F$17</f>
        <v/>
      </c>
      <c r="F585" s="8" t="str">
        <f>'Identification '!$G$18</f>
        <v/>
      </c>
      <c r="G585" s="8" t="s">
        <v>3161</v>
      </c>
      <c r="H585" s="407" t="s">
        <v>3233</v>
      </c>
      <c r="I585" s="8">
        <f>'Coûts de création et production'!AH$14</f>
        <v>0</v>
      </c>
      <c r="J585" s="8" t="str">
        <f>'Coûts de création et production'!AH$17</f>
        <v>«Choisir»</v>
      </c>
      <c r="K585" s="8">
        <f>'Coûts de création et production'!AH$19</f>
        <v>0</v>
      </c>
      <c r="L585" s="8">
        <f>'Coûts de création et production'!AH$22</f>
        <v>0</v>
      </c>
      <c r="M585" s="1317">
        <f>'Coûts de création et production'!AG$31</f>
        <v>0</v>
      </c>
      <c r="N585" s="8">
        <f>'Coûts de création et production'!AH$31</f>
        <v>0</v>
      </c>
      <c r="O585" s="1317">
        <f>'Coûts de création et production'!AG$32</f>
        <v>0</v>
      </c>
      <c r="P585" s="8">
        <f>'Coûts de création et production'!AH$32</f>
        <v>0</v>
      </c>
      <c r="Q585" s="1317">
        <f>'Coûts de création et production'!AG$33</f>
        <v>0</v>
      </c>
      <c r="R585" s="8">
        <f>'Coûts de création et production'!AH$33</f>
        <v>0</v>
      </c>
      <c r="S585" s="1317">
        <f>'Coûts de création et production'!AG$34</f>
        <v>0</v>
      </c>
      <c r="T585" s="8">
        <f>'Coûts de création et production'!AH$34</f>
        <v>0</v>
      </c>
      <c r="U585" s="1317">
        <f>'Coûts de création et production'!AG$35</f>
        <v>0</v>
      </c>
      <c r="V585" s="8">
        <f>'Coûts de création et production'!AH$35</f>
        <v>0</v>
      </c>
      <c r="W585" s="1317">
        <f>'Coûts de création et production'!AG$36</f>
        <v>0</v>
      </c>
      <c r="X585" s="8">
        <f>'Coûts de création et production'!AH$36</f>
        <v>0</v>
      </c>
      <c r="Y585" s="1317">
        <f>'Coûts de création et production'!AG$37</f>
        <v>0</v>
      </c>
      <c r="Z585" s="8">
        <f>'Coûts de création et production'!AH$37</f>
        <v>0</v>
      </c>
      <c r="AA585" s="1317">
        <f>'Coûts de création et production'!AG$38</f>
        <v>0</v>
      </c>
      <c r="AB585" s="8">
        <f>'Coûts de création et production'!AH$38</f>
        <v>0</v>
      </c>
      <c r="AC585" s="1317">
        <f>'Coûts de création et production'!AG$39</f>
        <v>0</v>
      </c>
      <c r="AD585" s="8">
        <f>'Coûts de création et production'!AH$39</f>
        <v>0</v>
      </c>
      <c r="AE585" s="8">
        <f>'Coûts de création et production'!AH$40</f>
        <v>0</v>
      </c>
      <c r="AF585" s="8">
        <f>'Coûts de création et production'!AH$41</f>
        <v>0</v>
      </c>
      <c r="AG585" s="8">
        <f>'Coûts de création et production'!AH$42</f>
        <v>0</v>
      </c>
      <c r="AH585" s="8">
        <f>'Coûts de création et production'!AH$43</f>
        <v>0</v>
      </c>
      <c r="AI585" s="8">
        <f>'Coûts de création et production'!AH$44</f>
        <v>0</v>
      </c>
      <c r="AJ585" s="8">
        <f>'Coûts de création et production'!AH$45</f>
        <v>0</v>
      </c>
      <c r="AK585" s="8">
        <f>'Coûts de création et production'!AH$46</f>
        <v>0</v>
      </c>
      <c r="AL585" s="8">
        <f>'Coûts de création et production'!AH$47</f>
        <v>0</v>
      </c>
      <c r="AM585" s="8">
        <f>'Coûts de création et production'!AH$48</f>
        <v>0</v>
      </c>
      <c r="AN585" s="8" t="str">
        <f>'Coûts de création et production'!AH$61</f>
        <v>«Choisir»</v>
      </c>
      <c r="AO585" s="8" t="str">
        <f>'Coûts de création et production'!AH$63</f>
        <v>«Choisir»</v>
      </c>
      <c r="AP585" s="8">
        <f>'Coûts de création et production'!AH$65</f>
        <v>0</v>
      </c>
      <c r="AQ585" s="8">
        <f>'Coûts de création et production'!AH$66</f>
        <v>0</v>
      </c>
    </row>
    <row r="586" spans="1:43">
      <c r="A586" s="8">
        <f>'Identification '!$F$11</f>
        <v>0</v>
      </c>
      <c r="B586" s="46" t="str">
        <f>IF(AND('Identification '!$F$11="",'Identification '!$F$15&lt;&gt;""),'Identification '!$F$15,IF('Identification '!$F$11="","",IF('Identification '!$F$13="Inscrire le nom de votre organisme dans la cellule F15",'Identification '!$F$15,'Identification '!$F$13)))</f>
        <v/>
      </c>
      <c r="C586" s="8" t="str">
        <f>REF!$BM$7</f>
        <v>2025-2026</v>
      </c>
      <c r="D586" s="8" t="s">
        <v>2995</v>
      </c>
      <c r="E586" s="46" t="str">
        <f>'Identification '!$F$17</f>
        <v/>
      </c>
      <c r="F586" s="8" t="str">
        <f>'Identification '!$G$18</f>
        <v/>
      </c>
      <c r="G586" s="8" t="s">
        <v>3162</v>
      </c>
      <c r="H586" s="407" t="s">
        <v>3234</v>
      </c>
      <c r="I586" s="8">
        <f>'Coûts de création et production'!AJ$14</f>
        <v>0</v>
      </c>
      <c r="J586" s="8" t="str">
        <f>'Coûts de création et production'!AJ$17</f>
        <v>«Choisir»</v>
      </c>
      <c r="K586" s="8">
        <f>'Coûts de création et production'!AJ$19</f>
        <v>0</v>
      </c>
      <c r="L586" s="8">
        <f>'Coûts de création et production'!AJ$22</f>
        <v>0</v>
      </c>
      <c r="M586" s="1317">
        <f>'Coûts de création et production'!AI$31</f>
        <v>0</v>
      </c>
      <c r="N586" s="8">
        <f>'Coûts de création et production'!AJ$31</f>
        <v>0</v>
      </c>
      <c r="O586" s="1317">
        <f>'Coûts de création et production'!AI$32</f>
        <v>0</v>
      </c>
      <c r="P586" s="8">
        <f>'Coûts de création et production'!AJ$32</f>
        <v>0</v>
      </c>
      <c r="Q586" s="1317">
        <f>'Coûts de création et production'!AI$33</f>
        <v>0</v>
      </c>
      <c r="R586" s="8">
        <f>'Coûts de création et production'!AJ$33</f>
        <v>0</v>
      </c>
      <c r="S586" s="1317">
        <f>'Coûts de création et production'!AI$34</f>
        <v>0</v>
      </c>
      <c r="T586" s="8">
        <f>'Coûts de création et production'!AJ$34</f>
        <v>0</v>
      </c>
      <c r="U586" s="1317">
        <f>'Coûts de création et production'!AI$35</f>
        <v>0</v>
      </c>
      <c r="V586" s="8">
        <f>'Coûts de création et production'!AJ$35</f>
        <v>0</v>
      </c>
      <c r="W586" s="1317">
        <f>'Coûts de création et production'!AI$36</f>
        <v>0</v>
      </c>
      <c r="X586" s="8">
        <f>'Coûts de création et production'!AJ$36</f>
        <v>0</v>
      </c>
      <c r="Y586" s="1317">
        <f>'Coûts de création et production'!AI$37</f>
        <v>0</v>
      </c>
      <c r="Z586" s="8">
        <f>'Coûts de création et production'!AJ$37</f>
        <v>0</v>
      </c>
      <c r="AA586" s="1317">
        <f>'Coûts de création et production'!AI$38</f>
        <v>0</v>
      </c>
      <c r="AB586" s="8">
        <f>'Coûts de création et production'!AJ$38</f>
        <v>0</v>
      </c>
      <c r="AC586" s="1317">
        <f>'Coûts de création et production'!AI$39</f>
        <v>0</v>
      </c>
      <c r="AD586" s="8">
        <f>'Coûts de création et production'!AJ$39</f>
        <v>0</v>
      </c>
      <c r="AE586" s="8">
        <f>'Coûts de création et production'!AJ$40</f>
        <v>0</v>
      </c>
      <c r="AF586" s="8">
        <f>'Coûts de création et production'!AJ$41</f>
        <v>0</v>
      </c>
      <c r="AG586" s="8">
        <f>'Coûts de création et production'!AJ$42</f>
        <v>0</v>
      </c>
      <c r="AH586" s="8">
        <f>'Coûts de création et production'!AJ$43</f>
        <v>0</v>
      </c>
      <c r="AI586" s="8">
        <f>'Coûts de création et production'!AJ$44</f>
        <v>0</v>
      </c>
      <c r="AJ586" s="8">
        <f>'Coûts de création et production'!AJ$45</f>
        <v>0</v>
      </c>
      <c r="AK586" s="8">
        <f>'Coûts de création et production'!AJ$46</f>
        <v>0</v>
      </c>
      <c r="AL586" s="8">
        <f>'Coûts de création et production'!AJ$47</f>
        <v>0</v>
      </c>
      <c r="AM586" s="8">
        <f>'Coûts de création et production'!AJ$48</f>
        <v>0</v>
      </c>
      <c r="AN586" s="8" t="str">
        <f>'Coûts de création et production'!AJ$61</f>
        <v>«Choisir»</v>
      </c>
      <c r="AO586" s="8" t="str">
        <f>'Coûts de création et production'!AJ$63</f>
        <v>«Choisir»</v>
      </c>
      <c r="AP586" s="8">
        <f>'Coûts de création et production'!AJ$65</f>
        <v>0</v>
      </c>
      <c r="AQ586" s="8">
        <f>'Coûts de création et production'!AJ$66</f>
        <v>0</v>
      </c>
    </row>
    <row r="587" spans="1:43">
      <c r="A587" s="8">
        <f>'Identification '!$F$11</f>
        <v>0</v>
      </c>
      <c r="B587" s="46" t="str">
        <f>IF(AND('Identification '!$F$11="",'Identification '!$F$15&lt;&gt;""),'Identification '!$F$15,IF('Identification '!$F$11="","",IF('Identification '!$F$13="Inscrire le nom de votre organisme dans la cellule F15",'Identification '!$F$15,'Identification '!$F$13)))</f>
        <v/>
      </c>
      <c r="C587" s="8" t="str">
        <f>REF!$BM$7</f>
        <v>2025-2026</v>
      </c>
      <c r="D587" s="8" t="s">
        <v>2995</v>
      </c>
      <c r="E587" s="46" t="str">
        <f>'Identification '!$F$17</f>
        <v/>
      </c>
      <c r="F587" s="8" t="str">
        <f>'Identification '!$G$18</f>
        <v/>
      </c>
      <c r="G587" s="8" t="s">
        <v>3163</v>
      </c>
      <c r="H587" s="407" t="s">
        <v>3235</v>
      </c>
      <c r="I587" s="8">
        <f>'Coûts de création et production'!AL$14</f>
        <v>0</v>
      </c>
      <c r="J587" s="8" t="str">
        <f>'Coûts de création et production'!AL$17</f>
        <v>«Choisir»</v>
      </c>
      <c r="K587" s="8">
        <f>'Coûts de création et production'!AL$19</f>
        <v>0</v>
      </c>
      <c r="L587" s="8">
        <f>'Coûts de création et production'!AL$22</f>
        <v>0</v>
      </c>
      <c r="M587" s="1317">
        <f>'Coûts de création et production'!AK$31</f>
        <v>0</v>
      </c>
      <c r="N587" s="8">
        <f>'Coûts de création et production'!AL$31</f>
        <v>0</v>
      </c>
      <c r="O587" s="1317">
        <f>'Coûts de création et production'!AK$32</f>
        <v>0</v>
      </c>
      <c r="P587" s="8">
        <f>'Coûts de création et production'!AL$32</f>
        <v>0</v>
      </c>
      <c r="Q587" s="1317">
        <f>'Coûts de création et production'!AK$33</f>
        <v>0</v>
      </c>
      <c r="R587" s="8">
        <f>'Coûts de création et production'!AL$33</f>
        <v>0</v>
      </c>
      <c r="S587" s="1317">
        <f>'Coûts de création et production'!AK$34</f>
        <v>0</v>
      </c>
      <c r="T587" s="8">
        <f>'Coûts de création et production'!AL$34</f>
        <v>0</v>
      </c>
      <c r="U587" s="1317">
        <f>'Coûts de création et production'!AK$35</f>
        <v>0</v>
      </c>
      <c r="V587" s="8">
        <f>'Coûts de création et production'!AL$35</f>
        <v>0</v>
      </c>
      <c r="W587" s="1317">
        <f>'Coûts de création et production'!AK$36</f>
        <v>0</v>
      </c>
      <c r="X587" s="8">
        <f>'Coûts de création et production'!AL$36</f>
        <v>0</v>
      </c>
      <c r="Y587" s="1317">
        <f>'Coûts de création et production'!AK$37</f>
        <v>0</v>
      </c>
      <c r="Z587" s="8">
        <f>'Coûts de création et production'!AL$37</f>
        <v>0</v>
      </c>
      <c r="AA587" s="1317">
        <f>'Coûts de création et production'!AK$38</f>
        <v>0</v>
      </c>
      <c r="AB587" s="8">
        <f>'Coûts de création et production'!AL$38</f>
        <v>0</v>
      </c>
      <c r="AC587" s="1317">
        <f>'Coûts de création et production'!AK$39</f>
        <v>0</v>
      </c>
      <c r="AD587" s="8">
        <f>'Coûts de création et production'!AL$39</f>
        <v>0</v>
      </c>
      <c r="AE587" s="8">
        <f>'Coûts de création et production'!AL$40</f>
        <v>0</v>
      </c>
      <c r="AF587" s="8">
        <f>'Coûts de création et production'!AL$41</f>
        <v>0</v>
      </c>
      <c r="AG587" s="8">
        <f>'Coûts de création et production'!AL$42</f>
        <v>0</v>
      </c>
      <c r="AH587" s="8">
        <f>'Coûts de création et production'!AL$43</f>
        <v>0</v>
      </c>
      <c r="AI587" s="8">
        <f>'Coûts de création et production'!AL$44</f>
        <v>0</v>
      </c>
      <c r="AJ587" s="8">
        <f>'Coûts de création et production'!AL$45</f>
        <v>0</v>
      </c>
      <c r="AK587" s="8">
        <f>'Coûts de création et production'!AL$46</f>
        <v>0</v>
      </c>
      <c r="AL587" s="8">
        <f>'Coûts de création et production'!AL$47</f>
        <v>0</v>
      </c>
      <c r="AM587" s="8">
        <f>'Coûts de création et production'!AL$48</f>
        <v>0</v>
      </c>
      <c r="AN587" s="8" t="str">
        <f>'Coûts de création et production'!AL$61</f>
        <v>«Choisir»</v>
      </c>
      <c r="AO587" s="8" t="str">
        <f>'Coûts de création et production'!AL$63</f>
        <v>«Choisir»</v>
      </c>
      <c r="AP587" s="8">
        <f>'Coûts de création et production'!AL$65</f>
        <v>0</v>
      </c>
      <c r="AQ587" s="8">
        <f>'Coûts de création et production'!AL$66</f>
        <v>0</v>
      </c>
    </row>
    <row r="588" spans="1:43">
      <c r="A588" s="8">
        <f>'Identification '!$F$11</f>
        <v>0</v>
      </c>
      <c r="B588" s="46" t="str">
        <f>IF(AND('Identification '!$F$11="",'Identification '!$F$15&lt;&gt;""),'Identification '!$F$15,IF('Identification '!$F$11="","",IF('Identification '!$F$13="Inscrire le nom de votre organisme dans la cellule F15",'Identification '!$F$15,'Identification '!$F$13)))</f>
        <v/>
      </c>
      <c r="C588" s="8" t="str">
        <f>REF!$BM$7</f>
        <v>2025-2026</v>
      </c>
      <c r="D588" s="8" t="s">
        <v>2995</v>
      </c>
      <c r="E588" s="46" t="str">
        <f>'Identification '!$F$17</f>
        <v/>
      </c>
      <c r="F588" s="8" t="str">
        <f>'Identification '!$G$18</f>
        <v/>
      </c>
      <c r="G588" s="8" t="s">
        <v>3164</v>
      </c>
      <c r="H588" s="407" t="s">
        <v>3236</v>
      </c>
      <c r="I588" s="8">
        <f>'Coûts de création et production'!AN$14</f>
        <v>0</v>
      </c>
      <c r="J588" s="8" t="str">
        <f>'Coûts de création et production'!AN$17</f>
        <v>«Choisir»</v>
      </c>
      <c r="K588" s="8">
        <f>'Coûts de création et production'!AN$19</f>
        <v>0</v>
      </c>
      <c r="L588" s="8">
        <f>'Coûts de création et production'!AN$22</f>
        <v>0</v>
      </c>
      <c r="M588" s="1317">
        <f>'Coûts de création et production'!AM$31</f>
        <v>0</v>
      </c>
      <c r="N588" s="8">
        <f>'Coûts de création et production'!AN$31</f>
        <v>0</v>
      </c>
      <c r="O588" s="1317">
        <f>'Coûts de création et production'!AM$32</f>
        <v>0</v>
      </c>
      <c r="P588" s="8">
        <f>'Coûts de création et production'!AN$32</f>
        <v>0</v>
      </c>
      <c r="Q588" s="1317">
        <f>'Coûts de création et production'!AM$33</f>
        <v>0</v>
      </c>
      <c r="R588" s="8">
        <f>'Coûts de création et production'!AN$33</f>
        <v>0</v>
      </c>
      <c r="S588" s="1317">
        <f>'Coûts de création et production'!AM$34</f>
        <v>0</v>
      </c>
      <c r="T588" s="8">
        <f>'Coûts de création et production'!AN$34</f>
        <v>0</v>
      </c>
      <c r="U588" s="1317">
        <f>'Coûts de création et production'!AM$35</f>
        <v>0</v>
      </c>
      <c r="V588" s="8">
        <f>'Coûts de création et production'!AN$35</f>
        <v>0</v>
      </c>
      <c r="W588" s="1317">
        <f>'Coûts de création et production'!AM$36</f>
        <v>0</v>
      </c>
      <c r="X588" s="8">
        <f>'Coûts de création et production'!AN$36</f>
        <v>0</v>
      </c>
      <c r="Y588" s="1317">
        <f>'Coûts de création et production'!AM$37</f>
        <v>0</v>
      </c>
      <c r="Z588" s="8">
        <f>'Coûts de création et production'!AN$37</f>
        <v>0</v>
      </c>
      <c r="AA588" s="1317">
        <f>'Coûts de création et production'!AM$38</f>
        <v>0</v>
      </c>
      <c r="AB588" s="8">
        <f>'Coûts de création et production'!AN$38</f>
        <v>0</v>
      </c>
      <c r="AC588" s="1317">
        <f>'Coûts de création et production'!AM$39</f>
        <v>0</v>
      </c>
      <c r="AD588" s="8">
        <f>'Coûts de création et production'!AN$39</f>
        <v>0</v>
      </c>
      <c r="AE588" s="8">
        <f>'Coûts de création et production'!AN$40</f>
        <v>0</v>
      </c>
      <c r="AF588" s="8">
        <f>'Coûts de création et production'!AN$41</f>
        <v>0</v>
      </c>
      <c r="AG588" s="8">
        <f>'Coûts de création et production'!AN$42</f>
        <v>0</v>
      </c>
      <c r="AH588" s="8">
        <f>'Coûts de création et production'!AN$43</f>
        <v>0</v>
      </c>
      <c r="AI588" s="8">
        <f>'Coûts de création et production'!AN$44</f>
        <v>0</v>
      </c>
      <c r="AJ588" s="8">
        <f>'Coûts de création et production'!AN$45</f>
        <v>0</v>
      </c>
      <c r="AK588" s="8">
        <f>'Coûts de création et production'!AN$46</f>
        <v>0</v>
      </c>
      <c r="AL588" s="8">
        <f>'Coûts de création et production'!AN$47</f>
        <v>0</v>
      </c>
      <c r="AM588" s="8">
        <f>'Coûts de création et production'!AN$48</f>
        <v>0</v>
      </c>
      <c r="AN588" s="8" t="str">
        <f>'Coûts de création et production'!AN$61</f>
        <v>«Choisir»</v>
      </c>
      <c r="AO588" s="8" t="str">
        <f>'Coûts de création et production'!AN$63</f>
        <v>«Choisir»</v>
      </c>
      <c r="AP588" s="8">
        <f>'Coûts de création et production'!AN$65</f>
        <v>0</v>
      </c>
      <c r="AQ588" s="8">
        <f>'Coûts de création et production'!AN$66</f>
        <v>0</v>
      </c>
    </row>
    <row r="589" spans="1:43">
      <c r="A589" s="8">
        <f>'Identification '!$F$11</f>
        <v>0</v>
      </c>
      <c r="B589" s="46" t="str">
        <f>IF(AND('Identification '!$F$11="",'Identification '!$F$15&lt;&gt;""),'Identification '!$F$15,IF('Identification '!$F$11="","",IF('Identification '!$F$13="Inscrire le nom de votre organisme dans la cellule F15",'Identification '!$F$15,'Identification '!$F$13)))</f>
        <v/>
      </c>
      <c r="C589" s="8" t="str">
        <f>REF!$BM$7</f>
        <v>2025-2026</v>
      </c>
      <c r="D589" s="8" t="s">
        <v>2995</v>
      </c>
      <c r="E589" s="46" t="str">
        <f>'Identification '!$F$17</f>
        <v/>
      </c>
      <c r="F589" s="8" t="str">
        <f>'Identification '!$G$18</f>
        <v/>
      </c>
      <c r="G589" s="8" t="s">
        <v>3165</v>
      </c>
      <c r="H589" s="407" t="s">
        <v>3237</v>
      </c>
      <c r="I589" s="8">
        <f>'Coûts de création et production'!AP$14</f>
        <v>0</v>
      </c>
      <c r="J589" s="8" t="str">
        <f>'Coûts de création et production'!AP$17</f>
        <v>«Choisir»</v>
      </c>
      <c r="K589" s="8">
        <f>'Coûts de création et production'!AP$19</f>
        <v>0</v>
      </c>
      <c r="L589" s="8">
        <f>'Coûts de création et production'!AP$22</f>
        <v>0</v>
      </c>
      <c r="M589" s="1317">
        <f>'Coûts de création et production'!AO$31</f>
        <v>0</v>
      </c>
      <c r="N589" s="8">
        <f>'Coûts de création et production'!AP$31</f>
        <v>0</v>
      </c>
      <c r="O589" s="1317">
        <f>'Coûts de création et production'!AO$32</f>
        <v>0</v>
      </c>
      <c r="P589" s="8">
        <f>'Coûts de création et production'!AP$32</f>
        <v>0</v>
      </c>
      <c r="Q589" s="1317">
        <f>'Coûts de création et production'!AO$33</f>
        <v>0</v>
      </c>
      <c r="R589" s="8">
        <f>'Coûts de création et production'!AP$33</f>
        <v>0</v>
      </c>
      <c r="S589" s="1317">
        <f>'Coûts de création et production'!AO$34</f>
        <v>0</v>
      </c>
      <c r="T589" s="8">
        <f>'Coûts de création et production'!AP$34</f>
        <v>0</v>
      </c>
      <c r="U589" s="1317">
        <f>'Coûts de création et production'!AO$35</f>
        <v>0</v>
      </c>
      <c r="V589" s="8">
        <f>'Coûts de création et production'!AP$35</f>
        <v>0</v>
      </c>
      <c r="W589" s="1317">
        <f>'Coûts de création et production'!AO$36</f>
        <v>0</v>
      </c>
      <c r="X589" s="8">
        <f>'Coûts de création et production'!AP$36</f>
        <v>0</v>
      </c>
      <c r="Y589" s="1317">
        <f>'Coûts de création et production'!AO$37</f>
        <v>0</v>
      </c>
      <c r="Z589" s="8">
        <f>'Coûts de création et production'!AP$37</f>
        <v>0</v>
      </c>
      <c r="AA589" s="1317">
        <f>'Coûts de création et production'!AO$38</f>
        <v>0</v>
      </c>
      <c r="AB589" s="8">
        <f>'Coûts de création et production'!AP$38</f>
        <v>0</v>
      </c>
      <c r="AC589" s="1317">
        <f>'Coûts de création et production'!AO$39</f>
        <v>0</v>
      </c>
      <c r="AD589" s="8">
        <f>'Coûts de création et production'!AP$39</f>
        <v>0</v>
      </c>
      <c r="AE589" s="8">
        <f>'Coûts de création et production'!AP$40</f>
        <v>0</v>
      </c>
      <c r="AF589" s="8">
        <f>'Coûts de création et production'!AP$41</f>
        <v>0</v>
      </c>
      <c r="AG589" s="8">
        <f>'Coûts de création et production'!AP$42</f>
        <v>0</v>
      </c>
      <c r="AH589" s="8">
        <f>'Coûts de création et production'!AP$43</f>
        <v>0</v>
      </c>
      <c r="AI589" s="8">
        <f>'Coûts de création et production'!AP$44</f>
        <v>0</v>
      </c>
      <c r="AJ589" s="8">
        <f>'Coûts de création et production'!AP$45</f>
        <v>0</v>
      </c>
      <c r="AK589" s="8">
        <f>'Coûts de création et production'!AP$46</f>
        <v>0</v>
      </c>
      <c r="AL589" s="8">
        <f>'Coûts de création et production'!AP$47</f>
        <v>0</v>
      </c>
      <c r="AM589" s="8">
        <f>'Coûts de création et production'!AP$48</f>
        <v>0</v>
      </c>
      <c r="AN589" s="8" t="str">
        <f>'Coûts de création et production'!AP$61</f>
        <v>«Choisir»</v>
      </c>
      <c r="AO589" s="8" t="str">
        <f>'Coûts de création et production'!AP$63</f>
        <v>«Choisir»</v>
      </c>
      <c r="AP589" s="8">
        <f>'Coûts de création et production'!AP$65</f>
        <v>0</v>
      </c>
      <c r="AQ589" s="8">
        <f>'Coûts de création et production'!AP$66</f>
        <v>0</v>
      </c>
    </row>
    <row r="590" spans="1:43">
      <c r="A590" s="8">
        <f>'Identification '!$F$11</f>
        <v>0</v>
      </c>
      <c r="B590" s="46" t="str">
        <f>IF(AND('Identification '!$F$11="",'Identification '!$F$15&lt;&gt;""),'Identification '!$F$15,IF('Identification '!$F$11="","",IF('Identification '!$F$13="Inscrire le nom de votre organisme dans la cellule F15",'Identification '!$F$15,'Identification '!$F$13)))</f>
        <v/>
      </c>
      <c r="C590" s="8" t="str">
        <f>REF!$BM$7</f>
        <v>2025-2026</v>
      </c>
      <c r="D590" s="8" t="s">
        <v>2995</v>
      </c>
      <c r="E590" s="46" t="str">
        <f>'Identification '!$F$17</f>
        <v/>
      </c>
      <c r="F590" s="8" t="str">
        <f>'Identification '!$G$18</f>
        <v/>
      </c>
      <c r="G590" s="8" t="s">
        <v>3166</v>
      </c>
      <c r="H590" s="407" t="s">
        <v>3238</v>
      </c>
      <c r="I590" s="8">
        <f>'Coûts de création et production'!AR$14</f>
        <v>0</v>
      </c>
      <c r="J590" s="8" t="str">
        <f>'Coûts de création et production'!AR$17</f>
        <v>«Choisir»</v>
      </c>
      <c r="K590" s="8">
        <f>'Coûts de création et production'!AR$19</f>
        <v>0</v>
      </c>
      <c r="L590" s="8">
        <f>'Coûts de création et production'!AR$22</f>
        <v>0</v>
      </c>
      <c r="M590" s="1317">
        <f>'Coûts de création et production'!AQ$31</f>
        <v>0</v>
      </c>
      <c r="N590" s="8">
        <f>'Coûts de création et production'!AR$31</f>
        <v>0</v>
      </c>
      <c r="O590" s="1317">
        <f>'Coûts de création et production'!AQ$32</f>
        <v>0</v>
      </c>
      <c r="P590" s="8">
        <f>'Coûts de création et production'!AR$32</f>
        <v>0</v>
      </c>
      <c r="Q590" s="1317">
        <f>'Coûts de création et production'!AQ$33</f>
        <v>0</v>
      </c>
      <c r="R590" s="8">
        <f>'Coûts de création et production'!AR$33</f>
        <v>0</v>
      </c>
      <c r="S590" s="1317">
        <f>'Coûts de création et production'!AQ$34</f>
        <v>0</v>
      </c>
      <c r="T590" s="8">
        <f>'Coûts de création et production'!AR$34</f>
        <v>0</v>
      </c>
      <c r="U590" s="1317">
        <f>'Coûts de création et production'!AQ$35</f>
        <v>0</v>
      </c>
      <c r="V590" s="8">
        <f>'Coûts de création et production'!AR$35</f>
        <v>0</v>
      </c>
      <c r="W590" s="1317">
        <f>'Coûts de création et production'!AQ$36</f>
        <v>0</v>
      </c>
      <c r="X590" s="8">
        <f>'Coûts de création et production'!AR$36</f>
        <v>0</v>
      </c>
      <c r="Y590" s="1317">
        <f>'Coûts de création et production'!AQ$37</f>
        <v>0</v>
      </c>
      <c r="Z590" s="8">
        <f>'Coûts de création et production'!AR$37</f>
        <v>0</v>
      </c>
      <c r="AA590" s="1317">
        <f>'Coûts de création et production'!AQ$38</f>
        <v>0</v>
      </c>
      <c r="AB590" s="8">
        <f>'Coûts de création et production'!AR$38</f>
        <v>0</v>
      </c>
      <c r="AC590" s="1317">
        <f>'Coûts de création et production'!AQ$39</f>
        <v>0</v>
      </c>
      <c r="AD590" s="8">
        <f>'Coûts de création et production'!AR$39</f>
        <v>0</v>
      </c>
      <c r="AE590" s="8">
        <f>'Coûts de création et production'!AR$40</f>
        <v>0</v>
      </c>
      <c r="AF590" s="8">
        <f>'Coûts de création et production'!AR$41</f>
        <v>0</v>
      </c>
      <c r="AG590" s="8">
        <f>'Coûts de création et production'!AR$42</f>
        <v>0</v>
      </c>
      <c r="AH590" s="8">
        <f>'Coûts de création et production'!AR$43</f>
        <v>0</v>
      </c>
      <c r="AI590" s="8">
        <f>'Coûts de création et production'!AR$44</f>
        <v>0</v>
      </c>
      <c r="AJ590" s="8">
        <f>'Coûts de création et production'!AR$45</f>
        <v>0</v>
      </c>
      <c r="AK590" s="8">
        <f>'Coûts de création et production'!AR$46</f>
        <v>0</v>
      </c>
      <c r="AL590" s="8">
        <f>'Coûts de création et production'!AR$47</f>
        <v>0</v>
      </c>
      <c r="AM590" s="8">
        <f>'Coûts de création et production'!AR$48</f>
        <v>0</v>
      </c>
      <c r="AN590" s="8" t="str">
        <f>'Coûts de création et production'!AR$61</f>
        <v>«Choisir»</v>
      </c>
      <c r="AO590" s="8" t="str">
        <f>'Coûts de création et production'!AR$63</f>
        <v>«Choisir»</v>
      </c>
      <c r="AP590" s="8">
        <f>'Coûts de création et production'!AR$65</f>
        <v>0</v>
      </c>
      <c r="AQ590" s="8">
        <f>'Coûts de création et production'!AR$66</f>
        <v>0</v>
      </c>
    </row>
    <row r="591" spans="1:43">
      <c r="A591" s="8">
        <f>'Identification '!$F$11</f>
        <v>0</v>
      </c>
      <c r="B591" s="46" t="str">
        <f>IF(AND('Identification '!$F$11="",'Identification '!$F$15&lt;&gt;""),'Identification '!$F$15,IF('Identification '!$F$11="","",IF('Identification '!$F$13="Inscrire le nom de votre organisme dans la cellule F15",'Identification '!$F$15,'Identification '!$F$13)))</f>
        <v/>
      </c>
      <c r="C591" s="8" t="str">
        <f>REF!$BM$7</f>
        <v>2025-2026</v>
      </c>
      <c r="D591" s="8" t="s">
        <v>2995</v>
      </c>
      <c r="E591" s="46" t="str">
        <f>'Identification '!$F$17</f>
        <v/>
      </c>
      <c r="F591" s="8" t="str">
        <f>'Identification '!$G$18</f>
        <v/>
      </c>
      <c r="G591" s="8" t="s">
        <v>3167</v>
      </c>
      <c r="H591" s="407" t="s">
        <v>3239</v>
      </c>
      <c r="I591" s="8">
        <f>'Coûts de création et production'!AT$14</f>
        <v>0</v>
      </c>
      <c r="J591" s="8" t="str">
        <f>'Coûts de création et production'!AT$17</f>
        <v>«Choisir»</v>
      </c>
      <c r="K591" s="8">
        <f>'Coûts de création et production'!AT$19</f>
        <v>0</v>
      </c>
      <c r="L591" s="8">
        <f>'Coûts de création et production'!AT$22</f>
        <v>0</v>
      </c>
      <c r="M591" s="1317">
        <f>'Coûts de création et production'!AS$31</f>
        <v>0</v>
      </c>
      <c r="N591" s="8">
        <f>'Coûts de création et production'!AT$31</f>
        <v>0</v>
      </c>
      <c r="O591" s="1317">
        <f>'Coûts de création et production'!AS$32</f>
        <v>0</v>
      </c>
      <c r="P591" s="8">
        <f>'Coûts de création et production'!AT$32</f>
        <v>0</v>
      </c>
      <c r="Q591" s="1317">
        <f>'Coûts de création et production'!AS$33</f>
        <v>0</v>
      </c>
      <c r="R591" s="8">
        <f>'Coûts de création et production'!AT$33</f>
        <v>0</v>
      </c>
      <c r="S591" s="1317">
        <f>'Coûts de création et production'!AS$34</f>
        <v>0</v>
      </c>
      <c r="T591" s="8">
        <f>'Coûts de création et production'!AT$34</f>
        <v>0</v>
      </c>
      <c r="U591" s="1317">
        <f>'Coûts de création et production'!AS$35</f>
        <v>0</v>
      </c>
      <c r="V591" s="8">
        <f>'Coûts de création et production'!AT$35</f>
        <v>0</v>
      </c>
      <c r="W591" s="1317">
        <f>'Coûts de création et production'!AS$36</f>
        <v>0</v>
      </c>
      <c r="X591" s="8">
        <f>'Coûts de création et production'!AT$36</f>
        <v>0</v>
      </c>
      <c r="Y591" s="1317">
        <f>'Coûts de création et production'!AS$37</f>
        <v>0</v>
      </c>
      <c r="Z591" s="8">
        <f>'Coûts de création et production'!AT$37</f>
        <v>0</v>
      </c>
      <c r="AA591" s="1317">
        <f>'Coûts de création et production'!AS$38</f>
        <v>0</v>
      </c>
      <c r="AB591" s="8">
        <f>'Coûts de création et production'!AT$38</f>
        <v>0</v>
      </c>
      <c r="AC591" s="1317">
        <f>'Coûts de création et production'!AS$39</f>
        <v>0</v>
      </c>
      <c r="AD591" s="8">
        <f>'Coûts de création et production'!AT$39</f>
        <v>0</v>
      </c>
      <c r="AE591" s="8">
        <f>'Coûts de création et production'!AT$40</f>
        <v>0</v>
      </c>
      <c r="AF591" s="8">
        <f>'Coûts de création et production'!AT$41</f>
        <v>0</v>
      </c>
      <c r="AG591" s="8">
        <f>'Coûts de création et production'!AT$42</f>
        <v>0</v>
      </c>
      <c r="AH591" s="8">
        <f>'Coûts de création et production'!AT$43</f>
        <v>0</v>
      </c>
      <c r="AI591" s="8">
        <f>'Coûts de création et production'!AT$44</f>
        <v>0</v>
      </c>
      <c r="AJ591" s="8">
        <f>'Coûts de création et production'!AT$45</f>
        <v>0</v>
      </c>
      <c r="AK591" s="8">
        <f>'Coûts de création et production'!AT$46</f>
        <v>0</v>
      </c>
      <c r="AL591" s="8">
        <f>'Coûts de création et production'!AT$47</f>
        <v>0</v>
      </c>
      <c r="AM591" s="8">
        <f>'Coûts de création et production'!AT$48</f>
        <v>0</v>
      </c>
      <c r="AN591" s="8" t="str">
        <f>'Coûts de création et production'!AT$61</f>
        <v>«Choisir»</v>
      </c>
      <c r="AO591" s="8" t="str">
        <f>'Coûts de création et production'!AT$63</f>
        <v>«Choisir»</v>
      </c>
      <c r="AP591" s="8">
        <f>'Coûts de création et production'!AT$65</f>
        <v>0</v>
      </c>
      <c r="AQ591" s="8">
        <f>'Coûts de création et production'!AT$66</f>
        <v>0</v>
      </c>
    </row>
    <row r="592" spans="1:43">
      <c r="A592" s="8">
        <f>'Identification '!$F$11</f>
        <v>0</v>
      </c>
      <c r="B592" s="46" t="str">
        <f>IF(AND('Identification '!$F$11="",'Identification '!$F$15&lt;&gt;""),'Identification '!$F$15,IF('Identification '!$F$11="","",IF('Identification '!$F$13="Inscrire le nom de votre organisme dans la cellule F15",'Identification '!$F$15,'Identification '!$F$13)))</f>
        <v/>
      </c>
      <c r="C592" s="8" t="str">
        <f>REF!$BM$7</f>
        <v>2025-2026</v>
      </c>
      <c r="D592" s="8" t="s">
        <v>2995</v>
      </c>
      <c r="E592" s="46" t="str">
        <f>'Identification '!$F$17</f>
        <v/>
      </c>
      <c r="F592" s="8" t="str">
        <f>'Identification '!$G$18</f>
        <v/>
      </c>
      <c r="G592" s="8" t="s">
        <v>3168</v>
      </c>
      <c r="H592" s="407" t="s">
        <v>3266</v>
      </c>
      <c r="I592" s="8">
        <f>'Coûts de création et production'!AV$14</f>
        <v>0</v>
      </c>
      <c r="J592" s="8" t="str">
        <f>'Coûts de création et production'!AV$17</f>
        <v>«Choisir»</v>
      </c>
      <c r="K592" s="8">
        <f>'Coûts de création et production'!AV$19</f>
        <v>0</v>
      </c>
      <c r="L592" s="8">
        <f>'Coûts de création et production'!AV$22</f>
        <v>0</v>
      </c>
      <c r="M592" s="1317">
        <f>'Coûts de création et production'!AU$31</f>
        <v>0</v>
      </c>
      <c r="N592" s="8">
        <f>'Coûts de création et production'!AV$31</f>
        <v>0</v>
      </c>
      <c r="O592" s="1317">
        <f>'Coûts de création et production'!AU$32</f>
        <v>0</v>
      </c>
      <c r="P592" s="8">
        <f>'Coûts de création et production'!AV$32</f>
        <v>0</v>
      </c>
      <c r="Q592" s="1317">
        <f>'Coûts de création et production'!AU$33</f>
        <v>0</v>
      </c>
      <c r="R592" s="8">
        <f>'Coûts de création et production'!AV$33</f>
        <v>0</v>
      </c>
      <c r="S592" s="1317">
        <f>'Coûts de création et production'!AU$34</f>
        <v>0</v>
      </c>
      <c r="T592" s="8">
        <f>'Coûts de création et production'!AV$34</f>
        <v>0</v>
      </c>
      <c r="U592" s="1317">
        <f>'Coûts de création et production'!AU$35</f>
        <v>0</v>
      </c>
      <c r="V592" s="8">
        <f>'Coûts de création et production'!AV$35</f>
        <v>0</v>
      </c>
      <c r="W592" s="1317">
        <f>'Coûts de création et production'!AU$36</f>
        <v>0</v>
      </c>
      <c r="X592" s="8">
        <f>'Coûts de création et production'!AV$36</f>
        <v>0</v>
      </c>
      <c r="Y592" s="1317">
        <f>'Coûts de création et production'!AU$37</f>
        <v>0</v>
      </c>
      <c r="Z592" s="8">
        <f>'Coûts de création et production'!AV$37</f>
        <v>0</v>
      </c>
      <c r="AA592" s="1317">
        <f>'Coûts de création et production'!AU$38</f>
        <v>0</v>
      </c>
      <c r="AB592" s="8">
        <f>'Coûts de création et production'!AV$38</f>
        <v>0</v>
      </c>
      <c r="AC592" s="1317">
        <f>'Coûts de création et production'!AU$39</f>
        <v>0</v>
      </c>
      <c r="AD592" s="8">
        <f>'Coûts de création et production'!AV$39</f>
        <v>0</v>
      </c>
      <c r="AE592" s="8">
        <f>'Coûts de création et production'!AV$40</f>
        <v>0</v>
      </c>
      <c r="AF592" s="8">
        <f>'Coûts de création et production'!AV$41</f>
        <v>0</v>
      </c>
      <c r="AG592" s="8">
        <f>'Coûts de création et production'!AV$42</f>
        <v>0</v>
      </c>
      <c r="AH592" s="8">
        <f>'Coûts de création et production'!AV$43</f>
        <v>0</v>
      </c>
      <c r="AI592" s="8">
        <f>'Coûts de création et production'!AV$44</f>
        <v>0</v>
      </c>
      <c r="AJ592" s="8">
        <f>'Coûts de création et production'!AV$45</f>
        <v>0</v>
      </c>
      <c r="AK592" s="8">
        <f>'Coûts de création et production'!AV$46</f>
        <v>0</v>
      </c>
      <c r="AL592" s="8">
        <f>'Coûts de création et production'!AV$47</f>
        <v>0</v>
      </c>
      <c r="AM592" s="8">
        <f>'Coûts de création et production'!AV$48</f>
        <v>0</v>
      </c>
      <c r="AN592" s="8" t="str">
        <f>'Coûts de création et production'!AV$61</f>
        <v>«Choisir»</v>
      </c>
      <c r="AO592" s="8" t="str">
        <f>'Coûts de création et production'!AV$63</f>
        <v>«Choisir»</v>
      </c>
      <c r="AP592" s="8">
        <f>'Coûts de création et production'!AV$65</f>
        <v>0</v>
      </c>
      <c r="AQ592" s="8">
        <f>'Coûts de création et production'!AV$66</f>
        <v>0</v>
      </c>
    </row>
    <row r="593" spans="1:43">
      <c r="A593" s="8">
        <f>'Identification '!$F$11</f>
        <v>0</v>
      </c>
      <c r="B593" s="46" t="str">
        <f>IF(AND('Identification '!$F$11="",'Identification '!$F$15&lt;&gt;""),'Identification '!$F$15,IF('Identification '!$F$11="","",IF('Identification '!$F$13="Inscrire le nom de votre organisme dans la cellule F15",'Identification '!$F$15,'Identification '!$F$13)))</f>
        <v/>
      </c>
      <c r="C593" s="8" t="str">
        <f>REF!$BM$7</f>
        <v>2025-2026</v>
      </c>
      <c r="D593" s="8" t="s">
        <v>2995</v>
      </c>
      <c r="E593" s="46" t="str">
        <f>'Identification '!$F$17</f>
        <v/>
      </c>
      <c r="F593" s="8" t="str">
        <f>'Identification '!$G$18</f>
        <v/>
      </c>
      <c r="G593" s="8" t="s">
        <v>3169</v>
      </c>
      <c r="H593" s="407" t="s">
        <v>3240</v>
      </c>
      <c r="I593" s="8">
        <f>'Coûts de création et production'!AX$14</f>
        <v>0</v>
      </c>
      <c r="J593" s="8" t="str">
        <f>'Coûts de création et production'!AX$17</f>
        <v>«Choisir»</v>
      </c>
      <c r="K593" s="8">
        <f>'Coûts de création et production'!AX$19</f>
        <v>0</v>
      </c>
      <c r="L593" s="8">
        <f>'Coûts de création et production'!AX$22</f>
        <v>0</v>
      </c>
      <c r="M593" s="1317">
        <f>'Coûts de création et production'!AW$31</f>
        <v>0</v>
      </c>
      <c r="N593" s="8">
        <f>'Coûts de création et production'!AX$31</f>
        <v>0</v>
      </c>
      <c r="O593" s="1317">
        <f>'Coûts de création et production'!AW$32</f>
        <v>0</v>
      </c>
      <c r="P593" s="8">
        <f>'Coûts de création et production'!AX$32</f>
        <v>0</v>
      </c>
      <c r="Q593" s="1317">
        <f>'Coûts de création et production'!AW$33</f>
        <v>0</v>
      </c>
      <c r="R593" s="8">
        <f>'Coûts de création et production'!AX$33</f>
        <v>0</v>
      </c>
      <c r="S593" s="1317">
        <f>'Coûts de création et production'!AW$34</f>
        <v>0</v>
      </c>
      <c r="T593" s="8">
        <f>'Coûts de création et production'!AX$34</f>
        <v>0</v>
      </c>
      <c r="U593" s="1317">
        <f>'Coûts de création et production'!AW$35</f>
        <v>0</v>
      </c>
      <c r="V593" s="8">
        <f>'Coûts de création et production'!AX$35</f>
        <v>0</v>
      </c>
      <c r="W593" s="1317">
        <f>'Coûts de création et production'!AW$36</f>
        <v>0</v>
      </c>
      <c r="X593" s="8">
        <f>'Coûts de création et production'!AX$36</f>
        <v>0</v>
      </c>
      <c r="Y593" s="1317">
        <f>'Coûts de création et production'!AW$37</f>
        <v>0</v>
      </c>
      <c r="Z593" s="8">
        <f>'Coûts de création et production'!AX$37</f>
        <v>0</v>
      </c>
      <c r="AA593" s="1317">
        <f>'Coûts de création et production'!AW$38</f>
        <v>0</v>
      </c>
      <c r="AB593" s="8">
        <f>'Coûts de création et production'!AX$38</f>
        <v>0</v>
      </c>
      <c r="AC593" s="1317">
        <f>'Coûts de création et production'!AW$39</f>
        <v>0</v>
      </c>
      <c r="AD593" s="8">
        <f>'Coûts de création et production'!AX$39</f>
        <v>0</v>
      </c>
      <c r="AE593" s="8">
        <f>'Coûts de création et production'!AX$40</f>
        <v>0</v>
      </c>
      <c r="AF593" s="8">
        <f>'Coûts de création et production'!AX$41</f>
        <v>0</v>
      </c>
      <c r="AG593" s="8">
        <f>'Coûts de création et production'!AX$42</f>
        <v>0</v>
      </c>
      <c r="AH593" s="8">
        <f>'Coûts de création et production'!AX$43</f>
        <v>0</v>
      </c>
      <c r="AI593" s="8">
        <f>'Coûts de création et production'!AX$44</f>
        <v>0</v>
      </c>
      <c r="AJ593" s="8">
        <f>'Coûts de création et production'!AX$45</f>
        <v>0</v>
      </c>
      <c r="AK593" s="8">
        <f>'Coûts de création et production'!AX$46</f>
        <v>0</v>
      </c>
      <c r="AL593" s="8">
        <f>'Coûts de création et production'!AX$47</f>
        <v>0</v>
      </c>
      <c r="AM593" s="8">
        <f>'Coûts de création et production'!AX$48</f>
        <v>0</v>
      </c>
      <c r="AN593" s="8" t="str">
        <f>'Coûts de création et production'!AX$61</f>
        <v>«Choisir»</v>
      </c>
      <c r="AO593" s="8" t="str">
        <f>'Coûts de création et production'!AX$63</f>
        <v>«Choisir»</v>
      </c>
      <c r="AP593" s="8">
        <f>'Coûts de création et production'!AX$65</f>
        <v>0</v>
      </c>
      <c r="AQ593" s="8">
        <f>'Coûts de création et production'!AX$66</f>
        <v>0</v>
      </c>
    </row>
    <row r="594" spans="1:43">
      <c r="A594" s="8">
        <f>'Identification '!$F$11</f>
        <v>0</v>
      </c>
      <c r="B594" s="46" t="str">
        <f>IF(AND('Identification '!$F$11="",'Identification '!$F$15&lt;&gt;""),'Identification '!$F$15,IF('Identification '!$F$11="","",IF('Identification '!$F$13="Inscrire le nom de votre organisme dans la cellule F15",'Identification '!$F$15,'Identification '!$F$13)))</f>
        <v/>
      </c>
      <c r="C594" s="8" t="str">
        <f>REF!$BM$7</f>
        <v>2025-2026</v>
      </c>
      <c r="D594" s="8" t="s">
        <v>2995</v>
      </c>
      <c r="E594" s="46" t="str">
        <f>'Identification '!$F$17</f>
        <v/>
      </c>
      <c r="F594" s="8" t="str">
        <f>'Identification '!$G$18</f>
        <v/>
      </c>
      <c r="G594" s="8" t="s">
        <v>3170</v>
      </c>
      <c r="H594" s="407" t="s">
        <v>3241</v>
      </c>
      <c r="I594" s="8">
        <f>'Coûts de création et production'!AZ$14</f>
        <v>0</v>
      </c>
      <c r="J594" s="8" t="str">
        <f>'Coûts de création et production'!AZ$17</f>
        <v>«Choisir»</v>
      </c>
      <c r="K594" s="8">
        <f>'Coûts de création et production'!AZ$19</f>
        <v>0</v>
      </c>
      <c r="L594" s="8">
        <f>'Coûts de création et production'!AZ$22</f>
        <v>0</v>
      </c>
      <c r="M594" s="1317">
        <f>'Coûts de création et production'!AY$31</f>
        <v>0</v>
      </c>
      <c r="N594" s="8">
        <f>'Coûts de création et production'!AZ$31</f>
        <v>0</v>
      </c>
      <c r="O594" s="1317">
        <f>'Coûts de création et production'!AY$32</f>
        <v>0</v>
      </c>
      <c r="P594" s="8">
        <f>'Coûts de création et production'!AZ$32</f>
        <v>0</v>
      </c>
      <c r="Q594" s="1317">
        <f>'Coûts de création et production'!AY$33</f>
        <v>0</v>
      </c>
      <c r="R594" s="8">
        <f>'Coûts de création et production'!AZ$33</f>
        <v>0</v>
      </c>
      <c r="S594" s="1317">
        <f>'Coûts de création et production'!AY$34</f>
        <v>0</v>
      </c>
      <c r="T594" s="8">
        <f>'Coûts de création et production'!AZ$34</f>
        <v>0</v>
      </c>
      <c r="U594" s="1317">
        <f>'Coûts de création et production'!AY$35</f>
        <v>0</v>
      </c>
      <c r="V594" s="8">
        <f>'Coûts de création et production'!AZ$35</f>
        <v>0</v>
      </c>
      <c r="W594" s="1317">
        <f>'Coûts de création et production'!AY$36</f>
        <v>0</v>
      </c>
      <c r="X594" s="8">
        <f>'Coûts de création et production'!AZ$36</f>
        <v>0</v>
      </c>
      <c r="Y594" s="1317">
        <f>'Coûts de création et production'!AY$37</f>
        <v>0</v>
      </c>
      <c r="Z594" s="8">
        <f>'Coûts de création et production'!AZ$37</f>
        <v>0</v>
      </c>
      <c r="AA594" s="1317">
        <f>'Coûts de création et production'!AY$38</f>
        <v>0</v>
      </c>
      <c r="AB594" s="8">
        <f>'Coûts de création et production'!AZ$38</f>
        <v>0</v>
      </c>
      <c r="AC594" s="1317">
        <f>'Coûts de création et production'!AY$39</f>
        <v>0</v>
      </c>
      <c r="AD594" s="8">
        <f>'Coûts de création et production'!AZ$39</f>
        <v>0</v>
      </c>
      <c r="AE594" s="8">
        <f>'Coûts de création et production'!AZ$40</f>
        <v>0</v>
      </c>
      <c r="AF594" s="8">
        <f>'Coûts de création et production'!AZ$41</f>
        <v>0</v>
      </c>
      <c r="AG594" s="8">
        <f>'Coûts de création et production'!AZ$42</f>
        <v>0</v>
      </c>
      <c r="AH594" s="8">
        <f>'Coûts de création et production'!AZ$43</f>
        <v>0</v>
      </c>
      <c r="AI594" s="8">
        <f>'Coûts de création et production'!AZ$44</f>
        <v>0</v>
      </c>
      <c r="AJ594" s="8">
        <f>'Coûts de création et production'!AZ$45</f>
        <v>0</v>
      </c>
      <c r="AK594" s="8">
        <f>'Coûts de création et production'!AZ$46</f>
        <v>0</v>
      </c>
      <c r="AL594" s="8">
        <f>'Coûts de création et production'!AZ$47</f>
        <v>0</v>
      </c>
      <c r="AM594" s="8">
        <f>'Coûts de création et production'!AZ$48</f>
        <v>0</v>
      </c>
      <c r="AN594" s="8" t="str">
        <f>'Coûts de création et production'!AZ$61</f>
        <v>«Choisir»</v>
      </c>
      <c r="AO594" s="8" t="str">
        <f>'Coûts de création et production'!AZ$63</f>
        <v>«Choisir»</v>
      </c>
      <c r="AP594" s="8">
        <f>'Coûts de création et production'!AZ$65</f>
        <v>0</v>
      </c>
      <c r="AQ594" s="8">
        <f>'Coûts de création et production'!AZ$66</f>
        <v>0</v>
      </c>
    </row>
    <row r="595" spans="1:43">
      <c r="A595" s="8">
        <f>'Identification '!$F$11</f>
        <v>0</v>
      </c>
      <c r="B595" s="46" t="str">
        <f>IF(AND('Identification '!$F$11="",'Identification '!$F$15&lt;&gt;""),'Identification '!$F$15,IF('Identification '!$F$11="","",IF('Identification '!$F$13="Inscrire le nom de votre organisme dans la cellule F15",'Identification '!$F$15,'Identification '!$F$13)))</f>
        <v/>
      </c>
      <c r="C595" s="8" t="str">
        <f>REF!$BM$7</f>
        <v>2025-2026</v>
      </c>
      <c r="D595" s="8" t="s">
        <v>2995</v>
      </c>
      <c r="E595" s="46" t="str">
        <f>'Identification '!$F$17</f>
        <v/>
      </c>
      <c r="F595" s="8" t="str">
        <f>'Identification '!$G$18</f>
        <v/>
      </c>
      <c r="G595" s="8" t="s">
        <v>3171</v>
      </c>
      <c r="H595" s="8" t="s">
        <v>3264</v>
      </c>
      <c r="I595" s="8">
        <f>'Coûts de création et production'!BB$14</f>
        <v>0</v>
      </c>
      <c r="J595" s="8" t="str">
        <f>'Coûts de création et production'!BB$17</f>
        <v>«Choisir»</v>
      </c>
      <c r="K595" s="8">
        <f>'Coûts de création et production'!BB$19</f>
        <v>0</v>
      </c>
      <c r="L595" s="8">
        <f>'Coûts de création et production'!BB$22</f>
        <v>0</v>
      </c>
      <c r="M595" s="1317">
        <f>'Coûts de création et production'!BA$31</f>
        <v>0</v>
      </c>
      <c r="N595" s="8">
        <f>'Coûts de création et production'!BB$31</f>
        <v>0</v>
      </c>
      <c r="O595" s="1317">
        <f>'Coûts de création et production'!BA$32</f>
        <v>0</v>
      </c>
      <c r="P595" s="8">
        <f>'Coûts de création et production'!BB$32</f>
        <v>0</v>
      </c>
      <c r="Q595" s="1317">
        <f>'Coûts de création et production'!BA$33</f>
        <v>0</v>
      </c>
      <c r="R595" s="8">
        <f>'Coûts de création et production'!BB$33</f>
        <v>0</v>
      </c>
      <c r="S595" s="1317">
        <f>'Coûts de création et production'!BA$34</f>
        <v>0</v>
      </c>
      <c r="T595" s="8">
        <f>'Coûts de création et production'!BB$34</f>
        <v>0</v>
      </c>
      <c r="U595" s="1317">
        <f>'Coûts de création et production'!BA$35</f>
        <v>0</v>
      </c>
      <c r="V595" s="8">
        <f>'Coûts de création et production'!BB$35</f>
        <v>0</v>
      </c>
      <c r="W595" s="1317">
        <f>'Coûts de création et production'!BA$36</f>
        <v>0</v>
      </c>
      <c r="X595" s="8">
        <f>'Coûts de création et production'!BB$36</f>
        <v>0</v>
      </c>
      <c r="Y595" s="1317">
        <f>'Coûts de création et production'!BA$37</f>
        <v>0</v>
      </c>
      <c r="Z595" s="8">
        <f>'Coûts de création et production'!BB$37</f>
        <v>0</v>
      </c>
      <c r="AA595" s="1317">
        <f>'Coûts de création et production'!BA$38</f>
        <v>0</v>
      </c>
      <c r="AB595" s="8">
        <f>'Coûts de création et production'!BB$38</f>
        <v>0</v>
      </c>
      <c r="AC595" s="1317">
        <f>'Coûts de création et production'!BA$39</f>
        <v>0</v>
      </c>
      <c r="AD595" s="8">
        <f>'Coûts de création et production'!BB$39</f>
        <v>0</v>
      </c>
      <c r="AE595" s="8">
        <f>'Coûts de création et production'!BB$40</f>
        <v>0</v>
      </c>
      <c r="AF595" s="8">
        <f>'Coûts de création et production'!BB$41</f>
        <v>0</v>
      </c>
      <c r="AG595" s="8">
        <f>'Coûts de création et production'!BB$42</f>
        <v>0</v>
      </c>
      <c r="AH595" s="8">
        <f>'Coûts de création et production'!BB$43</f>
        <v>0</v>
      </c>
      <c r="AI595" s="8">
        <f>'Coûts de création et production'!BB$44</f>
        <v>0</v>
      </c>
      <c r="AJ595" s="8">
        <f>'Coûts de création et production'!BB$45</f>
        <v>0</v>
      </c>
      <c r="AK595" s="8">
        <f>'Coûts de création et production'!BB$46</f>
        <v>0</v>
      </c>
      <c r="AL595" s="8">
        <f>'Coûts de création et production'!BB$47</f>
        <v>0</v>
      </c>
      <c r="AM595" s="8">
        <f>'Coûts de création et production'!BB$48</f>
        <v>0</v>
      </c>
      <c r="AN595" s="8" t="str">
        <f>'Coûts de création et production'!BB$61</f>
        <v>«Choisir»</v>
      </c>
      <c r="AO595" s="8" t="str">
        <f>'Coûts de création et production'!BB$63</f>
        <v>«Choisir»</v>
      </c>
      <c r="AP595" s="8">
        <f>'Coûts de création et production'!BB$65</f>
        <v>0</v>
      </c>
      <c r="AQ595" s="8">
        <f>'Coûts de création et production'!BB$66</f>
        <v>0</v>
      </c>
    </row>
    <row r="596" spans="1:43">
      <c r="A596" s="8">
        <f>'Identification '!$F$11</f>
        <v>0</v>
      </c>
      <c r="B596" s="46" t="str">
        <f>IF(AND('Identification '!$F$11="",'Identification '!$F$15&lt;&gt;""),'Identification '!$F$15,IF('Identification '!$F$11="","",IF('Identification '!$F$13="Inscrire le nom de votre organisme dans la cellule F15",'Identification '!$F$15,'Identification '!$F$13)))</f>
        <v/>
      </c>
      <c r="C596" s="8" t="str">
        <f>REF!$BM$7</f>
        <v>2025-2026</v>
      </c>
      <c r="D596" s="8" t="s">
        <v>2995</v>
      </c>
      <c r="E596" s="46" t="str">
        <f>'Identification '!$F$17</f>
        <v/>
      </c>
      <c r="F596" s="8" t="str">
        <f>'Identification '!$G$18</f>
        <v/>
      </c>
      <c r="G596" s="8" t="s">
        <v>3172</v>
      </c>
      <c r="H596" s="407" t="s">
        <v>3242</v>
      </c>
      <c r="I596" s="8">
        <f>'Coûts de création et production'!BD$14</f>
        <v>0</v>
      </c>
      <c r="J596" s="8" t="str">
        <f>'Coûts de création et production'!BD$17</f>
        <v>«Choisir»</v>
      </c>
      <c r="K596" s="8">
        <f>'Coûts de création et production'!BD$19</f>
        <v>0</v>
      </c>
      <c r="L596" s="8">
        <f>'Coûts de création et production'!BD$22</f>
        <v>0</v>
      </c>
      <c r="M596" s="1317">
        <f>'Coûts de création et production'!BC$31</f>
        <v>0</v>
      </c>
      <c r="N596" s="8">
        <f>'Coûts de création et production'!BD$31</f>
        <v>0</v>
      </c>
      <c r="O596" s="1317">
        <f>'Coûts de création et production'!BC$32</f>
        <v>0</v>
      </c>
      <c r="P596" s="8">
        <f>'Coûts de création et production'!BD$32</f>
        <v>0</v>
      </c>
      <c r="Q596" s="1317">
        <f>'Coûts de création et production'!BC$33</f>
        <v>0</v>
      </c>
      <c r="R596" s="8">
        <f>'Coûts de création et production'!BD$33</f>
        <v>0</v>
      </c>
      <c r="S596" s="1317">
        <f>'Coûts de création et production'!BC$34</f>
        <v>0</v>
      </c>
      <c r="T596" s="8">
        <f>'Coûts de création et production'!BD$34</f>
        <v>0</v>
      </c>
      <c r="U596" s="1317">
        <f>'Coûts de création et production'!BC$35</f>
        <v>0</v>
      </c>
      <c r="V596" s="8">
        <f>'Coûts de création et production'!BD$35</f>
        <v>0</v>
      </c>
      <c r="W596" s="1317">
        <f>'Coûts de création et production'!BC$36</f>
        <v>0</v>
      </c>
      <c r="X596" s="8">
        <f>'Coûts de création et production'!BD$36</f>
        <v>0</v>
      </c>
      <c r="Y596" s="1317">
        <f>'Coûts de création et production'!BC$37</f>
        <v>0</v>
      </c>
      <c r="Z596" s="8">
        <f>'Coûts de création et production'!BD$37</f>
        <v>0</v>
      </c>
      <c r="AA596" s="1317">
        <f>'Coûts de création et production'!BC$38</f>
        <v>0</v>
      </c>
      <c r="AB596" s="8">
        <f>'Coûts de création et production'!BD$38</f>
        <v>0</v>
      </c>
      <c r="AC596" s="1317">
        <f>'Coûts de création et production'!BC$39</f>
        <v>0</v>
      </c>
      <c r="AD596" s="8">
        <f>'Coûts de création et production'!BD$39</f>
        <v>0</v>
      </c>
      <c r="AE596" s="8">
        <f>'Coûts de création et production'!BD$40</f>
        <v>0</v>
      </c>
      <c r="AF596" s="8">
        <f>'Coûts de création et production'!BD$41</f>
        <v>0</v>
      </c>
      <c r="AG596" s="8">
        <f>'Coûts de création et production'!BD$42</f>
        <v>0</v>
      </c>
      <c r="AH596" s="8">
        <f>'Coûts de création et production'!BD$43</f>
        <v>0</v>
      </c>
      <c r="AI596" s="8">
        <f>'Coûts de création et production'!BD$44</f>
        <v>0</v>
      </c>
      <c r="AJ596" s="8">
        <f>'Coûts de création et production'!BD$45</f>
        <v>0</v>
      </c>
      <c r="AK596" s="8">
        <f>'Coûts de création et production'!BD$46</f>
        <v>0</v>
      </c>
      <c r="AL596" s="8">
        <f>'Coûts de création et production'!BD$47</f>
        <v>0</v>
      </c>
      <c r="AM596" s="8">
        <f>'Coûts de création et production'!BD$48</f>
        <v>0</v>
      </c>
      <c r="AN596" s="8" t="str">
        <f>'Coûts de création et production'!BD$61</f>
        <v>«Choisir»</v>
      </c>
      <c r="AO596" s="8" t="str">
        <f>'Coûts de création et production'!BD$63</f>
        <v>«Choisir»</v>
      </c>
      <c r="AP596" s="8">
        <f>'Coûts de création et production'!BD$65</f>
        <v>0</v>
      </c>
      <c r="AQ596" s="8">
        <f>'Coûts de création et production'!BD$66</f>
        <v>0</v>
      </c>
    </row>
    <row r="597" spans="1:43">
      <c r="A597" s="8">
        <f>'Identification '!$F$11</f>
        <v>0</v>
      </c>
      <c r="B597" s="46" t="str">
        <f>IF(AND('Identification '!$F$11="",'Identification '!$F$15&lt;&gt;""),'Identification '!$F$15,IF('Identification '!$F$11="","",IF('Identification '!$F$13="Inscrire le nom de votre organisme dans la cellule F15",'Identification '!$F$15,'Identification '!$F$13)))</f>
        <v/>
      </c>
      <c r="C597" s="8" t="str">
        <f>REF!$BM$7</f>
        <v>2025-2026</v>
      </c>
      <c r="D597" s="8" t="s">
        <v>2995</v>
      </c>
      <c r="E597" s="46" t="str">
        <f>'Identification '!$F$17</f>
        <v/>
      </c>
      <c r="F597" s="8" t="str">
        <f>'Identification '!$G$18</f>
        <v/>
      </c>
      <c r="G597" s="8" t="s">
        <v>3173</v>
      </c>
      <c r="H597" s="407" t="s">
        <v>3243</v>
      </c>
      <c r="I597" s="8">
        <f>'Coûts de création et production'!BF$14</f>
        <v>0</v>
      </c>
      <c r="J597" s="8" t="str">
        <f>'Coûts de création et production'!BF$17</f>
        <v>«Choisir»</v>
      </c>
      <c r="K597" s="8">
        <f>'Coûts de création et production'!BF$19</f>
        <v>0</v>
      </c>
      <c r="L597" s="8">
        <f>'Coûts de création et production'!BF$22</f>
        <v>0</v>
      </c>
      <c r="M597" s="1317">
        <f>'Coûts de création et production'!BE$31</f>
        <v>0</v>
      </c>
      <c r="N597" s="8">
        <f>'Coûts de création et production'!BF$31</f>
        <v>0</v>
      </c>
      <c r="O597" s="1317">
        <f>'Coûts de création et production'!BE$32</f>
        <v>0</v>
      </c>
      <c r="P597" s="8">
        <f>'Coûts de création et production'!BF$32</f>
        <v>0</v>
      </c>
      <c r="Q597" s="1317">
        <f>'Coûts de création et production'!BE$33</f>
        <v>0</v>
      </c>
      <c r="R597" s="8">
        <f>'Coûts de création et production'!BF$33</f>
        <v>0</v>
      </c>
      <c r="S597" s="1317">
        <f>'Coûts de création et production'!BE$34</f>
        <v>0</v>
      </c>
      <c r="T597" s="8">
        <f>'Coûts de création et production'!BF$34</f>
        <v>0</v>
      </c>
      <c r="U597" s="1317">
        <f>'Coûts de création et production'!BE$35</f>
        <v>0</v>
      </c>
      <c r="V597" s="8">
        <f>'Coûts de création et production'!BF$35</f>
        <v>0</v>
      </c>
      <c r="W597" s="1317">
        <f>'Coûts de création et production'!BE$36</f>
        <v>0</v>
      </c>
      <c r="X597" s="8">
        <f>'Coûts de création et production'!BF$36</f>
        <v>0</v>
      </c>
      <c r="Y597" s="1317">
        <f>'Coûts de création et production'!BE$37</f>
        <v>0</v>
      </c>
      <c r="Z597" s="8">
        <f>'Coûts de création et production'!BF$37</f>
        <v>0</v>
      </c>
      <c r="AA597" s="1317">
        <f>'Coûts de création et production'!BE$38</f>
        <v>0</v>
      </c>
      <c r="AB597" s="8">
        <f>'Coûts de création et production'!BF$38</f>
        <v>0</v>
      </c>
      <c r="AC597" s="1317">
        <f>'Coûts de création et production'!BE$39</f>
        <v>0</v>
      </c>
      <c r="AD597" s="8">
        <f>'Coûts de création et production'!BF$39</f>
        <v>0</v>
      </c>
      <c r="AE597" s="8">
        <f>'Coûts de création et production'!BF$40</f>
        <v>0</v>
      </c>
      <c r="AF597" s="8">
        <f>'Coûts de création et production'!BF$41</f>
        <v>0</v>
      </c>
      <c r="AG597" s="8">
        <f>'Coûts de création et production'!BF$42</f>
        <v>0</v>
      </c>
      <c r="AH597" s="8">
        <f>'Coûts de création et production'!BF$43</f>
        <v>0</v>
      </c>
      <c r="AI597" s="8">
        <f>'Coûts de création et production'!BF$44</f>
        <v>0</v>
      </c>
      <c r="AJ597" s="8">
        <f>'Coûts de création et production'!BF$45</f>
        <v>0</v>
      </c>
      <c r="AK597" s="8">
        <f>'Coûts de création et production'!BF$46</f>
        <v>0</v>
      </c>
      <c r="AL597" s="8">
        <f>'Coûts de création et production'!BF$47</f>
        <v>0</v>
      </c>
      <c r="AM597" s="8">
        <f>'Coûts de création et production'!BF$48</f>
        <v>0</v>
      </c>
      <c r="AN597" s="8" t="str">
        <f>'Coûts de création et production'!BF$61</f>
        <v>«Choisir»</v>
      </c>
      <c r="AO597" s="8" t="str">
        <f>'Coûts de création et production'!BF$63</f>
        <v>«Choisir»</v>
      </c>
      <c r="AP597" s="8">
        <f>'Coûts de création et production'!BF$65</f>
        <v>0</v>
      </c>
      <c r="AQ597" s="8">
        <f>'Coûts de création et production'!BF$66</f>
        <v>0</v>
      </c>
    </row>
    <row r="598" spans="1:43">
      <c r="A598" s="8">
        <f>'Identification '!$F$11</f>
        <v>0</v>
      </c>
      <c r="B598" s="46" t="str">
        <f>IF(AND('Identification '!$F$11="",'Identification '!$F$15&lt;&gt;""),'Identification '!$F$15,IF('Identification '!$F$11="","",IF('Identification '!$F$13="Inscrire le nom de votre organisme dans la cellule F15",'Identification '!$F$15,'Identification '!$F$13)))</f>
        <v/>
      </c>
      <c r="C598" s="8" t="str">
        <f>REF!$BM$7</f>
        <v>2025-2026</v>
      </c>
      <c r="D598" s="8" t="s">
        <v>2995</v>
      </c>
      <c r="E598" s="46" t="str">
        <f>'Identification '!$F$17</f>
        <v/>
      </c>
      <c r="F598" s="8" t="str">
        <f>'Identification '!$G$18</f>
        <v/>
      </c>
      <c r="G598" s="8" t="s">
        <v>3174</v>
      </c>
      <c r="H598" s="407" t="s">
        <v>3244</v>
      </c>
      <c r="I598" s="8">
        <f>'Coûts de création et production'!BH$14</f>
        <v>0</v>
      </c>
      <c r="J598" s="8" t="str">
        <f>'Coûts de création et production'!BH$17</f>
        <v>«Choisir»</v>
      </c>
      <c r="K598" s="8">
        <f>'Coûts de création et production'!BH$19</f>
        <v>0</v>
      </c>
      <c r="L598" s="8">
        <f>'Coûts de création et production'!BH$22</f>
        <v>0</v>
      </c>
      <c r="M598" s="1317">
        <f>'Coûts de création et production'!BG$31</f>
        <v>0</v>
      </c>
      <c r="N598" s="8">
        <f>'Coûts de création et production'!BH$31</f>
        <v>0</v>
      </c>
      <c r="O598" s="1317">
        <f>'Coûts de création et production'!BG$32</f>
        <v>0</v>
      </c>
      <c r="P598" s="8">
        <f>'Coûts de création et production'!BH$32</f>
        <v>0</v>
      </c>
      <c r="Q598" s="1317">
        <f>'Coûts de création et production'!BG$33</f>
        <v>0</v>
      </c>
      <c r="R598" s="8">
        <f>'Coûts de création et production'!BH$33</f>
        <v>0</v>
      </c>
      <c r="S598" s="1317">
        <f>'Coûts de création et production'!BG$34</f>
        <v>0</v>
      </c>
      <c r="T598" s="8">
        <f>'Coûts de création et production'!BH$34</f>
        <v>0</v>
      </c>
      <c r="U598" s="1317">
        <f>'Coûts de création et production'!BG$35</f>
        <v>0</v>
      </c>
      <c r="V598" s="8">
        <f>'Coûts de création et production'!BH$35</f>
        <v>0</v>
      </c>
      <c r="W598" s="1317">
        <f>'Coûts de création et production'!BG$36</f>
        <v>0</v>
      </c>
      <c r="X598" s="8">
        <f>'Coûts de création et production'!BH$36</f>
        <v>0</v>
      </c>
      <c r="Y598" s="1317">
        <f>'Coûts de création et production'!BG$37</f>
        <v>0</v>
      </c>
      <c r="Z598" s="8">
        <f>'Coûts de création et production'!BH$37</f>
        <v>0</v>
      </c>
      <c r="AA598" s="1317">
        <f>'Coûts de création et production'!BG$38</f>
        <v>0</v>
      </c>
      <c r="AB598" s="8">
        <f>'Coûts de création et production'!BH$38</f>
        <v>0</v>
      </c>
      <c r="AC598" s="1317">
        <f>'Coûts de création et production'!BG$39</f>
        <v>0</v>
      </c>
      <c r="AD598" s="8">
        <f>'Coûts de création et production'!BH$39</f>
        <v>0</v>
      </c>
      <c r="AE598" s="8">
        <f>'Coûts de création et production'!BH$40</f>
        <v>0</v>
      </c>
      <c r="AF598" s="8">
        <f>'Coûts de création et production'!BH$41</f>
        <v>0</v>
      </c>
      <c r="AG598" s="8">
        <f>'Coûts de création et production'!BH$42</f>
        <v>0</v>
      </c>
      <c r="AH598" s="8">
        <f>'Coûts de création et production'!BH$43</f>
        <v>0</v>
      </c>
      <c r="AI598" s="8">
        <f>'Coûts de création et production'!BH$44</f>
        <v>0</v>
      </c>
      <c r="AJ598" s="8">
        <f>'Coûts de création et production'!BH$45</f>
        <v>0</v>
      </c>
      <c r="AK598" s="8">
        <f>'Coûts de création et production'!BH$46</f>
        <v>0</v>
      </c>
      <c r="AL598" s="8">
        <f>'Coûts de création et production'!BH$47</f>
        <v>0</v>
      </c>
      <c r="AM598" s="8">
        <f>'Coûts de création et production'!BH$48</f>
        <v>0</v>
      </c>
      <c r="AN598" s="8" t="str">
        <f>'Coûts de création et production'!BH$61</f>
        <v>«Choisir»</v>
      </c>
      <c r="AO598" s="8" t="str">
        <f>'Coûts de création et production'!BH$63</f>
        <v>«Choisir»</v>
      </c>
      <c r="AP598" s="8">
        <f>'Coûts de création et production'!BH$65</f>
        <v>0</v>
      </c>
      <c r="AQ598" s="8">
        <f>'Coûts de création et production'!BH$66</f>
        <v>0</v>
      </c>
    </row>
    <row r="599" spans="1:43">
      <c r="A599" s="8">
        <f>'Identification '!$F$11</f>
        <v>0</v>
      </c>
      <c r="B599" s="46" t="str">
        <f>IF(AND('Identification '!$F$11="",'Identification '!$F$15&lt;&gt;""),'Identification '!$F$15,IF('Identification '!$F$11="","",IF('Identification '!$F$13="Inscrire le nom de votre organisme dans la cellule F15",'Identification '!$F$15,'Identification '!$F$13)))</f>
        <v/>
      </c>
      <c r="C599" s="8" t="str">
        <f>REF!$BM$7</f>
        <v>2025-2026</v>
      </c>
      <c r="D599" s="8" t="s">
        <v>2995</v>
      </c>
      <c r="E599" s="46" t="str">
        <f>'Identification '!$F$17</f>
        <v/>
      </c>
      <c r="F599" s="8" t="str">
        <f>'Identification '!$G$18</f>
        <v/>
      </c>
      <c r="G599" s="8" t="s">
        <v>3175</v>
      </c>
      <c r="H599" s="407" t="s">
        <v>3245</v>
      </c>
      <c r="I599" s="8">
        <f>'Coûts de création et production'!BJ$14</f>
        <v>0</v>
      </c>
      <c r="J599" s="8" t="str">
        <f>'Coûts de création et production'!BJ$17</f>
        <v>«Choisir»</v>
      </c>
      <c r="K599" s="8">
        <f>'Coûts de création et production'!BJ$19</f>
        <v>0</v>
      </c>
      <c r="L599" s="8">
        <f>'Coûts de création et production'!BJ$22</f>
        <v>0</v>
      </c>
      <c r="M599" s="1317">
        <f>'Coûts de création et production'!BI$31</f>
        <v>0</v>
      </c>
      <c r="N599" s="8">
        <f>'Coûts de création et production'!BJ$31</f>
        <v>0</v>
      </c>
      <c r="O599" s="1317">
        <f>'Coûts de création et production'!BI$32</f>
        <v>0</v>
      </c>
      <c r="P599" s="8">
        <f>'Coûts de création et production'!BJ$32</f>
        <v>0</v>
      </c>
      <c r="Q599" s="1317">
        <f>'Coûts de création et production'!BI$33</f>
        <v>0</v>
      </c>
      <c r="R599" s="8">
        <f>'Coûts de création et production'!BJ$33</f>
        <v>0</v>
      </c>
      <c r="S599" s="1317">
        <f>'Coûts de création et production'!BI$34</f>
        <v>0</v>
      </c>
      <c r="T599" s="8">
        <f>'Coûts de création et production'!BJ$34</f>
        <v>0</v>
      </c>
      <c r="U599" s="1317">
        <f>'Coûts de création et production'!BI$35</f>
        <v>0</v>
      </c>
      <c r="V599" s="8">
        <f>'Coûts de création et production'!BJ$35</f>
        <v>0</v>
      </c>
      <c r="W599" s="1317">
        <f>'Coûts de création et production'!BI$36</f>
        <v>0</v>
      </c>
      <c r="X599" s="8">
        <f>'Coûts de création et production'!BJ$36</f>
        <v>0</v>
      </c>
      <c r="Y599" s="1317">
        <f>'Coûts de création et production'!BI$37</f>
        <v>0</v>
      </c>
      <c r="Z599" s="8">
        <f>'Coûts de création et production'!BJ$37</f>
        <v>0</v>
      </c>
      <c r="AA599" s="1317">
        <f>'Coûts de création et production'!BI$38</f>
        <v>0</v>
      </c>
      <c r="AB599" s="8">
        <f>'Coûts de création et production'!BJ$38</f>
        <v>0</v>
      </c>
      <c r="AC599" s="1317">
        <f>'Coûts de création et production'!BI$39</f>
        <v>0</v>
      </c>
      <c r="AD599" s="8">
        <f>'Coûts de création et production'!BJ$39</f>
        <v>0</v>
      </c>
      <c r="AE599" s="8">
        <f>'Coûts de création et production'!BJ$40</f>
        <v>0</v>
      </c>
      <c r="AF599" s="8">
        <f>'Coûts de création et production'!BJ$41</f>
        <v>0</v>
      </c>
      <c r="AG599" s="8">
        <f>'Coûts de création et production'!BJ$42</f>
        <v>0</v>
      </c>
      <c r="AH599" s="8">
        <f>'Coûts de création et production'!BJ$43</f>
        <v>0</v>
      </c>
      <c r="AI599" s="8">
        <f>'Coûts de création et production'!BJ$44</f>
        <v>0</v>
      </c>
      <c r="AJ599" s="8">
        <f>'Coûts de création et production'!BJ$45</f>
        <v>0</v>
      </c>
      <c r="AK599" s="8">
        <f>'Coûts de création et production'!BJ$46</f>
        <v>0</v>
      </c>
      <c r="AL599" s="8">
        <f>'Coûts de création et production'!BJ$47</f>
        <v>0</v>
      </c>
      <c r="AM599" s="8">
        <f>'Coûts de création et production'!BJ$48</f>
        <v>0</v>
      </c>
      <c r="AN599" s="8" t="str">
        <f>'Coûts de création et production'!BJ$61</f>
        <v>«Choisir»</v>
      </c>
      <c r="AO599" s="8" t="str">
        <f>'Coûts de création et production'!BJ$63</f>
        <v>«Choisir»</v>
      </c>
      <c r="AP599" s="8">
        <f>'Coûts de création et production'!BJ$65</f>
        <v>0</v>
      </c>
      <c r="AQ599" s="8">
        <f>'Coûts de création et production'!BJ$66</f>
        <v>0</v>
      </c>
    </row>
    <row r="600" spans="1:43">
      <c r="A600" s="8">
        <f>'Identification '!$F$11</f>
        <v>0</v>
      </c>
      <c r="B600" s="46" t="str">
        <f>IF(AND('Identification '!$F$11="",'Identification '!$F$15&lt;&gt;""),'Identification '!$F$15,IF('Identification '!$F$11="","",IF('Identification '!$F$13="Inscrire le nom de votre organisme dans la cellule F15",'Identification '!$F$15,'Identification '!$F$13)))</f>
        <v/>
      </c>
      <c r="C600" s="8" t="str">
        <f>REF!$BM$7</f>
        <v>2025-2026</v>
      </c>
      <c r="D600" s="8" t="s">
        <v>2995</v>
      </c>
      <c r="E600" s="46" t="str">
        <f>'Identification '!$F$17</f>
        <v/>
      </c>
      <c r="F600" s="8" t="str">
        <f>'Identification '!$G$18</f>
        <v/>
      </c>
      <c r="G600" s="8" t="s">
        <v>3176</v>
      </c>
      <c r="H600" s="407" t="s">
        <v>3246</v>
      </c>
      <c r="I600" s="8">
        <f>'Coûts de création et production'!BL$14</f>
        <v>0</v>
      </c>
      <c r="J600" s="8" t="str">
        <f>'Coûts de création et production'!BL$17</f>
        <v>«Choisir»</v>
      </c>
      <c r="K600" s="8">
        <f>'Coûts de création et production'!BL$19</f>
        <v>0</v>
      </c>
      <c r="L600" s="8">
        <f>'Coûts de création et production'!BL$22</f>
        <v>0</v>
      </c>
      <c r="M600" s="1317">
        <f>'Coûts de création et production'!BK$31</f>
        <v>0</v>
      </c>
      <c r="N600" s="8">
        <f>'Coûts de création et production'!BL$31</f>
        <v>0</v>
      </c>
      <c r="O600" s="1317">
        <f>'Coûts de création et production'!BK$32</f>
        <v>0</v>
      </c>
      <c r="P600" s="8">
        <f>'Coûts de création et production'!BL$32</f>
        <v>0</v>
      </c>
      <c r="Q600" s="1317">
        <f>'Coûts de création et production'!BK$33</f>
        <v>0</v>
      </c>
      <c r="R600" s="8">
        <f>'Coûts de création et production'!BL$33</f>
        <v>0</v>
      </c>
      <c r="S600" s="1317">
        <f>'Coûts de création et production'!BK$34</f>
        <v>0</v>
      </c>
      <c r="T600" s="8">
        <f>'Coûts de création et production'!BL$34</f>
        <v>0</v>
      </c>
      <c r="U600" s="1317">
        <f>'Coûts de création et production'!BK$35</f>
        <v>0</v>
      </c>
      <c r="V600" s="8">
        <f>'Coûts de création et production'!BL$35</f>
        <v>0</v>
      </c>
      <c r="W600" s="1317">
        <f>'Coûts de création et production'!BK$36</f>
        <v>0</v>
      </c>
      <c r="X600" s="8">
        <f>'Coûts de création et production'!BL$36</f>
        <v>0</v>
      </c>
      <c r="Y600" s="1317">
        <f>'Coûts de création et production'!BK$37</f>
        <v>0</v>
      </c>
      <c r="Z600" s="8">
        <f>'Coûts de création et production'!BL$37</f>
        <v>0</v>
      </c>
      <c r="AA600" s="1317">
        <f>'Coûts de création et production'!BK$38</f>
        <v>0</v>
      </c>
      <c r="AB600" s="8">
        <f>'Coûts de création et production'!BL$38</f>
        <v>0</v>
      </c>
      <c r="AC600" s="1317">
        <f>'Coûts de création et production'!BK$39</f>
        <v>0</v>
      </c>
      <c r="AD600" s="8">
        <f>'Coûts de création et production'!BL$39</f>
        <v>0</v>
      </c>
      <c r="AE600" s="8">
        <f>'Coûts de création et production'!BL$40</f>
        <v>0</v>
      </c>
      <c r="AF600" s="8">
        <f>'Coûts de création et production'!BL$41</f>
        <v>0</v>
      </c>
      <c r="AG600" s="8">
        <f>'Coûts de création et production'!BL$42</f>
        <v>0</v>
      </c>
      <c r="AH600" s="8">
        <f>'Coûts de création et production'!BL$43</f>
        <v>0</v>
      </c>
      <c r="AI600" s="8">
        <f>'Coûts de création et production'!BL$44</f>
        <v>0</v>
      </c>
      <c r="AJ600" s="8">
        <f>'Coûts de création et production'!BL$45</f>
        <v>0</v>
      </c>
      <c r="AK600" s="8">
        <f>'Coûts de création et production'!BL$46</f>
        <v>0</v>
      </c>
      <c r="AL600" s="8">
        <f>'Coûts de création et production'!BL$47</f>
        <v>0</v>
      </c>
      <c r="AM600" s="8">
        <f>'Coûts de création et production'!BL$48</f>
        <v>0</v>
      </c>
      <c r="AN600" s="8" t="str">
        <f>'Coûts de création et production'!BL$61</f>
        <v>«Choisir»</v>
      </c>
      <c r="AO600" s="8" t="str">
        <f>'Coûts de création et production'!BL$63</f>
        <v>«Choisir»</v>
      </c>
      <c r="AP600" s="8">
        <f>'Coûts de création et production'!BL$65</f>
        <v>0</v>
      </c>
      <c r="AQ600" s="8">
        <f>'Coûts de création et production'!BL$66</f>
        <v>0</v>
      </c>
    </row>
    <row r="601" spans="1:43">
      <c r="A601" s="8">
        <f>'Identification '!$F$11</f>
        <v>0</v>
      </c>
      <c r="B601" s="46" t="str">
        <f>IF(AND('Identification '!$F$11="",'Identification '!$F$15&lt;&gt;""),'Identification '!$F$15,IF('Identification '!$F$11="","",IF('Identification '!$F$13="Inscrire le nom de votre organisme dans la cellule F15",'Identification '!$F$15,'Identification '!$F$13)))</f>
        <v/>
      </c>
      <c r="C601" s="8" t="str">
        <f>REF!$BM$7</f>
        <v>2025-2026</v>
      </c>
      <c r="D601" s="8" t="s">
        <v>2995</v>
      </c>
      <c r="E601" s="46" t="str">
        <f>'Identification '!$F$17</f>
        <v/>
      </c>
      <c r="F601" s="8" t="str">
        <f>'Identification '!$G$18</f>
        <v/>
      </c>
      <c r="G601" s="8" t="s">
        <v>3177</v>
      </c>
      <c r="H601" s="407" t="s">
        <v>3247</v>
      </c>
      <c r="I601" s="8">
        <f>'Coûts de création et production'!BN$14</f>
        <v>0</v>
      </c>
      <c r="J601" s="8" t="str">
        <f>'Coûts de création et production'!BN$17</f>
        <v>«Choisir»</v>
      </c>
      <c r="K601" s="8">
        <f>'Coûts de création et production'!BN$19</f>
        <v>0</v>
      </c>
      <c r="L601" s="8">
        <f>'Coûts de création et production'!BN$22</f>
        <v>0</v>
      </c>
      <c r="M601" s="1317">
        <f>'Coûts de création et production'!BM$31</f>
        <v>0</v>
      </c>
      <c r="N601" s="8">
        <f>'Coûts de création et production'!BN$31</f>
        <v>0</v>
      </c>
      <c r="O601" s="1317">
        <f>'Coûts de création et production'!BM$32</f>
        <v>0</v>
      </c>
      <c r="P601" s="8">
        <f>'Coûts de création et production'!BN$32</f>
        <v>0</v>
      </c>
      <c r="Q601" s="1317">
        <f>'Coûts de création et production'!BM$33</f>
        <v>0</v>
      </c>
      <c r="R601" s="8">
        <f>'Coûts de création et production'!BN$33</f>
        <v>0</v>
      </c>
      <c r="S601" s="1317">
        <f>'Coûts de création et production'!BM$34</f>
        <v>0</v>
      </c>
      <c r="T601" s="8">
        <f>'Coûts de création et production'!BN$34</f>
        <v>0</v>
      </c>
      <c r="U601" s="1317">
        <f>'Coûts de création et production'!BM$35</f>
        <v>0</v>
      </c>
      <c r="V601" s="8">
        <f>'Coûts de création et production'!BN$35</f>
        <v>0</v>
      </c>
      <c r="W601" s="1317">
        <f>'Coûts de création et production'!BM$36</f>
        <v>0</v>
      </c>
      <c r="X601" s="8">
        <f>'Coûts de création et production'!BN$36</f>
        <v>0</v>
      </c>
      <c r="Y601" s="1317">
        <f>'Coûts de création et production'!BM$37</f>
        <v>0</v>
      </c>
      <c r="Z601" s="8">
        <f>'Coûts de création et production'!BN$37</f>
        <v>0</v>
      </c>
      <c r="AA601" s="1317">
        <f>'Coûts de création et production'!BM$38</f>
        <v>0</v>
      </c>
      <c r="AB601" s="8">
        <f>'Coûts de création et production'!BN$38</f>
        <v>0</v>
      </c>
      <c r="AC601" s="1317">
        <f>'Coûts de création et production'!BM$39</f>
        <v>0</v>
      </c>
      <c r="AD601" s="8">
        <f>'Coûts de création et production'!BN$39</f>
        <v>0</v>
      </c>
      <c r="AE601" s="8">
        <f>'Coûts de création et production'!BN$40</f>
        <v>0</v>
      </c>
      <c r="AF601" s="8">
        <f>'Coûts de création et production'!BN$41</f>
        <v>0</v>
      </c>
      <c r="AG601" s="8">
        <f>'Coûts de création et production'!BN$42</f>
        <v>0</v>
      </c>
      <c r="AH601" s="8">
        <f>'Coûts de création et production'!BN$43</f>
        <v>0</v>
      </c>
      <c r="AI601" s="8">
        <f>'Coûts de création et production'!BN$44</f>
        <v>0</v>
      </c>
      <c r="AJ601" s="8">
        <f>'Coûts de création et production'!BN$45</f>
        <v>0</v>
      </c>
      <c r="AK601" s="8">
        <f>'Coûts de création et production'!BN$46</f>
        <v>0</v>
      </c>
      <c r="AL601" s="8">
        <f>'Coûts de création et production'!BN$47</f>
        <v>0</v>
      </c>
      <c r="AM601" s="8">
        <f>'Coûts de création et production'!BN$48</f>
        <v>0</v>
      </c>
      <c r="AN601" s="8" t="str">
        <f>'Coûts de création et production'!BN$61</f>
        <v>«Choisir»</v>
      </c>
      <c r="AO601" s="8" t="str">
        <f>'Coûts de création et production'!BN$63</f>
        <v>«Choisir»</v>
      </c>
      <c r="AP601" s="8">
        <f>'Coûts de création et production'!BN$65</f>
        <v>0</v>
      </c>
      <c r="AQ601" s="8">
        <f>'Coûts de création et production'!BN$66</f>
        <v>0</v>
      </c>
    </row>
    <row r="602" spans="1:43">
      <c r="A602" s="8">
        <f>'Identification '!$F$11</f>
        <v>0</v>
      </c>
      <c r="B602" s="46" t="str">
        <f>IF(AND('Identification '!$F$11="",'Identification '!$F$15&lt;&gt;""),'Identification '!$F$15,IF('Identification '!$F$11="","",IF('Identification '!$F$13="Inscrire le nom de votre organisme dans la cellule F15",'Identification '!$F$15,'Identification '!$F$13)))</f>
        <v/>
      </c>
      <c r="C602" s="8" t="str">
        <f>REF!$BM$7</f>
        <v>2025-2026</v>
      </c>
      <c r="D602" s="8" t="s">
        <v>2995</v>
      </c>
      <c r="E602" s="46" t="str">
        <f>'Identification '!$F$17</f>
        <v/>
      </c>
      <c r="F602" s="8" t="str">
        <f>'Identification '!$G$18</f>
        <v/>
      </c>
      <c r="G602" s="8" t="s">
        <v>3178</v>
      </c>
      <c r="H602" s="407" t="s">
        <v>3248</v>
      </c>
      <c r="I602" s="8">
        <f>'Coûts de création et production'!BP$14</f>
        <v>0</v>
      </c>
      <c r="J602" s="8" t="str">
        <f>'Coûts de création et production'!BP$17</f>
        <v>«Choisir»</v>
      </c>
      <c r="K602" s="8">
        <f>'Coûts de création et production'!BP$19</f>
        <v>0</v>
      </c>
      <c r="L602" s="8">
        <f>'Coûts de création et production'!BP$22</f>
        <v>0</v>
      </c>
      <c r="M602" s="1317">
        <f>'Coûts de création et production'!BO$31</f>
        <v>0</v>
      </c>
      <c r="N602" s="8">
        <f>'Coûts de création et production'!BP$31</f>
        <v>0</v>
      </c>
      <c r="O602" s="1317">
        <f>'Coûts de création et production'!BO$32</f>
        <v>0</v>
      </c>
      <c r="P602" s="8">
        <f>'Coûts de création et production'!BP$32</f>
        <v>0</v>
      </c>
      <c r="Q602" s="1317">
        <f>'Coûts de création et production'!BO$33</f>
        <v>0</v>
      </c>
      <c r="R602" s="8">
        <f>'Coûts de création et production'!BP$33</f>
        <v>0</v>
      </c>
      <c r="S602" s="1317">
        <f>'Coûts de création et production'!BO$34</f>
        <v>0</v>
      </c>
      <c r="T602" s="8">
        <f>'Coûts de création et production'!BP$34</f>
        <v>0</v>
      </c>
      <c r="U602" s="1317">
        <f>'Coûts de création et production'!BO$35</f>
        <v>0</v>
      </c>
      <c r="V602" s="8">
        <f>'Coûts de création et production'!BP$35</f>
        <v>0</v>
      </c>
      <c r="W602" s="1317">
        <f>'Coûts de création et production'!BO$36</f>
        <v>0</v>
      </c>
      <c r="X602" s="8">
        <f>'Coûts de création et production'!BP$36</f>
        <v>0</v>
      </c>
      <c r="Y602" s="1317">
        <f>'Coûts de création et production'!BO$37</f>
        <v>0</v>
      </c>
      <c r="Z602" s="8">
        <f>'Coûts de création et production'!BP$37</f>
        <v>0</v>
      </c>
      <c r="AA602" s="1317">
        <f>'Coûts de création et production'!BO$38</f>
        <v>0</v>
      </c>
      <c r="AB602" s="8">
        <f>'Coûts de création et production'!BP$38</f>
        <v>0</v>
      </c>
      <c r="AC602" s="1317">
        <f>'Coûts de création et production'!BO$39</f>
        <v>0</v>
      </c>
      <c r="AD602" s="8">
        <f>'Coûts de création et production'!BP$39</f>
        <v>0</v>
      </c>
      <c r="AE602" s="8">
        <f>'Coûts de création et production'!BP$40</f>
        <v>0</v>
      </c>
      <c r="AF602" s="8">
        <f>'Coûts de création et production'!BP$41</f>
        <v>0</v>
      </c>
      <c r="AG602" s="8">
        <f>'Coûts de création et production'!BP$42</f>
        <v>0</v>
      </c>
      <c r="AH602" s="8">
        <f>'Coûts de création et production'!BP$43</f>
        <v>0</v>
      </c>
      <c r="AI602" s="8">
        <f>'Coûts de création et production'!BP$44</f>
        <v>0</v>
      </c>
      <c r="AJ602" s="8">
        <f>'Coûts de création et production'!BP$45</f>
        <v>0</v>
      </c>
      <c r="AK602" s="8">
        <f>'Coûts de création et production'!BP$46</f>
        <v>0</v>
      </c>
      <c r="AL602" s="8">
        <f>'Coûts de création et production'!BP$47</f>
        <v>0</v>
      </c>
      <c r="AM602" s="8">
        <f>'Coûts de création et production'!BP$48</f>
        <v>0</v>
      </c>
      <c r="AN602" s="8" t="str">
        <f>'Coûts de création et production'!BP$61</f>
        <v>«Choisir»</v>
      </c>
      <c r="AO602" s="8" t="str">
        <f>'Coûts de création et production'!BP$63</f>
        <v>«Choisir»</v>
      </c>
      <c r="AP602" s="8">
        <f>'Coûts de création et production'!BP$65</f>
        <v>0</v>
      </c>
      <c r="AQ602" s="8">
        <f>'Coûts de création et production'!BP$66</f>
        <v>0</v>
      </c>
    </row>
    <row r="603" spans="1:43">
      <c r="A603" s="8">
        <f>'Identification '!$F$11</f>
        <v>0</v>
      </c>
      <c r="B603" s="46" t="str">
        <f>IF(AND('Identification '!$F$11="",'Identification '!$F$15&lt;&gt;""),'Identification '!$F$15,IF('Identification '!$F$11="","",IF('Identification '!$F$13="Inscrire le nom de votre organisme dans la cellule F15",'Identification '!$F$15,'Identification '!$F$13)))</f>
        <v/>
      </c>
      <c r="C603" s="8" t="str">
        <f>REF!$BM$7</f>
        <v>2025-2026</v>
      </c>
      <c r="D603" s="8" t="s">
        <v>2995</v>
      </c>
      <c r="E603" s="46" t="str">
        <f>'Identification '!$F$17</f>
        <v/>
      </c>
      <c r="F603" s="8" t="str">
        <f>'Identification '!$G$18</f>
        <v/>
      </c>
      <c r="G603" s="8" t="s">
        <v>3179</v>
      </c>
      <c r="H603" s="407" t="s">
        <v>3249</v>
      </c>
      <c r="I603" s="8">
        <f>'Coûts de création et production'!BR$14</f>
        <v>0</v>
      </c>
      <c r="J603" s="8" t="str">
        <f>'Coûts de création et production'!BR$17</f>
        <v>«Choisir»</v>
      </c>
      <c r="K603" s="8">
        <f>'Coûts de création et production'!BR$19</f>
        <v>0</v>
      </c>
      <c r="L603" s="8">
        <f>'Coûts de création et production'!BR$22</f>
        <v>0</v>
      </c>
      <c r="M603" s="1317">
        <f>'Coûts de création et production'!BQ$31</f>
        <v>0</v>
      </c>
      <c r="N603" s="8">
        <f>'Coûts de création et production'!BR$31</f>
        <v>0</v>
      </c>
      <c r="O603" s="1317">
        <f>'Coûts de création et production'!BQ$32</f>
        <v>0</v>
      </c>
      <c r="P603" s="8">
        <f>'Coûts de création et production'!BR$32</f>
        <v>0</v>
      </c>
      <c r="Q603" s="1317">
        <f>'Coûts de création et production'!BQ$33</f>
        <v>0</v>
      </c>
      <c r="R603" s="8">
        <f>'Coûts de création et production'!BR$33</f>
        <v>0</v>
      </c>
      <c r="S603" s="1317">
        <f>'Coûts de création et production'!BQ$34</f>
        <v>0</v>
      </c>
      <c r="T603" s="8">
        <f>'Coûts de création et production'!BR$34</f>
        <v>0</v>
      </c>
      <c r="U603" s="1317">
        <f>'Coûts de création et production'!BQ$35</f>
        <v>0</v>
      </c>
      <c r="V603" s="8">
        <f>'Coûts de création et production'!BR$35</f>
        <v>0</v>
      </c>
      <c r="W603" s="1317">
        <f>'Coûts de création et production'!BQ$36</f>
        <v>0</v>
      </c>
      <c r="X603" s="8">
        <f>'Coûts de création et production'!BR$36</f>
        <v>0</v>
      </c>
      <c r="Y603" s="1317">
        <f>'Coûts de création et production'!BQ$37</f>
        <v>0</v>
      </c>
      <c r="Z603" s="8">
        <f>'Coûts de création et production'!BR$37</f>
        <v>0</v>
      </c>
      <c r="AA603" s="1317">
        <f>'Coûts de création et production'!BQ$38</f>
        <v>0</v>
      </c>
      <c r="AB603" s="8">
        <f>'Coûts de création et production'!BR$38</f>
        <v>0</v>
      </c>
      <c r="AC603" s="1317">
        <f>'Coûts de création et production'!BQ$39</f>
        <v>0</v>
      </c>
      <c r="AD603" s="8">
        <f>'Coûts de création et production'!BR$39</f>
        <v>0</v>
      </c>
      <c r="AE603" s="8">
        <f>'Coûts de création et production'!BR$40</f>
        <v>0</v>
      </c>
      <c r="AF603" s="8">
        <f>'Coûts de création et production'!BR$41</f>
        <v>0</v>
      </c>
      <c r="AG603" s="8">
        <f>'Coûts de création et production'!BR$42</f>
        <v>0</v>
      </c>
      <c r="AH603" s="8">
        <f>'Coûts de création et production'!BR$43</f>
        <v>0</v>
      </c>
      <c r="AI603" s="8">
        <f>'Coûts de création et production'!BR$44</f>
        <v>0</v>
      </c>
      <c r="AJ603" s="8">
        <f>'Coûts de création et production'!BR$45</f>
        <v>0</v>
      </c>
      <c r="AK603" s="8">
        <f>'Coûts de création et production'!BR$46</f>
        <v>0</v>
      </c>
      <c r="AL603" s="8">
        <f>'Coûts de création et production'!BR$47</f>
        <v>0</v>
      </c>
      <c r="AM603" s="8">
        <f>'Coûts de création et production'!BR$48</f>
        <v>0</v>
      </c>
      <c r="AN603" s="8" t="str">
        <f>'Coûts de création et production'!BR$61</f>
        <v>«Choisir»</v>
      </c>
      <c r="AO603" s="8" t="str">
        <f>'Coûts de création et production'!BR$63</f>
        <v>«Choisir»</v>
      </c>
      <c r="AP603" s="8">
        <f>'Coûts de création et production'!BR$65</f>
        <v>0</v>
      </c>
      <c r="AQ603" s="8">
        <f>'Coûts de création et production'!BR$66</f>
        <v>0</v>
      </c>
    </row>
    <row r="604" spans="1:43">
      <c r="A604" s="8">
        <f>'Identification '!$F$11</f>
        <v>0</v>
      </c>
      <c r="B604" s="46" t="str">
        <f>IF(AND('Identification '!$F$11="",'Identification '!$F$15&lt;&gt;""),'Identification '!$F$15,IF('Identification '!$F$11="","",IF('Identification '!$F$13="Inscrire le nom de votre organisme dans la cellule F15",'Identification '!$F$15,'Identification '!$F$13)))</f>
        <v/>
      </c>
      <c r="C604" s="8" t="str">
        <f>REF!$BM$7</f>
        <v>2025-2026</v>
      </c>
      <c r="D604" s="8" t="s">
        <v>2995</v>
      </c>
      <c r="E604" s="46" t="str">
        <f>'Identification '!$F$17</f>
        <v/>
      </c>
      <c r="F604" s="8" t="str">
        <f>'Identification '!$G$18</f>
        <v/>
      </c>
      <c r="G604" s="8" t="s">
        <v>3180</v>
      </c>
      <c r="H604" s="407" t="s">
        <v>3250</v>
      </c>
      <c r="I604" s="8">
        <f>'Coûts de création et production'!BT$14</f>
        <v>0</v>
      </c>
      <c r="J604" s="8" t="str">
        <f>'Coûts de création et production'!BT$17</f>
        <v>«Choisir»</v>
      </c>
      <c r="K604" s="8">
        <f>'Coûts de création et production'!BT$19</f>
        <v>0</v>
      </c>
      <c r="L604" s="8">
        <f>'Coûts de création et production'!BT$22</f>
        <v>0</v>
      </c>
      <c r="M604" s="1317">
        <f>'Coûts de création et production'!BS$31</f>
        <v>0</v>
      </c>
      <c r="N604" s="8">
        <f>'Coûts de création et production'!BT$31</f>
        <v>0</v>
      </c>
      <c r="O604" s="1317">
        <f>'Coûts de création et production'!BS$32</f>
        <v>0</v>
      </c>
      <c r="P604" s="8">
        <f>'Coûts de création et production'!BT$32</f>
        <v>0</v>
      </c>
      <c r="Q604" s="1317">
        <f>'Coûts de création et production'!BS$33</f>
        <v>0</v>
      </c>
      <c r="R604" s="8">
        <f>'Coûts de création et production'!BT$33</f>
        <v>0</v>
      </c>
      <c r="S604" s="1317">
        <f>'Coûts de création et production'!BS$34</f>
        <v>0</v>
      </c>
      <c r="T604" s="8">
        <f>'Coûts de création et production'!BT$34</f>
        <v>0</v>
      </c>
      <c r="U604" s="1317">
        <f>'Coûts de création et production'!BS$35</f>
        <v>0</v>
      </c>
      <c r="V604" s="8">
        <f>'Coûts de création et production'!BT$35</f>
        <v>0</v>
      </c>
      <c r="W604" s="1317">
        <f>'Coûts de création et production'!BS$36</f>
        <v>0</v>
      </c>
      <c r="X604" s="8">
        <f>'Coûts de création et production'!BT$36</f>
        <v>0</v>
      </c>
      <c r="Y604" s="1317">
        <f>'Coûts de création et production'!BS$37</f>
        <v>0</v>
      </c>
      <c r="Z604" s="8">
        <f>'Coûts de création et production'!BT$37</f>
        <v>0</v>
      </c>
      <c r="AA604" s="1317">
        <f>'Coûts de création et production'!BS$38</f>
        <v>0</v>
      </c>
      <c r="AB604" s="8">
        <f>'Coûts de création et production'!BT$38</f>
        <v>0</v>
      </c>
      <c r="AC604" s="1317">
        <f>'Coûts de création et production'!BS$39</f>
        <v>0</v>
      </c>
      <c r="AD604" s="8">
        <f>'Coûts de création et production'!BT$39</f>
        <v>0</v>
      </c>
      <c r="AE604" s="8">
        <f>'Coûts de création et production'!BT$40</f>
        <v>0</v>
      </c>
      <c r="AF604" s="8">
        <f>'Coûts de création et production'!BT$41</f>
        <v>0</v>
      </c>
      <c r="AG604" s="8">
        <f>'Coûts de création et production'!BT$42</f>
        <v>0</v>
      </c>
      <c r="AH604" s="8">
        <f>'Coûts de création et production'!BT$43</f>
        <v>0</v>
      </c>
      <c r="AI604" s="8">
        <f>'Coûts de création et production'!BT$44</f>
        <v>0</v>
      </c>
      <c r="AJ604" s="8">
        <f>'Coûts de création et production'!BT$45</f>
        <v>0</v>
      </c>
      <c r="AK604" s="8">
        <f>'Coûts de création et production'!BT$46</f>
        <v>0</v>
      </c>
      <c r="AL604" s="8">
        <f>'Coûts de création et production'!BT$47</f>
        <v>0</v>
      </c>
      <c r="AM604" s="8">
        <f>'Coûts de création et production'!BT$48</f>
        <v>0</v>
      </c>
      <c r="AN604" s="8" t="str">
        <f>'Coûts de création et production'!BT$61</f>
        <v>«Choisir»</v>
      </c>
      <c r="AO604" s="8" t="str">
        <f>'Coûts de création et production'!BT$63</f>
        <v>«Choisir»</v>
      </c>
      <c r="AP604" s="8">
        <f>'Coûts de création et production'!BT$65</f>
        <v>0</v>
      </c>
      <c r="AQ604" s="8">
        <f>'Coûts de création et production'!BT$66</f>
        <v>0</v>
      </c>
    </row>
    <row r="605" spans="1:43">
      <c r="A605" s="8">
        <f>'Identification '!$F$11</f>
        <v>0</v>
      </c>
      <c r="B605" s="46" t="str">
        <f>IF(AND('Identification '!$F$11="",'Identification '!$F$15&lt;&gt;""),'Identification '!$F$15,IF('Identification '!$F$11="","",IF('Identification '!$F$13="Inscrire le nom de votre organisme dans la cellule F15",'Identification '!$F$15,'Identification '!$F$13)))</f>
        <v/>
      </c>
      <c r="C605" s="8" t="str">
        <f>REF!$BM$7</f>
        <v>2025-2026</v>
      </c>
      <c r="D605" s="8" t="s">
        <v>2995</v>
      </c>
      <c r="E605" s="46" t="str">
        <f>'Identification '!$F$17</f>
        <v/>
      </c>
      <c r="F605" s="8" t="str">
        <f>'Identification '!$G$18</f>
        <v/>
      </c>
      <c r="G605" s="8" t="s">
        <v>3181</v>
      </c>
      <c r="H605" s="407" t="s">
        <v>3267</v>
      </c>
      <c r="I605" s="8">
        <f>'Coûts de création et production'!BV$14</f>
        <v>0</v>
      </c>
      <c r="J605" s="8" t="str">
        <f>'Coûts de création et production'!BV$17</f>
        <v>«Choisir»</v>
      </c>
      <c r="K605" s="8">
        <f>'Coûts de création et production'!BV$19</f>
        <v>0</v>
      </c>
      <c r="L605" s="8">
        <f>'Coûts de création et production'!BV$22</f>
        <v>0</v>
      </c>
      <c r="M605" s="1317">
        <f>'Coûts de création et production'!BU$31</f>
        <v>0</v>
      </c>
      <c r="N605" s="8">
        <f>'Coûts de création et production'!BV$31</f>
        <v>0</v>
      </c>
      <c r="O605" s="1317">
        <f>'Coûts de création et production'!BU$32</f>
        <v>0</v>
      </c>
      <c r="P605" s="8">
        <f>'Coûts de création et production'!BV$32</f>
        <v>0</v>
      </c>
      <c r="Q605" s="1317">
        <f>'Coûts de création et production'!BU$33</f>
        <v>0</v>
      </c>
      <c r="R605" s="8">
        <f>'Coûts de création et production'!BV$33</f>
        <v>0</v>
      </c>
      <c r="S605" s="1317">
        <f>'Coûts de création et production'!BU$34</f>
        <v>0</v>
      </c>
      <c r="T605" s="8">
        <f>'Coûts de création et production'!BV$34</f>
        <v>0</v>
      </c>
      <c r="U605" s="1317">
        <f>'Coûts de création et production'!BU$35</f>
        <v>0</v>
      </c>
      <c r="V605" s="8">
        <f>'Coûts de création et production'!BV$35</f>
        <v>0</v>
      </c>
      <c r="W605" s="1317">
        <f>'Coûts de création et production'!BU$36</f>
        <v>0</v>
      </c>
      <c r="X605" s="8">
        <f>'Coûts de création et production'!BV$36</f>
        <v>0</v>
      </c>
      <c r="Y605" s="1317">
        <f>'Coûts de création et production'!BU$37</f>
        <v>0</v>
      </c>
      <c r="Z605" s="8">
        <f>'Coûts de création et production'!BV$37</f>
        <v>0</v>
      </c>
      <c r="AA605" s="1317">
        <f>'Coûts de création et production'!BU$38</f>
        <v>0</v>
      </c>
      <c r="AB605" s="8">
        <f>'Coûts de création et production'!BV$38</f>
        <v>0</v>
      </c>
      <c r="AC605" s="1317">
        <f>'Coûts de création et production'!BU$39</f>
        <v>0</v>
      </c>
      <c r="AD605" s="8">
        <f>'Coûts de création et production'!BV$39</f>
        <v>0</v>
      </c>
      <c r="AE605" s="8">
        <f>'Coûts de création et production'!BV$40</f>
        <v>0</v>
      </c>
      <c r="AF605" s="8">
        <f>'Coûts de création et production'!BV$41</f>
        <v>0</v>
      </c>
      <c r="AG605" s="8">
        <f>'Coûts de création et production'!BV$42</f>
        <v>0</v>
      </c>
      <c r="AH605" s="8">
        <f>'Coûts de création et production'!BV$43</f>
        <v>0</v>
      </c>
      <c r="AI605" s="8">
        <f>'Coûts de création et production'!BV$44</f>
        <v>0</v>
      </c>
      <c r="AJ605" s="8">
        <f>'Coûts de création et production'!BV$45</f>
        <v>0</v>
      </c>
      <c r="AK605" s="8">
        <f>'Coûts de création et production'!BV$46</f>
        <v>0</v>
      </c>
      <c r="AL605" s="8">
        <f>'Coûts de création et production'!BV$47</f>
        <v>0</v>
      </c>
      <c r="AM605" s="8">
        <f>'Coûts de création et production'!BV$48</f>
        <v>0</v>
      </c>
      <c r="AN605" s="8" t="str">
        <f>'Coûts de création et production'!BV$61</f>
        <v>«Choisir»</v>
      </c>
      <c r="AO605" s="8" t="str">
        <f>'Coûts de création et production'!BV$63</f>
        <v>«Choisir»</v>
      </c>
      <c r="AP605" s="8">
        <f>'Coûts de création et production'!BV$65</f>
        <v>0</v>
      </c>
      <c r="AQ605" s="8">
        <f>'Coûts de création et production'!BV$66</f>
        <v>0</v>
      </c>
    </row>
    <row r="606" spans="1:43">
      <c r="A606" s="8">
        <f>'Identification '!$F$11</f>
        <v>0</v>
      </c>
      <c r="B606" s="46" t="str">
        <f>IF(AND('Identification '!$F$11="",'Identification '!$F$15&lt;&gt;""),'Identification '!$F$15,IF('Identification '!$F$11="","",IF('Identification '!$F$13="Inscrire le nom de votre organisme dans la cellule F15",'Identification '!$F$15,'Identification '!$F$13)))</f>
        <v/>
      </c>
      <c r="C606" s="8" t="str">
        <f>REF!$BM$7</f>
        <v>2025-2026</v>
      </c>
      <c r="D606" s="8" t="s">
        <v>2995</v>
      </c>
      <c r="E606" s="46" t="str">
        <f>'Identification '!$F$17</f>
        <v/>
      </c>
      <c r="F606" s="8" t="str">
        <f>'Identification '!$G$18</f>
        <v/>
      </c>
      <c r="G606" s="8" t="s">
        <v>3182</v>
      </c>
      <c r="H606" s="407" t="s">
        <v>3251</v>
      </c>
      <c r="I606" s="8">
        <f>'Coûts de création et production'!BX$14</f>
        <v>0</v>
      </c>
      <c r="J606" s="8" t="str">
        <f>'Coûts de création et production'!BX$17</f>
        <v>«Choisir»</v>
      </c>
      <c r="K606" s="8">
        <f>'Coûts de création et production'!BX$19</f>
        <v>0</v>
      </c>
      <c r="L606" s="8">
        <f>'Coûts de création et production'!BX$22</f>
        <v>0</v>
      </c>
      <c r="M606" s="1317">
        <f>'Coûts de création et production'!BW$31</f>
        <v>0</v>
      </c>
      <c r="N606" s="8">
        <f>'Coûts de création et production'!BX$31</f>
        <v>0</v>
      </c>
      <c r="O606" s="1317">
        <f>'Coûts de création et production'!BW$32</f>
        <v>0</v>
      </c>
      <c r="P606" s="8">
        <f>'Coûts de création et production'!BX$32</f>
        <v>0</v>
      </c>
      <c r="Q606" s="1317">
        <f>'Coûts de création et production'!BW$33</f>
        <v>0</v>
      </c>
      <c r="R606" s="8">
        <f>'Coûts de création et production'!BX$33</f>
        <v>0</v>
      </c>
      <c r="S606" s="1317">
        <f>'Coûts de création et production'!BW$34</f>
        <v>0</v>
      </c>
      <c r="T606" s="8">
        <f>'Coûts de création et production'!BX$34</f>
        <v>0</v>
      </c>
      <c r="U606" s="1317">
        <f>'Coûts de création et production'!BW$35</f>
        <v>0</v>
      </c>
      <c r="V606" s="8">
        <f>'Coûts de création et production'!BX$35</f>
        <v>0</v>
      </c>
      <c r="W606" s="1317">
        <f>'Coûts de création et production'!BW$36</f>
        <v>0</v>
      </c>
      <c r="X606" s="8">
        <f>'Coûts de création et production'!BX$36</f>
        <v>0</v>
      </c>
      <c r="Y606" s="1317">
        <f>'Coûts de création et production'!BW$37</f>
        <v>0</v>
      </c>
      <c r="Z606" s="8">
        <f>'Coûts de création et production'!BX$37</f>
        <v>0</v>
      </c>
      <c r="AA606" s="1317">
        <f>'Coûts de création et production'!BW$38</f>
        <v>0</v>
      </c>
      <c r="AB606" s="8">
        <f>'Coûts de création et production'!BX$38</f>
        <v>0</v>
      </c>
      <c r="AC606" s="1317">
        <f>'Coûts de création et production'!BW$39</f>
        <v>0</v>
      </c>
      <c r="AD606" s="8">
        <f>'Coûts de création et production'!BX$39</f>
        <v>0</v>
      </c>
      <c r="AE606" s="8">
        <f>'Coûts de création et production'!BX$40</f>
        <v>0</v>
      </c>
      <c r="AF606" s="8">
        <f>'Coûts de création et production'!BX$41</f>
        <v>0</v>
      </c>
      <c r="AG606" s="8">
        <f>'Coûts de création et production'!BX$42</f>
        <v>0</v>
      </c>
      <c r="AH606" s="8">
        <f>'Coûts de création et production'!BX$43</f>
        <v>0</v>
      </c>
      <c r="AI606" s="8">
        <f>'Coûts de création et production'!BX$44</f>
        <v>0</v>
      </c>
      <c r="AJ606" s="8">
        <f>'Coûts de création et production'!BX$45</f>
        <v>0</v>
      </c>
      <c r="AK606" s="8">
        <f>'Coûts de création et production'!BX$46</f>
        <v>0</v>
      </c>
      <c r="AL606" s="8">
        <f>'Coûts de création et production'!BX$47</f>
        <v>0</v>
      </c>
      <c r="AM606" s="8">
        <f>'Coûts de création et production'!BX$48</f>
        <v>0</v>
      </c>
      <c r="AN606" s="8" t="str">
        <f>'Coûts de création et production'!BX$61</f>
        <v>«Choisir»</v>
      </c>
      <c r="AO606" s="8" t="str">
        <f>'Coûts de création et production'!BX$63</f>
        <v>«Choisir»</v>
      </c>
      <c r="AP606" s="8">
        <f>'Coûts de création et production'!BX$65</f>
        <v>0</v>
      </c>
      <c r="AQ606" s="8">
        <f>'Coûts de création et production'!BX$66</f>
        <v>0</v>
      </c>
    </row>
    <row r="607" spans="1:43">
      <c r="A607" s="8">
        <f>'Identification '!$F$11</f>
        <v>0</v>
      </c>
      <c r="B607" s="46" t="str">
        <f>IF(AND('Identification '!$F$11="",'Identification '!$F$15&lt;&gt;""),'Identification '!$F$15,IF('Identification '!$F$11="","",IF('Identification '!$F$13="Inscrire le nom de votre organisme dans la cellule F15",'Identification '!$F$15,'Identification '!$F$13)))</f>
        <v/>
      </c>
      <c r="C607" s="8" t="str">
        <f>REF!$BM$7</f>
        <v>2025-2026</v>
      </c>
      <c r="D607" s="8" t="s">
        <v>2995</v>
      </c>
      <c r="E607" s="46" t="str">
        <f>'Identification '!$F$17</f>
        <v/>
      </c>
      <c r="F607" s="8" t="str">
        <f>'Identification '!$G$18</f>
        <v/>
      </c>
      <c r="G607" s="8" t="s">
        <v>3183</v>
      </c>
      <c r="H607" s="407" t="s">
        <v>3252</v>
      </c>
      <c r="I607" s="8">
        <f>'Coûts de création et production'!BZ$14</f>
        <v>0</v>
      </c>
      <c r="J607" s="8" t="str">
        <f>'Coûts de création et production'!BZ$17</f>
        <v>«Choisir»</v>
      </c>
      <c r="K607" s="8">
        <f>'Coûts de création et production'!BZ$19</f>
        <v>0</v>
      </c>
      <c r="L607" s="8">
        <f>'Coûts de création et production'!BZ$22</f>
        <v>0</v>
      </c>
      <c r="M607" s="1317">
        <f>'Coûts de création et production'!BY$31</f>
        <v>0</v>
      </c>
      <c r="N607" s="8">
        <f>'Coûts de création et production'!BZ$31</f>
        <v>0</v>
      </c>
      <c r="O607" s="1317">
        <f>'Coûts de création et production'!BY$32</f>
        <v>0</v>
      </c>
      <c r="P607" s="8">
        <f>'Coûts de création et production'!BZ$32</f>
        <v>0</v>
      </c>
      <c r="Q607" s="1317">
        <f>'Coûts de création et production'!BY$33</f>
        <v>0</v>
      </c>
      <c r="R607" s="8">
        <f>'Coûts de création et production'!BZ$33</f>
        <v>0</v>
      </c>
      <c r="S607" s="1317">
        <f>'Coûts de création et production'!BY$34</f>
        <v>0</v>
      </c>
      <c r="T607" s="8">
        <f>'Coûts de création et production'!BZ$34</f>
        <v>0</v>
      </c>
      <c r="U607" s="1317">
        <f>'Coûts de création et production'!BY$35</f>
        <v>0</v>
      </c>
      <c r="V607" s="8">
        <f>'Coûts de création et production'!BZ$35</f>
        <v>0</v>
      </c>
      <c r="W607" s="1317">
        <f>'Coûts de création et production'!BY$36</f>
        <v>0</v>
      </c>
      <c r="X607" s="8">
        <f>'Coûts de création et production'!BZ$36</f>
        <v>0</v>
      </c>
      <c r="Y607" s="1317">
        <f>'Coûts de création et production'!BY$37</f>
        <v>0</v>
      </c>
      <c r="Z607" s="8">
        <f>'Coûts de création et production'!BZ$37</f>
        <v>0</v>
      </c>
      <c r="AA607" s="1317">
        <f>'Coûts de création et production'!BY$38</f>
        <v>0</v>
      </c>
      <c r="AB607" s="8">
        <f>'Coûts de création et production'!BZ$38</f>
        <v>0</v>
      </c>
      <c r="AC607" s="1317">
        <f>'Coûts de création et production'!BY$39</f>
        <v>0</v>
      </c>
      <c r="AD607" s="8">
        <f>'Coûts de création et production'!BZ$39</f>
        <v>0</v>
      </c>
      <c r="AE607" s="8">
        <f>'Coûts de création et production'!BZ$40</f>
        <v>0</v>
      </c>
      <c r="AF607" s="8">
        <f>'Coûts de création et production'!BZ$41</f>
        <v>0</v>
      </c>
      <c r="AG607" s="8">
        <f>'Coûts de création et production'!BZ$42</f>
        <v>0</v>
      </c>
      <c r="AH607" s="8">
        <f>'Coûts de création et production'!BZ$43</f>
        <v>0</v>
      </c>
      <c r="AI607" s="8">
        <f>'Coûts de création et production'!BZ$44</f>
        <v>0</v>
      </c>
      <c r="AJ607" s="8">
        <f>'Coûts de création et production'!BZ$45</f>
        <v>0</v>
      </c>
      <c r="AK607" s="8">
        <f>'Coûts de création et production'!BZ$46</f>
        <v>0</v>
      </c>
      <c r="AL607" s="8">
        <f>'Coûts de création et production'!BZ$47</f>
        <v>0</v>
      </c>
      <c r="AM607" s="8">
        <f>'Coûts de création et production'!BZ$48</f>
        <v>0</v>
      </c>
      <c r="AN607" s="8" t="str">
        <f>'Coûts de création et production'!BZ$61</f>
        <v>«Choisir»</v>
      </c>
      <c r="AO607" s="8" t="str">
        <f>'Coûts de création et production'!BZ$63</f>
        <v>«Choisir»</v>
      </c>
      <c r="AP607" s="8">
        <f>'Coûts de création et production'!BZ$65</f>
        <v>0</v>
      </c>
      <c r="AQ607" s="8">
        <f>'Coûts de création et production'!BZ$66</f>
        <v>0</v>
      </c>
    </row>
    <row r="608" spans="1:43">
      <c r="A608" s="8">
        <f>'Identification '!$F$11</f>
        <v>0</v>
      </c>
      <c r="B608" s="46" t="str">
        <f>IF(AND('Identification '!$F$11="",'Identification '!$F$15&lt;&gt;""),'Identification '!$F$15,IF('Identification '!$F$11="","",IF('Identification '!$F$13="Inscrire le nom de votre organisme dans la cellule F15",'Identification '!$F$15,'Identification '!$F$13)))</f>
        <v/>
      </c>
      <c r="C608" s="8" t="str">
        <f>REF!$BM$7</f>
        <v>2025-2026</v>
      </c>
      <c r="D608" s="8" t="s">
        <v>2995</v>
      </c>
      <c r="E608" s="46" t="str">
        <f>'Identification '!$F$17</f>
        <v/>
      </c>
      <c r="F608" s="8" t="str">
        <f>'Identification '!$G$18</f>
        <v/>
      </c>
      <c r="G608" s="8" t="s">
        <v>3184</v>
      </c>
      <c r="H608" s="8" t="s">
        <v>3265</v>
      </c>
      <c r="I608" s="8">
        <f>'Coûts de création et production'!CB$14</f>
        <v>0</v>
      </c>
      <c r="J608" s="8" t="str">
        <f>'Coûts de création et production'!CB$17</f>
        <v>«Choisir»</v>
      </c>
      <c r="K608" s="8">
        <f>'Coûts de création et production'!CB$19</f>
        <v>0</v>
      </c>
      <c r="L608" s="8">
        <f>'Coûts de création et production'!CB$22</f>
        <v>0</v>
      </c>
      <c r="M608" s="1317">
        <f>'Coûts de création et production'!CA$31</f>
        <v>0</v>
      </c>
      <c r="N608" s="8">
        <f>'Coûts de création et production'!CB$31</f>
        <v>0</v>
      </c>
      <c r="O608" s="1317">
        <f>'Coûts de création et production'!CA$32</f>
        <v>0</v>
      </c>
      <c r="P608" s="8">
        <f>'Coûts de création et production'!CB$32</f>
        <v>0</v>
      </c>
      <c r="Q608" s="1317">
        <f>'Coûts de création et production'!CA$33</f>
        <v>0</v>
      </c>
      <c r="R608" s="8">
        <f>'Coûts de création et production'!CB$33</f>
        <v>0</v>
      </c>
      <c r="S608" s="1317">
        <f>'Coûts de création et production'!CA$34</f>
        <v>0</v>
      </c>
      <c r="T608" s="8">
        <f>'Coûts de création et production'!CB$34</f>
        <v>0</v>
      </c>
      <c r="U608" s="1317">
        <f>'Coûts de création et production'!CA$35</f>
        <v>0</v>
      </c>
      <c r="V608" s="8">
        <f>'Coûts de création et production'!CB$35</f>
        <v>0</v>
      </c>
      <c r="W608" s="1317">
        <f>'Coûts de création et production'!CA$36</f>
        <v>0</v>
      </c>
      <c r="X608" s="8">
        <f>'Coûts de création et production'!CB$36</f>
        <v>0</v>
      </c>
      <c r="Y608" s="1317">
        <f>'Coûts de création et production'!CA$37</f>
        <v>0</v>
      </c>
      <c r="Z608" s="8">
        <f>'Coûts de création et production'!CB$37</f>
        <v>0</v>
      </c>
      <c r="AA608" s="1317">
        <f>'Coûts de création et production'!CA$38</f>
        <v>0</v>
      </c>
      <c r="AB608" s="8">
        <f>'Coûts de création et production'!CB$38</f>
        <v>0</v>
      </c>
      <c r="AC608" s="1317">
        <f>'Coûts de création et production'!CA$39</f>
        <v>0</v>
      </c>
      <c r="AD608" s="8">
        <f>'Coûts de création et production'!CB$39</f>
        <v>0</v>
      </c>
      <c r="AE608" s="8">
        <f>'Coûts de création et production'!CB$40</f>
        <v>0</v>
      </c>
      <c r="AF608" s="8">
        <f>'Coûts de création et production'!CB$41</f>
        <v>0</v>
      </c>
      <c r="AG608" s="8">
        <f>'Coûts de création et production'!CB$42</f>
        <v>0</v>
      </c>
      <c r="AH608" s="8">
        <f>'Coûts de création et production'!CB$43</f>
        <v>0</v>
      </c>
      <c r="AI608" s="8">
        <f>'Coûts de création et production'!CB$44</f>
        <v>0</v>
      </c>
      <c r="AJ608" s="8">
        <f>'Coûts de création et production'!CB$45</f>
        <v>0</v>
      </c>
      <c r="AK608" s="8">
        <f>'Coûts de création et production'!CB$46</f>
        <v>0</v>
      </c>
      <c r="AL608" s="8">
        <f>'Coûts de création et production'!CB$47</f>
        <v>0</v>
      </c>
      <c r="AM608" s="8">
        <f>'Coûts de création et production'!CB$48</f>
        <v>0</v>
      </c>
      <c r="AN608" s="8" t="str">
        <f>'Coûts de création et production'!CB$61</f>
        <v>«Choisir»</v>
      </c>
      <c r="AO608" s="8" t="str">
        <f>'Coûts de création et production'!CB$63</f>
        <v>«Choisir»</v>
      </c>
      <c r="AP608" s="8">
        <f>'Coûts de création et production'!CB$65</f>
        <v>0</v>
      </c>
      <c r="AQ608" s="8">
        <f>'Coûts de création et production'!CB$66</f>
        <v>0</v>
      </c>
    </row>
    <row r="609" spans="1:43">
      <c r="A609" s="8">
        <f>'Identification '!$F$11</f>
        <v>0</v>
      </c>
      <c r="B609" s="46" t="str">
        <f>IF(AND('Identification '!$F$11="",'Identification '!$F$15&lt;&gt;""),'Identification '!$F$15,IF('Identification '!$F$11="","",IF('Identification '!$F$13="Inscrire le nom de votre organisme dans la cellule F15",'Identification '!$F$15,'Identification '!$F$13)))</f>
        <v/>
      </c>
      <c r="C609" s="8" t="str">
        <f>REF!$BM$7</f>
        <v>2025-2026</v>
      </c>
      <c r="D609" s="8" t="s">
        <v>2995</v>
      </c>
      <c r="E609" s="46" t="str">
        <f>'Identification '!$F$17</f>
        <v/>
      </c>
      <c r="F609" s="8" t="str">
        <f>'Identification '!$G$18</f>
        <v/>
      </c>
      <c r="G609" s="8" t="s">
        <v>3185</v>
      </c>
      <c r="H609" s="407" t="s">
        <v>3253</v>
      </c>
      <c r="I609" s="8">
        <f>'Coûts de création et production'!CD$14</f>
        <v>0</v>
      </c>
      <c r="J609" s="8" t="str">
        <f>'Coûts de création et production'!CD$17</f>
        <v>«Choisir»</v>
      </c>
      <c r="K609" s="8">
        <f>'Coûts de création et production'!CD$19</f>
        <v>0</v>
      </c>
      <c r="L609" s="8">
        <f>'Coûts de création et production'!CD$22</f>
        <v>0</v>
      </c>
      <c r="M609" s="1317">
        <f>'Coûts de création et production'!CC$31</f>
        <v>0</v>
      </c>
      <c r="N609" s="8">
        <f>'Coûts de création et production'!CD$31</f>
        <v>0</v>
      </c>
      <c r="O609" s="1317">
        <f>'Coûts de création et production'!CC$32</f>
        <v>0</v>
      </c>
      <c r="P609" s="8">
        <f>'Coûts de création et production'!CD$32</f>
        <v>0</v>
      </c>
      <c r="Q609" s="1317">
        <f>'Coûts de création et production'!CC$33</f>
        <v>0</v>
      </c>
      <c r="R609" s="8">
        <f>'Coûts de création et production'!CD$33</f>
        <v>0</v>
      </c>
      <c r="S609" s="1317">
        <f>'Coûts de création et production'!CC$34</f>
        <v>0</v>
      </c>
      <c r="T609" s="8">
        <f>'Coûts de création et production'!CD$34</f>
        <v>0</v>
      </c>
      <c r="U609" s="1317">
        <f>'Coûts de création et production'!CC$35</f>
        <v>0</v>
      </c>
      <c r="V609" s="8">
        <f>'Coûts de création et production'!CD$35</f>
        <v>0</v>
      </c>
      <c r="W609" s="1317">
        <f>'Coûts de création et production'!CC$36</f>
        <v>0</v>
      </c>
      <c r="X609" s="8">
        <f>'Coûts de création et production'!CD$36</f>
        <v>0</v>
      </c>
      <c r="Y609" s="1317">
        <f>'Coûts de création et production'!CC$37</f>
        <v>0</v>
      </c>
      <c r="Z609" s="8">
        <f>'Coûts de création et production'!CD$37</f>
        <v>0</v>
      </c>
      <c r="AA609" s="1317">
        <f>'Coûts de création et production'!CC$38</f>
        <v>0</v>
      </c>
      <c r="AB609" s="8">
        <f>'Coûts de création et production'!CD$38</f>
        <v>0</v>
      </c>
      <c r="AC609" s="1317">
        <f>'Coûts de création et production'!CC$39</f>
        <v>0</v>
      </c>
      <c r="AD609" s="8">
        <f>'Coûts de création et production'!CD$39</f>
        <v>0</v>
      </c>
      <c r="AE609" s="8">
        <f>'Coûts de création et production'!CD$40</f>
        <v>0</v>
      </c>
      <c r="AF609" s="8">
        <f>'Coûts de création et production'!CD$41</f>
        <v>0</v>
      </c>
      <c r="AG609" s="8">
        <f>'Coûts de création et production'!CD$42</f>
        <v>0</v>
      </c>
      <c r="AH609" s="8">
        <f>'Coûts de création et production'!CD$43</f>
        <v>0</v>
      </c>
      <c r="AI609" s="8">
        <f>'Coûts de création et production'!CD$44</f>
        <v>0</v>
      </c>
      <c r="AJ609" s="8">
        <f>'Coûts de création et production'!CD$45</f>
        <v>0</v>
      </c>
      <c r="AK609" s="8">
        <f>'Coûts de création et production'!CD$46</f>
        <v>0</v>
      </c>
      <c r="AL609" s="8">
        <f>'Coûts de création et production'!CD$47</f>
        <v>0</v>
      </c>
      <c r="AM609" s="8">
        <f>'Coûts de création et production'!CD$48</f>
        <v>0</v>
      </c>
      <c r="AN609" s="8" t="str">
        <f>'Coûts de création et production'!CD$61</f>
        <v>«Choisir»</v>
      </c>
      <c r="AO609" s="8" t="str">
        <f>'Coûts de création et production'!CD$63</f>
        <v>«Choisir»</v>
      </c>
      <c r="AP609" s="8">
        <f>'Coûts de création et production'!CD$65</f>
        <v>0</v>
      </c>
      <c r="AQ609" s="8">
        <f>'Coûts de création et production'!CD$66</f>
        <v>0</v>
      </c>
    </row>
    <row r="610" spans="1:43">
      <c r="A610" s="8">
        <f>'Identification '!$F$11</f>
        <v>0</v>
      </c>
      <c r="B610" s="46" t="str">
        <f>IF(AND('Identification '!$F$11="",'Identification '!$F$15&lt;&gt;""),'Identification '!$F$15,IF('Identification '!$F$11="","",IF('Identification '!$F$13="Inscrire le nom de votre organisme dans la cellule F15",'Identification '!$F$15,'Identification '!$F$13)))</f>
        <v/>
      </c>
      <c r="C610" s="8" t="str">
        <f>REF!$BM$7</f>
        <v>2025-2026</v>
      </c>
      <c r="D610" s="8" t="s">
        <v>2995</v>
      </c>
      <c r="E610" s="46" t="str">
        <f>'Identification '!$F$17</f>
        <v/>
      </c>
      <c r="F610" s="8" t="str">
        <f>'Identification '!$G$18</f>
        <v/>
      </c>
      <c r="G610" s="8" t="s">
        <v>3186</v>
      </c>
      <c r="H610" s="407" t="s">
        <v>3254</v>
      </c>
      <c r="I610" s="8">
        <f>'Coûts de création et production'!CF$14</f>
        <v>0</v>
      </c>
      <c r="J610" s="8" t="str">
        <f>'Coûts de création et production'!CF$17</f>
        <v>«Choisir»</v>
      </c>
      <c r="K610" s="8">
        <f>'Coûts de création et production'!CF$19</f>
        <v>0</v>
      </c>
      <c r="L610" s="8">
        <f>'Coûts de création et production'!CF$22</f>
        <v>0</v>
      </c>
      <c r="M610" s="1317">
        <f>'Coûts de création et production'!CE$31</f>
        <v>0</v>
      </c>
      <c r="N610" s="8">
        <f>'Coûts de création et production'!CF$31</f>
        <v>0</v>
      </c>
      <c r="O610" s="1317">
        <f>'Coûts de création et production'!CE$32</f>
        <v>0</v>
      </c>
      <c r="P610" s="8">
        <f>'Coûts de création et production'!CF$32</f>
        <v>0</v>
      </c>
      <c r="Q610" s="1317">
        <f>'Coûts de création et production'!CE$33</f>
        <v>0</v>
      </c>
      <c r="R610" s="8">
        <f>'Coûts de création et production'!CF$33</f>
        <v>0</v>
      </c>
      <c r="S610" s="1317">
        <f>'Coûts de création et production'!CE$34</f>
        <v>0</v>
      </c>
      <c r="T610" s="8">
        <f>'Coûts de création et production'!CF$34</f>
        <v>0</v>
      </c>
      <c r="U610" s="1317">
        <f>'Coûts de création et production'!CE$35</f>
        <v>0</v>
      </c>
      <c r="V610" s="8">
        <f>'Coûts de création et production'!CF$35</f>
        <v>0</v>
      </c>
      <c r="W610" s="1317">
        <f>'Coûts de création et production'!CE$36</f>
        <v>0</v>
      </c>
      <c r="X610" s="8">
        <f>'Coûts de création et production'!CF$36</f>
        <v>0</v>
      </c>
      <c r="Y610" s="1317">
        <f>'Coûts de création et production'!CE$37</f>
        <v>0</v>
      </c>
      <c r="Z610" s="8">
        <f>'Coûts de création et production'!CF$37</f>
        <v>0</v>
      </c>
      <c r="AA610" s="1317">
        <f>'Coûts de création et production'!CE$38</f>
        <v>0</v>
      </c>
      <c r="AB610" s="8">
        <f>'Coûts de création et production'!CF$38</f>
        <v>0</v>
      </c>
      <c r="AC610" s="1317">
        <f>'Coûts de création et production'!CE$39</f>
        <v>0</v>
      </c>
      <c r="AD610" s="8">
        <f>'Coûts de création et production'!CF$39</f>
        <v>0</v>
      </c>
      <c r="AE610" s="8">
        <f>'Coûts de création et production'!CF$40</f>
        <v>0</v>
      </c>
      <c r="AF610" s="8">
        <f>'Coûts de création et production'!CF$41</f>
        <v>0</v>
      </c>
      <c r="AG610" s="8">
        <f>'Coûts de création et production'!CF$42</f>
        <v>0</v>
      </c>
      <c r="AH610" s="8">
        <f>'Coûts de création et production'!CF$43</f>
        <v>0</v>
      </c>
      <c r="AI610" s="8">
        <f>'Coûts de création et production'!CF$44</f>
        <v>0</v>
      </c>
      <c r="AJ610" s="8">
        <f>'Coûts de création et production'!CF$45</f>
        <v>0</v>
      </c>
      <c r="AK610" s="8">
        <f>'Coûts de création et production'!CF$46</f>
        <v>0</v>
      </c>
      <c r="AL610" s="8">
        <f>'Coûts de création et production'!CF$47</f>
        <v>0</v>
      </c>
      <c r="AM610" s="8">
        <f>'Coûts de création et production'!CF$48</f>
        <v>0</v>
      </c>
      <c r="AN610" s="8" t="str">
        <f>'Coûts de création et production'!CF$61</f>
        <v>«Choisir»</v>
      </c>
      <c r="AO610" s="8" t="str">
        <f>'Coûts de création et production'!CF$63</f>
        <v>«Choisir»</v>
      </c>
      <c r="AP610" s="8">
        <f>'Coûts de création et production'!CF$65</f>
        <v>0</v>
      </c>
      <c r="AQ610" s="8">
        <f>'Coûts de création et production'!CF$66</f>
        <v>0</v>
      </c>
    </row>
    <row r="611" spans="1:43">
      <c r="A611" s="8">
        <f>'Identification '!$F$11</f>
        <v>0</v>
      </c>
      <c r="B611" s="46" t="str">
        <f>IF(AND('Identification '!$F$11="",'Identification '!$F$15&lt;&gt;""),'Identification '!$F$15,IF('Identification '!$F$11="","",IF('Identification '!$F$13="Inscrire le nom de votre organisme dans la cellule F15",'Identification '!$F$15,'Identification '!$F$13)))</f>
        <v/>
      </c>
      <c r="C611" s="8" t="str">
        <f>REF!$BM$7</f>
        <v>2025-2026</v>
      </c>
      <c r="D611" s="8" t="s">
        <v>2995</v>
      </c>
      <c r="E611" s="46" t="str">
        <f>'Identification '!$F$17</f>
        <v/>
      </c>
      <c r="F611" s="8" t="str">
        <f>'Identification '!$G$18</f>
        <v/>
      </c>
      <c r="G611" s="8" t="s">
        <v>3187</v>
      </c>
      <c r="H611" s="407" t="s">
        <v>3255</v>
      </c>
      <c r="I611" s="8">
        <f>'Coûts de création et production'!CH$14</f>
        <v>0</v>
      </c>
      <c r="J611" s="8" t="str">
        <f>'Coûts de création et production'!CH$17</f>
        <v>«Choisir»</v>
      </c>
      <c r="K611" s="8">
        <f>'Coûts de création et production'!CH$19</f>
        <v>0</v>
      </c>
      <c r="L611" s="8">
        <f>'Coûts de création et production'!CH$22</f>
        <v>0</v>
      </c>
      <c r="M611" s="1317">
        <f>'Coûts de création et production'!CG$31</f>
        <v>0</v>
      </c>
      <c r="N611" s="8">
        <f>'Coûts de création et production'!CH$31</f>
        <v>0</v>
      </c>
      <c r="O611" s="1317">
        <f>'Coûts de création et production'!CG$32</f>
        <v>0</v>
      </c>
      <c r="P611" s="8">
        <f>'Coûts de création et production'!CH$32</f>
        <v>0</v>
      </c>
      <c r="Q611" s="1317">
        <f>'Coûts de création et production'!CG$33</f>
        <v>0</v>
      </c>
      <c r="R611" s="8">
        <f>'Coûts de création et production'!CH$33</f>
        <v>0</v>
      </c>
      <c r="S611" s="1317">
        <f>'Coûts de création et production'!CG$34</f>
        <v>0</v>
      </c>
      <c r="T611" s="8">
        <f>'Coûts de création et production'!CH$34</f>
        <v>0</v>
      </c>
      <c r="U611" s="1317">
        <f>'Coûts de création et production'!CG$35</f>
        <v>0</v>
      </c>
      <c r="V611" s="8">
        <f>'Coûts de création et production'!CH$35</f>
        <v>0</v>
      </c>
      <c r="W611" s="1317">
        <f>'Coûts de création et production'!CG$36</f>
        <v>0</v>
      </c>
      <c r="X611" s="8">
        <f>'Coûts de création et production'!CH$36</f>
        <v>0</v>
      </c>
      <c r="Y611" s="1317">
        <f>'Coûts de création et production'!CG$37</f>
        <v>0</v>
      </c>
      <c r="Z611" s="8">
        <f>'Coûts de création et production'!CH$37</f>
        <v>0</v>
      </c>
      <c r="AA611" s="1317">
        <f>'Coûts de création et production'!CG$38</f>
        <v>0</v>
      </c>
      <c r="AB611" s="8">
        <f>'Coûts de création et production'!CH$38</f>
        <v>0</v>
      </c>
      <c r="AC611" s="1317">
        <f>'Coûts de création et production'!CG$39</f>
        <v>0</v>
      </c>
      <c r="AD611" s="8">
        <f>'Coûts de création et production'!CH$39</f>
        <v>0</v>
      </c>
      <c r="AE611" s="8">
        <f>'Coûts de création et production'!CH$40</f>
        <v>0</v>
      </c>
      <c r="AF611" s="8">
        <f>'Coûts de création et production'!CH$41</f>
        <v>0</v>
      </c>
      <c r="AG611" s="8">
        <f>'Coûts de création et production'!CH$42</f>
        <v>0</v>
      </c>
      <c r="AH611" s="8">
        <f>'Coûts de création et production'!CH$43</f>
        <v>0</v>
      </c>
      <c r="AI611" s="8">
        <f>'Coûts de création et production'!CH$44</f>
        <v>0</v>
      </c>
      <c r="AJ611" s="8">
        <f>'Coûts de création et production'!CH$45</f>
        <v>0</v>
      </c>
      <c r="AK611" s="8">
        <f>'Coûts de création et production'!CH$46</f>
        <v>0</v>
      </c>
      <c r="AL611" s="8">
        <f>'Coûts de création et production'!CH$47</f>
        <v>0</v>
      </c>
      <c r="AM611" s="8">
        <f>'Coûts de création et production'!CH$48</f>
        <v>0</v>
      </c>
      <c r="AN611" s="8" t="str">
        <f>'Coûts de création et production'!CH$61</f>
        <v>«Choisir»</v>
      </c>
      <c r="AO611" s="8" t="str">
        <f>'Coûts de création et production'!CH$63</f>
        <v>«Choisir»</v>
      </c>
      <c r="AP611" s="8">
        <f>'Coûts de création et production'!CH$65</f>
        <v>0</v>
      </c>
      <c r="AQ611" s="8">
        <f>'Coûts de création et production'!CH$66</f>
        <v>0</v>
      </c>
    </row>
    <row r="612" spans="1:43">
      <c r="A612" s="8">
        <f>'Identification '!$F$11</f>
        <v>0</v>
      </c>
      <c r="B612" s="46" t="str">
        <f>IF(AND('Identification '!$F$11="",'Identification '!$F$15&lt;&gt;""),'Identification '!$F$15,IF('Identification '!$F$11="","",IF('Identification '!$F$13="Inscrire le nom de votre organisme dans la cellule F15",'Identification '!$F$15,'Identification '!$F$13)))</f>
        <v/>
      </c>
      <c r="C612" s="8" t="str">
        <f>REF!$BM$7</f>
        <v>2025-2026</v>
      </c>
      <c r="D612" s="8" t="s">
        <v>2995</v>
      </c>
      <c r="E612" s="46" t="str">
        <f>'Identification '!$F$17</f>
        <v/>
      </c>
      <c r="F612" s="8" t="str">
        <f>'Identification '!$G$18</f>
        <v/>
      </c>
      <c r="G612" s="8" t="s">
        <v>3188</v>
      </c>
      <c r="H612" s="407" t="s">
        <v>3256</v>
      </c>
      <c r="I612" s="8">
        <f>'Coûts de création et production'!CJ$14</f>
        <v>0</v>
      </c>
      <c r="J612" s="8" t="str">
        <f>'Coûts de création et production'!CJ$17</f>
        <v>«Choisir»</v>
      </c>
      <c r="K612" s="8">
        <f>'Coûts de création et production'!CJ$19</f>
        <v>0</v>
      </c>
      <c r="L612" s="8">
        <f>'Coûts de création et production'!CJ$22</f>
        <v>0</v>
      </c>
      <c r="M612" s="1317">
        <f>'Coûts de création et production'!CI$31</f>
        <v>0</v>
      </c>
      <c r="N612" s="8">
        <f>'Coûts de création et production'!CJ$31</f>
        <v>0</v>
      </c>
      <c r="O612" s="1317">
        <f>'Coûts de création et production'!CI$32</f>
        <v>0</v>
      </c>
      <c r="P612" s="8">
        <f>'Coûts de création et production'!CJ$32</f>
        <v>0</v>
      </c>
      <c r="Q612" s="1317">
        <f>'Coûts de création et production'!CI$33</f>
        <v>0</v>
      </c>
      <c r="R612" s="8">
        <f>'Coûts de création et production'!CJ$33</f>
        <v>0</v>
      </c>
      <c r="S612" s="1317">
        <f>'Coûts de création et production'!CI$34</f>
        <v>0</v>
      </c>
      <c r="T612" s="8">
        <f>'Coûts de création et production'!CJ$34</f>
        <v>0</v>
      </c>
      <c r="U612" s="1317">
        <f>'Coûts de création et production'!CI$35</f>
        <v>0</v>
      </c>
      <c r="V612" s="8">
        <f>'Coûts de création et production'!CJ$35</f>
        <v>0</v>
      </c>
      <c r="W612" s="1317">
        <f>'Coûts de création et production'!CI$36</f>
        <v>0</v>
      </c>
      <c r="X612" s="8">
        <f>'Coûts de création et production'!CJ$36</f>
        <v>0</v>
      </c>
      <c r="Y612" s="1317">
        <f>'Coûts de création et production'!CI$37</f>
        <v>0</v>
      </c>
      <c r="Z612" s="8">
        <f>'Coûts de création et production'!CJ$37</f>
        <v>0</v>
      </c>
      <c r="AA612" s="1317">
        <f>'Coûts de création et production'!CI$38</f>
        <v>0</v>
      </c>
      <c r="AB612" s="8">
        <f>'Coûts de création et production'!CJ$38</f>
        <v>0</v>
      </c>
      <c r="AC612" s="1317">
        <f>'Coûts de création et production'!CI$39</f>
        <v>0</v>
      </c>
      <c r="AD612" s="8">
        <f>'Coûts de création et production'!CJ$39</f>
        <v>0</v>
      </c>
      <c r="AE612" s="8">
        <f>'Coûts de création et production'!CJ$40</f>
        <v>0</v>
      </c>
      <c r="AF612" s="8">
        <f>'Coûts de création et production'!CJ$41</f>
        <v>0</v>
      </c>
      <c r="AG612" s="8">
        <f>'Coûts de création et production'!CJ$42</f>
        <v>0</v>
      </c>
      <c r="AH612" s="8">
        <f>'Coûts de création et production'!CJ$43</f>
        <v>0</v>
      </c>
      <c r="AI612" s="8">
        <f>'Coûts de création et production'!CJ$44</f>
        <v>0</v>
      </c>
      <c r="AJ612" s="8">
        <f>'Coûts de création et production'!CJ$45</f>
        <v>0</v>
      </c>
      <c r="AK612" s="8">
        <f>'Coûts de création et production'!CJ$46</f>
        <v>0</v>
      </c>
      <c r="AL612" s="8">
        <f>'Coûts de création et production'!CJ$47</f>
        <v>0</v>
      </c>
      <c r="AM612" s="8">
        <f>'Coûts de création et production'!CJ$48</f>
        <v>0</v>
      </c>
      <c r="AN612" s="8" t="str">
        <f>'Coûts de création et production'!CJ$61</f>
        <v>«Choisir»</v>
      </c>
      <c r="AO612" s="8" t="str">
        <f>'Coûts de création et production'!CJ$63</f>
        <v>«Choisir»</v>
      </c>
      <c r="AP612" s="8">
        <f>'Coûts de création et production'!CJ$65</f>
        <v>0</v>
      </c>
      <c r="AQ612" s="8">
        <f>'Coûts de création et production'!CJ$66</f>
        <v>0</v>
      </c>
    </row>
    <row r="613" spans="1:43">
      <c r="A613" s="8">
        <f>'Identification '!$F$11</f>
        <v>0</v>
      </c>
      <c r="B613" s="46" t="str">
        <f>IF(AND('Identification '!$F$11="",'Identification '!$F$15&lt;&gt;""),'Identification '!$F$15,IF('Identification '!$F$11="","",IF('Identification '!$F$13="Inscrire le nom de votre organisme dans la cellule F15",'Identification '!$F$15,'Identification '!$F$13)))</f>
        <v/>
      </c>
      <c r="C613" s="8" t="str">
        <f>REF!$BM$7</f>
        <v>2025-2026</v>
      </c>
      <c r="D613" s="8" t="s">
        <v>2995</v>
      </c>
      <c r="E613" s="46" t="str">
        <f>'Identification '!$F$17</f>
        <v/>
      </c>
      <c r="F613" s="8" t="str">
        <f>'Identification '!$G$18</f>
        <v/>
      </c>
      <c r="G613" s="8" t="s">
        <v>3189</v>
      </c>
      <c r="H613" s="407" t="s">
        <v>3257</v>
      </c>
      <c r="I613" s="8">
        <f>'Coûts de création et production'!CL$14</f>
        <v>0</v>
      </c>
      <c r="J613" s="8" t="str">
        <f>'Coûts de création et production'!CL$17</f>
        <v>«Choisir»</v>
      </c>
      <c r="K613" s="8">
        <f>'Coûts de création et production'!CL$19</f>
        <v>0</v>
      </c>
      <c r="L613" s="8">
        <f>'Coûts de création et production'!CL$22</f>
        <v>0</v>
      </c>
      <c r="M613" s="1317">
        <f>'Coûts de création et production'!CK$31</f>
        <v>0</v>
      </c>
      <c r="N613" s="8">
        <f>'Coûts de création et production'!CL$31</f>
        <v>0</v>
      </c>
      <c r="O613" s="1317">
        <f>'Coûts de création et production'!CK$32</f>
        <v>0</v>
      </c>
      <c r="P613" s="8">
        <f>'Coûts de création et production'!CL$32</f>
        <v>0</v>
      </c>
      <c r="Q613" s="1317">
        <f>'Coûts de création et production'!CK$33</f>
        <v>0</v>
      </c>
      <c r="R613" s="8">
        <f>'Coûts de création et production'!CL$33</f>
        <v>0</v>
      </c>
      <c r="S613" s="1317">
        <f>'Coûts de création et production'!CK$34</f>
        <v>0</v>
      </c>
      <c r="T613" s="8">
        <f>'Coûts de création et production'!CL$34</f>
        <v>0</v>
      </c>
      <c r="U613" s="1317">
        <f>'Coûts de création et production'!CK$35</f>
        <v>0</v>
      </c>
      <c r="V613" s="8">
        <f>'Coûts de création et production'!CL$35</f>
        <v>0</v>
      </c>
      <c r="W613" s="1317">
        <f>'Coûts de création et production'!CK$36</f>
        <v>0</v>
      </c>
      <c r="X613" s="8">
        <f>'Coûts de création et production'!CL$36</f>
        <v>0</v>
      </c>
      <c r="Y613" s="1317">
        <f>'Coûts de création et production'!CK$37</f>
        <v>0</v>
      </c>
      <c r="Z613" s="8">
        <f>'Coûts de création et production'!CL$37</f>
        <v>0</v>
      </c>
      <c r="AA613" s="1317">
        <f>'Coûts de création et production'!CK$38</f>
        <v>0</v>
      </c>
      <c r="AB613" s="8">
        <f>'Coûts de création et production'!CL$38</f>
        <v>0</v>
      </c>
      <c r="AC613" s="1317">
        <f>'Coûts de création et production'!CK$39</f>
        <v>0</v>
      </c>
      <c r="AD613" s="8">
        <f>'Coûts de création et production'!CL$39</f>
        <v>0</v>
      </c>
      <c r="AE613" s="8">
        <f>'Coûts de création et production'!CL$40</f>
        <v>0</v>
      </c>
      <c r="AF613" s="8">
        <f>'Coûts de création et production'!CL$41</f>
        <v>0</v>
      </c>
      <c r="AG613" s="8">
        <f>'Coûts de création et production'!CL$42</f>
        <v>0</v>
      </c>
      <c r="AH613" s="8">
        <f>'Coûts de création et production'!CL$43</f>
        <v>0</v>
      </c>
      <c r="AI613" s="8">
        <f>'Coûts de création et production'!CL$44</f>
        <v>0</v>
      </c>
      <c r="AJ613" s="8">
        <f>'Coûts de création et production'!CL$45</f>
        <v>0</v>
      </c>
      <c r="AK613" s="8">
        <f>'Coûts de création et production'!CL$46</f>
        <v>0</v>
      </c>
      <c r="AL613" s="8">
        <f>'Coûts de création et production'!CL$47</f>
        <v>0</v>
      </c>
      <c r="AM613" s="8">
        <f>'Coûts de création et production'!CL$48</f>
        <v>0</v>
      </c>
      <c r="AN613" s="8" t="str">
        <f>'Coûts de création et production'!CL$61</f>
        <v>«Choisir»</v>
      </c>
      <c r="AO613" s="8" t="str">
        <f>'Coûts de création et production'!CL$63</f>
        <v>«Choisir»</v>
      </c>
      <c r="AP613" s="8">
        <f>'Coûts de création et production'!CL$65</f>
        <v>0</v>
      </c>
      <c r="AQ613" s="8">
        <f>'Coûts de création et production'!CL$66</f>
        <v>0</v>
      </c>
    </row>
    <row r="614" spans="1:43">
      <c r="A614" s="8">
        <f>'Identification '!$F$11</f>
        <v>0</v>
      </c>
      <c r="B614" s="46" t="str">
        <f>IF(AND('Identification '!$F$11="",'Identification '!$F$15&lt;&gt;""),'Identification '!$F$15,IF('Identification '!$F$11="","",IF('Identification '!$F$13="Inscrire le nom de votre organisme dans la cellule F15",'Identification '!$F$15,'Identification '!$F$13)))</f>
        <v/>
      </c>
      <c r="C614" s="8" t="str">
        <f>REF!$BM$7</f>
        <v>2025-2026</v>
      </c>
      <c r="D614" s="8" t="s">
        <v>2995</v>
      </c>
      <c r="E614" s="46" t="str">
        <f>'Identification '!$F$17</f>
        <v/>
      </c>
      <c r="F614" s="8" t="str">
        <f>'Identification '!$G$18</f>
        <v/>
      </c>
      <c r="G614" s="8" t="s">
        <v>3190</v>
      </c>
      <c r="H614" s="407" t="s">
        <v>3258</v>
      </c>
      <c r="I614" s="8">
        <f>'Coûts de création et production'!CN$14</f>
        <v>0</v>
      </c>
      <c r="J614" s="8" t="str">
        <f>'Coûts de création et production'!CN$17</f>
        <v>«Choisir»</v>
      </c>
      <c r="K614" s="8">
        <f>'Coûts de création et production'!CN$19</f>
        <v>0</v>
      </c>
      <c r="L614" s="8">
        <f>'Coûts de création et production'!CN$22</f>
        <v>0</v>
      </c>
      <c r="M614" s="1317">
        <f>'Coûts de création et production'!CM$31</f>
        <v>0</v>
      </c>
      <c r="N614" s="8">
        <f>'Coûts de création et production'!CN$31</f>
        <v>0</v>
      </c>
      <c r="O614" s="1317">
        <f>'Coûts de création et production'!CM$32</f>
        <v>0</v>
      </c>
      <c r="P614" s="8">
        <f>'Coûts de création et production'!CN$32</f>
        <v>0</v>
      </c>
      <c r="Q614" s="1317">
        <f>'Coûts de création et production'!CM$33</f>
        <v>0</v>
      </c>
      <c r="R614" s="8">
        <f>'Coûts de création et production'!CN$33</f>
        <v>0</v>
      </c>
      <c r="S614" s="1317">
        <f>'Coûts de création et production'!CM$34</f>
        <v>0</v>
      </c>
      <c r="T614" s="8">
        <f>'Coûts de création et production'!CN$34</f>
        <v>0</v>
      </c>
      <c r="U614" s="1317">
        <f>'Coûts de création et production'!CM$35</f>
        <v>0</v>
      </c>
      <c r="V614" s="8">
        <f>'Coûts de création et production'!CN$35</f>
        <v>0</v>
      </c>
      <c r="W614" s="1317">
        <f>'Coûts de création et production'!CM$36</f>
        <v>0</v>
      </c>
      <c r="X614" s="8">
        <f>'Coûts de création et production'!CN$36</f>
        <v>0</v>
      </c>
      <c r="Y614" s="1317">
        <f>'Coûts de création et production'!CM$37</f>
        <v>0</v>
      </c>
      <c r="Z614" s="8">
        <f>'Coûts de création et production'!CN$37</f>
        <v>0</v>
      </c>
      <c r="AA614" s="1317">
        <f>'Coûts de création et production'!CM$38</f>
        <v>0</v>
      </c>
      <c r="AB614" s="8">
        <f>'Coûts de création et production'!CN$38</f>
        <v>0</v>
      </c>
      <c r="AC614" s="1317">
        <f>'Coûts de création et production'!CM$39</f>
        <v>0</v>
      </c>
      <c r="AD614" s="8">
        <f>'Coûts de création et production'!CN$39</f>
        <v>0</v>
      </c>
      <c r="AE614" s="8">
        <f>'Coûts de création et production'!CN$40</f>
        <v>0</v>
      </c>
      <c r="AF614" s="8">
        <f>'Coûts de création et production'!CN$41</f>
        <v>0</v>
      </c>
      <c r="AG614" s="8">
        <f>'Coûts de création et production'!CN$42</f>
        <v>0</v>
      </c>
      <c r="AH614" s="8">
        <f>'Coûts de création et production'!CN$43</f>
        <v>0</v>
      </c>
      <c r="AI614" s="8">
        <f>'Coûts de création et production'!CN$44</f>
        <v>0</v>
      </c>
      <c r="AJ614" s="8">
        <f>'Coûts de création et production'!CN$45</f>
        <v>0</v>
      </c>
      <c r="AK614" s="8">
        <f>'Coûts de création et production'!CN$46</f>
        <v>0</v>
      </c>
      <c r="AL614" s="8">
        <f>'Coûts de création et production'!CN$47</f>
        <v>0</v>
      </c>
      <c r="AM614" s="8">
        <f>'Coûts de création et production'!CN$48</f>
        <v>0</v>
      </c>
      <c r="AN614" s="8" t="str">
        <f>'Coûts de création et production'!CN$61</f>
        <v>«Choisir»</v>
      </c>
      <c r="AO614" s="8" t="str">
        <f>'Coûts de création et production'!CN$63</f>
        <v>«Choisir»</v>
      </c>
      <c r="AP614" s="8">
        <f>'Coûts de création et production'!CN$65</f>
        <v>0</v>
      </c>
      <c r="AQ614" s="8">
        <f>'Coûts de création et production'!CN$66</f>
        <v>0</v>
      </c>
    </row>
    <row r="615" spans="1:43">
      <c r="A615" s="8">
        <f>'Identification '!$F$11</f>
        <v>0</v>
      </c>
      <c r="B615" s="46" t="str">
        <f>IF(AND('Identification '!$F$11="",'Identification '!$F$15&lt;&gt;""),'Identification '!$F$15,IF('Identification '!$F$11="","",IF('Identification '!$F$13="Inscrire le nom de votre organisme dans la cellule F15",'Identification '!$F$15,'Identification '!$F$13)))</f>
        <v/>
      </c>
      <c r="C615" s="8" t="str">
        <f>REF!$BM$7</f>
        <v>2025-2026</v>
      </c>
      <c r="D615" s="8" t="s">
        <v>2995</v>
      </c>
      <c r="E615" s="46" t="str">
        <f>'Identification '!$F$17</f>
        <v/>
      </c>
      <c r="F615" s="8" t="str">
        <f>'Identification '!$G$18</f>
        <v/>
      </c>
      <c r="G615" s="8" t="s">
        <v>3191</v>
      </c>
      <c r="H615" s="407" t="s">
        <v>3259</v>
      </c>
      <c r="I615" s="8">
        <f>'Coûts de création et production'!CP$14</f>
        <v>0</v>
      </c>
      <c r="J615" s="8" t="str">
        <f>'Coûts de création et production'!CP$17</f>
        <v>«Choisir»</v>
      </c>
      <c r="K615" s="8">
        <f>'Coûts de création et production'!CP$19</f>
        <v>0</v>
      </c>
      <c r="L615" s="8">
        <f>'Coûts de création et production'!CP$22</f>
        <v>0</v>
      </c>
      <c r="M615" s="1317">
        <f>'Coûts de création et production'!CO$31</f>
        <v>0</v>
      </c>
      <c r="N615" s="8">
        <f>'Coûts de création et production'!CP$31</f>
        <v>0</v>
      </c>
      <c r="O615" s="1317">
        <f>'Coûts de création et production'!CO$32</f>
        <v>0</v>
      </c>
      <c r="P615" s="8">
        <f>'Coûts de création et production'!CP$32</f>
        <v>0</v>
      </c>
      <c r="Q615" s="1317">
        <f>'Coûts de création et production'!CO$33</f>
        <v>0</v>
      </c>
      <c r="R615" s="8">
        <f>'Coûts de création et production'!CP$33</f>
        <v>0</v>
      </c>
      <c r="S615" s="1317">
        <f>'Coûts de création et production'!CO$34</f>
        <v>0</v>
      </c>
      <c r="T615" s="8">
        <f>'Coûts de création et production'!CP$34</f>
        <v>0</v>
      </c>
      <c r="U615" s="1317">
        <f>'Coûts de création et production'!CO$35</f>
        <v>0</v>
      </c>
      <c r="V615" s="8">
        <f>'Coûts de création et production'!CP$35</f>
        <v>0</v>
      </c>
      <c r="W615" s="1317">
        <f>'Coûts de création et production'!CO$36</f>
        <v>0</v>
      </c>
      <c r="X615" s="8">
        <f>'Coûts de création et production'!CP$36</f>
        <v>0</v>
      </c>
      <c r="Y615" s="1317">
        <f>'Coûts de création et production'!CO$37</f>
        <v>0</v>
      </c>
      <c r="Z615" s="8">
        <f>'Coûts de création et production'!CP$37</f>
        <v>0</v>
      </c>
      <c r="AA615" s="1317">
        <f>'Coûts de création et production'!CO$38</f>
        <v>0</v>
      </c>
      <c r="AB615" s="8">
        <f>'Coûts de création et production'!CP$38</f>
        <v>0</v>
      </c>
      <c r="AC615" s="1317">
        <f>'Coûts de création et production'!CO$39</f>
        <v>0</v>
      </c>
      <c r="AD615" s="8">
        <f>'Coûts de création et production'!CP$39</f>
        <v>0</v>
      </c>
      <c r="AE615" s="8">
        <f>'Coûts de création et production'!CP$40</f>
        <v>0</v>
      </c>
      <c r="AF615" s="8">
        <f>'Coûts de création et production'!CP$41</f>
        <v>0</v>
      </c>
      <c r="AG615" s="8">
        <f>'Coûts de création et production'!CP$42</f>
        <v>0</v>
      </c>
      <c r="AH615" s="8">
        <f>'Coûts de création et production'!CP$43</f>
        <v>0</v>
      </c>
      <c r="AI615" s="8">
        <f>'Coûts de création et production'!CP$44</f>
        <v>0</v>
      </c>
      <c r="AJ615" s="8">
        <f>'Coûts de création et production'!CP$45</f>
        <v>0</v>
      </c>
      <c r="AK615" s="8">
        <f>'Coûts de création et production'!CP$46</f>
        <v>0</v>
      </c>
      <c r="AL615" s="8">
        <f>'Coûts de création et production'!CP$47</f>
        <v>0</v>
      </c>
      <c r="AM615" s="8">
        <f>'Coûts de création et production'!CP$48</f>
        <v>0</v>
      </c>
      <c r="AN615" s="8" t="str">
        <f>'Coûts de création et production'!CP$61</f>
        <v>«Choisir»</v>
      </c>
      <c r="AO615" s="8" t="str">
        <f>'Coûts de création et production'!CP$63</f>
        <v>«Choisir»</v>
      </c>
      <c r="AP615" s="8">
        <f>'Coûts de création et production'!CP$65</f>
        <v>0</v>
      </c>
      <c r="AQ615" s="8">
        <f>'Coûts de création et production'!CP$66</f>
        <v>0</v>
      </c>
    </row>
    <row r="616" spans="1:43">
      <c r="A616" s="8">
        <f>'Identification '!$F$11</f>
        <v>0</v>
      </c>
      <c r="B616" s="46" t="str">
        <f>IF(AND('Identification '!$F$11="",'Identification '!$F$15&lt;&gt;""),'Identification '!$F$15,IF('Identification '!$F$11="","",IF('Identification '!$F$13="Inscrire le nom de votre organisme dans la cellule F15",'Identification '!$F$15,'Identification '!$F$13)))</f>
        <v/>
      </c>
      <c r="C616" s="8" t="str">
        <f>REF!$BM$7</f>
        <v>2025-2026</v>
      </c>
      <c r="D616" s="8" t="s">
        <v>2995</v>
      </c>
      <c r="E616" s="46" t="str">
        <f>'Identification '!$F$17</f>
        <v/>
      </c>
      <c r="F616" s="8" t="str">
        <f>'Identification '!$G$18</f>
        <v/>
      </c>
      <c r="G616" s="8" t="s">
        <v>3192</v>
      </c>
      <c r="H616" s="407" t="s">
        <v>3260</v>
      </c>
      <c r="I616" s="8">
        <f>'Coûts de création et production'!CR$14</f>
        <v>0</v>
      </c>
      <c r="J616" s="8" t="str">
        <f>'Coûts de création et production'!CR$17</f>
        <v>«Choisir»</v>
      </c>
      <c r="K616" s="8">
        <f>'Coûts de création et production'!CR$19</f>
        <v>0</v>
      </c>
      <c r="L616" s="8">
        <f>'Coûts de création et production'!CR$22</f>
        <v>0</v>
      </c>
      <c r="M616" s="1317">
        <f>'Coûts de création et production'!CQ$31</f>
        <v>0</v>
      </c>
      <c r="N616" s="8">
        <f>'Coûts de création et production'!CR$31</f>
        <v>0</v>
      </c>
      <c r="O616" s="1317">
        <f>'Coûts de création et production'!CQ$32</f>
        <v>0</v>
      </c>
      <c r="P616" s="8">
        <f>'Coûts de création et production'!CR$32</f>
        <v>0</v>
      </c>
      <c r="Q616" s="1317">
        <f>'Coûts de création et production'!CQ$33</f>
        <v>0</v>
      </c>
      <c r="R616" s="8">
        <f>'Coûts de création et production'!CR$33</f>
        <v>0</v>
      </c>
      <c r="S616" s="1317">
        <f>'Coûts de création et production'!CQ$34</f>
        <v>0</v>
      </c>
      <c r="T616" s="8">
        <f>'Coûts de création et production'!CR$34</f>
        <v>0</v>
      </c>
      <c r="U616" s="1317">
        <f>'Coûts de création et production'!CQ$35</f>
        <v>0</v>
      </c>
      <c r="V616" s="8">
        <f>'Coûts de création et production'!CR$35</f>
        <v>0</v>
      </c>
      <c r="W616" s="1317">
        <f>'Coûts de création et production'!CQ$36</f>
        <v>0</v>
      </c>
      <c r="X616" s="8">
        <f>'Coûts de création et production'!CR$36</f>
        <v>0</v>
      </c>
      <c r="Y616" s="1317">
        <f>'Coûts de création et production'!CQ$37</f>
        <v>0</v>
      </c>
      <c r="Z616" s="8">
        <f>'Coûts de création et production'!CR$37</f>
        <v>0</v>
      </c>
      <c r="AA616" s="1317">
        <f>'Coûts de création et production'!CQ$38</f>
        <v>0</v>
      </c>
      <c r="AB616" s="8">
        <f>'Coûts de création et production'!CR$38</f>
        <v>0</v>
      </c>
      <c r="AC616" s="1317">
        <f>'Coûts de création et production'!CQ$39</f>
        <v>0</v>
      </c>
      <c r="AD616" s="8">
        <f>'Coûts de création et production'!CR$39</f>
        <v>0</v>
      </c>
      <c r="AE616" s="8">
        <f>'Coûts de création et production'!CR$40</f>
        <v>0</v>
      </c>
      <c r="AF616" s="8">
        <f>'Coûts de création et production'!CR$41</f>
        <v>0</v>
      </c>
      <c r="AG616" s="8">
        <f>'Coûts de création et production'!CR$42</f>
        <v>0</v>
      </c>
      <c r="AH616" s="8">
        <f>'Coûts de création et production'!CR$43</f>
        <v>0</v>
      </c>
      <c r="AI616" s="8">
        <f>'Coûts de création et production'!CR$44</f>
        <v>0</v>
      </c>
      <c r="AJ616" s="8">
        <f>'Coûts de création et production'!CR$45</f>
        <v>0</v>
      </c>
      <c r="AK616" s="8">
        <f>'Coûts de création et production'!CR$46</f>
        <v>0</v>
      </c>
      <c r="AL616" s="8">
        <f>'Coûts de création et production'!CR$47</f>
        <v>0</v>
      </c>
      <c r="AM616" s="8">
        <f>'Coûts de création et production'!CR$48</f>
        <v>0</v>
      </c>
      <c r="AN616" s="8" t="str">
        <f>'Coûts de création et production'!CR$61</f>
        <v>«Choisir»</v>
      </c>
      <c r="AO616" s="8" t="str">
        <f>'Coûts de création et production'!CR$63</f>
        <v>«Choisir»</v>
      </c>
      <c r="AP616" s="8">
        <f>'Coûts de création et production'!CR$65</f>
        <v>0</v>
      </c>
      <c r="AQ616" s="8">
        <f>'Coûts de création et production'!CR$66</f>
        <v>0</v>
      </c>
    </row>
    <row r="617" spans="1:43">
      <c r="A617" s="8">
        <f>'Identification '!$F$11</f>
        <v>0</v>
      </c>
      <c r="B617" s="46" t="str">
        <f>IF(AND('Identification '!$F$11="",'Identification '!$F$15&lt;&gt;""),'Identification '!$F$15,IF('Identification '!$F$11="","",IF('Identification '!$F$13="Inscrire le nom de votre organisme dans la cellule F15",'Identification '!$F$15,'Identification '!$F$13)))</f>
        <v/>
      </c>
      <c r="C617" s="8" t="str">
        <f>REF!$BM$7</f>
        <v>2025-2026</v>
      </c>
      <c r="D617" s="8" t="s">
        <v>2995</v>
      </c>
      <c r="E617" s="46" t="str">
        <f>'Identification '!$F$17</f>
        <v/>
      </c>
      <c r="F617" s="8" t="str">
        <f>'Identification '!$G$18</f>
        <v/>
      </c>
      <c r="G617" s="8" t="s">
        <v>3193</v>
      </c>
      <c r="H617" s="407" t="s">
        <v>3261</v>
      </c>
      <c r="I617" s="8">
        <f>'Coûts de création et production'!CT$14</f>
        <v>0</v>
      </c>
      <c r="J617" s="8" t="str">
        <f>'Coûts de création et production'!CT$17</f>
        <v>«Choisir»</v>
      </c>
      <c r="K617" s="8">
        <f>'Coûts de création et production'!CT$19</f>
        <v>0</v>
      </c>
      <c r="L617" s="8">
        <f>'Coûts de création et production'!CT$22</f>
        <v>0</v>
      </c>
      <c r="M617" s="1317">
        <f>'Coûts de création et production'!CS$31</f>
        <v>0</v>
      </c>
      <c r="N617" s="8">
        <f>'Coûts de création et production'!CT$31</f>
        <v>0</v>
      </c>
      <c r="O617" s="1317">
        <f>'Coûts de création et production'!CS$32</f>
        <v>0</v>
      </c>
      <c r="P617" s="8">
        <f>'Coûts de création et production'!CT$32</f>
        <v>0</v>
      </c>
      <c r="Q617" s="1317">
        <f>'Coûts de création et production'!CS$33</f>
        <v>0</v>
      </c>
      <c r="R617" s="8">
        <f>'Coûts de création et production'!CT$33</f>
        <v>0</v>
      </c>
      <c r="S617" s="1317">
        <f>'Coûts de création et production'!CS$34</f>
        <v>0</v>
      </c>
      <c r="T617" s="8">
        <f>'Coûts de création et production'!CT$34</f>
        <v>0</v>
      </c>
      <c r="U617" s="1317">
        <f>'Coûts de création et production'!CS$35</f>
        <v>0</v>
      </c>
      <c r="V617" s="8">
        <f>'Coûts de création et production'!CT$35</f>
        <v>0</v>
      </c>
      <c r="W617" s="1317">
        <f>'Coûts de création et production'!CS$36</f>
        <v>0</v>
      </c>
      <c r="X617" s="8">
        <f>'Coûts de création et production'!CT$36</f>
        <v>0</v>
      </c>
      <c r="Y617" s="1317">
        <f>'Coûts de création et production'!CS$37</f>
        <v>0</v>
      </c>
      <c r="Z617" s="8">
        <f>'Coûts de création et production'!CT$37</f>
        <v>0</v>
      </c>
      <c r="AA617" s="1317">
        <f>'Coûts de création et production'!CS$38</f>
        <v>0</v>
      </c>
      <c r="AB617" s="8">
        <f>'Coûts de création et production'!CT$38</f>
        <v>0</v>
      </c>
      <c r="AC617" s="1317">
        <f>'Coûts de création et production'!CS$39</f>
        <v>0</v>
      </c>
      <c r="AD617" s="8">
        <f>'Coûts de création et production'!CT$39</f>
        <v>0</v>
      </c>
      <c r="AE617" s="8">
        <f>'Coûts de création et production'!CT$40</f>
        <v>0</v>
      </c>
      <c r="AF617" s="8">
        <f>'Coûts de création et production'!CT$41</f>
        <v>0</v>
      </c>
      <c r="AG617" s="8">
        <f>'Coûts de création et production'!CT$42</f>
        <v>0</v>
      </c>
      <c r="AH617" s="8">
        <f>'Coûts de création et production'!CT$43</f>
        <v>0</v>
      </c>
      <c r="AI617" s="8">
        <f>'Coûts de création et production'!CT$44</f>
        <v>0</v>
      </c>
      <c r="AJ617" s="8">
        <f>'Coûts de création et production'!CT$45</f>
        <v>0</v>
      </c>
      <c r="AK617" s="8">
        <f>'Coûts de création et production'!CT$46</f>
        <v>0</v>
      </c>
      <c r="AL617" s="8">
        <f>'Coûts de création et production'!CT$47</f>
        <v>0</v>
      </c>
      <c r="AM617" s="8">
        <f>'Coûts de création et production'!CT$48</f>
        <v>0</v>
      </c>
      <c r="AN617" s="8" t="str">
        <f>'Coûts de création et production'!CT$61</f>
        <v>«Choisir»</v>
      </c>
      <c r="AO617" s="8" t="str">
        <f>'Coûts de création et production'!CT$63</f>
        <v>«Choisir»</v>
      </c>
      <c r="AP617" s="8">
        <f>'Coûts de création et production'!CT$65</f>
        <v>0</v>
      </c>
      <c r="AQ617" s="8">
        <f>'Coûts de création et production'!CT$66</f>
        <v>0</v>
      </c>
    </row>
    <row r="618" spans="1:43">
      <c r="A618" s="8">
        <f>'Identification '!$F$11</f>
        <v>0</v>
      </c>
      <c r="B618" s="46" t="str">
        <f>IF(AND('Identification '!$F$11="",'Identification '!$F$15&lt;&gt;""),'Identification '!$F$15,IF('Identification '!$F$11="","",IF('Identification '!$F$13="Inscrire le nom de votre organisme dans la cellule F15",'Identification '!$F$15,'Identification '!$F$13)))</f>
        <v/>
      </c>
      <c r="C618" s="8" t="str">
        <f>REF!$BM$7</f>
        <v>2025-2026</v>
      </c>
      <c r="D618" s="8" t="s">
        <v>2995</v>
      </c>
      <c r="E618" s="46" t="str">
        <f>'Identification '!$F$17</f>
        <v/>
      </c>
      <c r="F618" s="8" t="str">
        <f>'Identification '!$G$18</f>
        <v/>
      </c>
      <c r="G618" s="8" t="s">
        <v>3194</v>
      </c>
      <c r="H618" s="407" t="s">
        <v>3268</v>
      </c>
      <c r="I618" s="8">
        <f>'Coûts de création et production'!CV$14</f>
        <v>0</v>
      </c>
      <c r="J618" s="8" t="str">
        <f>'Coûts de création et production'!CV$17</f>
        <v>«Choisir»</v>
      </c>
      <c r="K618" s="8">
        <f>'Coûts de création et production'!CV$19</f>
        <v>0</v>
      </c>
      <c r="L618" s="8">
        <f>'Coûts de création et production'!CV$22</f>
        <v>0</v>
      </c>
      <c r="M618" s="1317">
        <f>'Coûts de création et production'!CU$31</f>
        <v>0</v>
      </c>
      <c r="N618" s="8">
        <f>'Coûts de création et production'!CV$31</f>
        <v>0</v>
      </c>
      <c r="O618" s="1317">
        <f>'Coûts de création et production'!CU$32</f>
        <v>0</v>
      </c>
      <c r="P618" s="8">
        <f>'Coûts de création et production'!CV$32</f>
        <v>0</v>
      </c>
      <c r="Q618" s="1317">
        <f>'Coûts de création et production'!CU$33</f>
        <v>0</v>
      </c>
      <c r="R618" s="8">
        <f>'Coûts de création et production'!CV$33</f>
        <v>0</v>
      </c>
      <c r="S618" s="1317">
        <f>'Coûts de création et production'!CU$34</f>
        <v>0</v>
      </c>
      <c r="T618" s="8">
        <f>'Coûts de création et production'!CV$34</f>
        <v>0</v>
      </c>
      <c r="U618" s="1317">
        <f>'Coûts de création et production'!CU$35</f>
        <v>0</v>
      </c>
      <c r="V618" s="8">
        <f>'Coûts de création et production'!CV$35</f>
        <v>0</v>
      </c>
      <c r="W618" s="1317">
        <f>'Coûts de création et production'!CU$36</f>
        <v>0</v>
      </c>
      <c r="X618" s="8">
        <f>'Coûts de création et production'!CV$36</f>
        <v>0</v>
      </c>
      <c r="Y618" s="1317">
        <f>'Coûts de création et production'!CU$37</f>
        <v>0</v>
      </c>
      <c r="Z618" s="8">
        <f>'Coûts de création et production'!CV$37</f>
        <v>0</v>
      </c>
      <c r="AA618" s="1317">
        <f>'Coûts de création et production'!CU$38</f>
        <v>0</v>
      </c>
      <c r="AB618" s="8">
        <f>'Coûts de création et production'!CV$38</f>
        <v>0</v>
      </c>
      <c r="AC618" s="1317">
        <f>'Coûts de création et production'!CU$39</f>
        <v>0</v>
      </c>
      <c r="AD618" s="8">
        <f>'Coûts de création et production'!CV$39</f>
        <v>0</v>
      </c>
      <c r="AE618" s="8">
        <f>'Coûts de création et production'!CV$40</f>
        <v>0</v>
      </c>
      <c r="AF618" s="8">
        <f>'Coûts de création et production'!CV$41</f>
        <v>0</v>
      </c>
      <c r="AG618" s="8">
        <f>'Coûts de création et production'!CV$42</f>
        <v>0</v>
      </c>
      <c r="AH618" s="8">
        <f>'Coûts de création et production'!CV$43</f>
        <v>0</v>
      </c>
      <c r="AI618" s="8">
        <f>'Coûts de création et production'!CV$44</f>
        <v>0</v>
      </c>
      <c r="AJ618" s="8">
        <f>'Coûts de création et production'!CV$45</f>
        <v>0</v>
      </c>
      <c r="AK618" s="8">
        <f>'Coûts de création et production'!CV$46</f>
        <v>0</v>
      </c>
      <c r="AL618" s="8">
        <f>'Coûts de création et production'!CV$47</f>
        <v>0</v>
      </c>
      <c r="AM618" s="8">
        <f>'Coûts de création et production'!CV$48</f>
        <v>0</v>
      </c>
      <c r="AN618" s="8" t="str">
        <f>'Coûts de création et production'!CV$61</f>
        <v>«Choisir»</v>
      </c>
      <c r="AO618" s="8" t="str">
        <f>'Coûts de création et production'!CV$63</f>
        <v>«Choisir»</v>
      </c>
      <c r="AP618" s="8">
        <f>'Coûts de création et production'!CV$65</f>
        <v>0</v>
      </c>
      <c r="AQ618" s="8">
        <f>'Coûts de création et production'!CV$66</f>
        <v>0</v>
      </c>
    </row>
    <row r="619" spans="1:43">
      <c r="A619" s="8">
        <f>'Identification '!$F$11</f>
        <v>0</v>
      </c>
      <c r="B619" s="46" t="str">
        <f>IF(AND('Identification '!$F$11="",'Identification '!$F$15&lt;&gt;""),'Identification '!$F$15,IF('Identification '!$F$11="","",IF('Identification '!$F$13="Inscrire le nom de votre organisme dans la cellule F15",'Identification '!$F$15,'Identification '!$F$13)))</f>
        <v/>
      </c>
      <c r="C619" s="8" t="str">
        <f>REF!$BM$7</f>
        <v>2025-2026</v>
      </c>
      <c r="D619" s="8" t="s">
        <v>2995</v>
      </c>
      <c r="E619" s="46" t="str">
        <f>'Identification '!$F$17</f>
        <v/>
      </c>
      <c r="F619" s="8" t="str">
        <f>'Identification '!$G$18</f>
        <v/>
      </c>
      <c r="G619" s="8" t="s">
        <v>3195</v>
      </c>
      <c r="H619" s="407" t="s">
        <v>3262</v>
      </c>
      <c r="I619" s="8">
        <f>'Coûts de création et production'!CX$14</f>
        <v>0</v>
      </c>
      <c r="J619" s="8" t="str">
        <f>'Coûts de création et production'!CX$17</f>
        <v>«Choisir»</v>
      </c>
      <c r="K619" s="8">
        <f>'Coûts de création et production'!CX$19</f>
        <v>0</v>
      </c>
      <c r="L619" s="8">
        <f>'Coûts de création et production'!CX$22</f>
        <v>0</v>
      </c>
      <c r="M619" s="1317">
        <f>'Coûts de création et production'!CW$31</f>
        <v>0</v>
      </c>
      <c r="N619" s="8">
        <f>'Coûts de création et production'!CX$31</f>
        <v>0</v>
      </c>
      <c r="O619" s="1317">
        <f>'Coûts de création et production'!CW$32</f>
        <v>0</v>
      </c>
      <c r="P619" s="8">
        <f>'Coûts de création et production'!CX$32</f>
        <v>0</v>
      </c>
      <c r="Q619" s="1317">
        <f>'Coûts de création et production'!CW$33</f>
        <v>0</v>
      </c>
      <c r="R619" s="8">
        <f>'Coûts de création et production'!CX$33</f>
        <v>0</v>
      </c>
      <c r="S619" s="1317">
        <f>'Coûts de création et production'!CW$34</f>
        <v>0</v>
      </c>
      <c r="T619" s="8">
        <f>'Coûts de création et production'!CX$34</f>
        <v>0</v>
      </c>
      <c r="U619" s="1317">
        <f>'Coûts de création et production'!CW$35</f>
        <v>0</v>
      </c>
      <c r="V619" s="8">
        <f>'Coûts de création et production'!CX$35</f>
        <v>0</v>
      </c>
      <c r="W619" s="1317">
        <f>'Coûts de création et production'!CW$36</f>
        <v>0</v>
      </c>
      <c r="X619" s="8">
        <f>'Coûts de création et production'!CX$36</f>
        <v>0</v>
      </c>
      <c r="Y619" s="1317">
        <f>'Coûts de création et production'!CW$37</f>
        <v>0</v>
      </c>
      <c r="Z619" s="8">
        <f>'Coûts de création et production'!CX$37</f>
        <v>0</v>
      </c>
      <c r="AA619" s="1317">
        <f>'Coûts de création et production'!CW$38</f>
        <v>0</v>
      </c>
      <c r="AB619" s="8">
        <f>'Coûts de création et production'!CX$38</f>
        <v>0</v>
      </c>
      <c r="AC619" s="1317">
        <f>'Coûts de création et production'!CW$39</f>
        <v>0</v>
      </c>
      <c r="AD619" s="8">
        <f>'Coûts de création et production'!CX$39</f>
        <v>0</v>
      </c>
      <c r="AE619" s="8">
        <f>'Coûts de création et production'!CX$40</f>
        <v>0</v>
      </c>
      <c r="AF619" s="8">
        <f>'Coûts de création et production'!CX$41</f>
        <v>0</v>
      </c>
      <c r="AG619" s="8">
        <f>'Coûts de création et production'!CX$42</f>
        <v>0</v>
      </c>
      <c r="AH619" s="8">
        <f>'Coûts de création et production'!CX$43</f>
        <v>0</v>
      </c>
      <c r="AI619" s="8">
        <f>'Coûts de création et production'!CX$44</f>
        <v>0</v>
      </c>
      <c r="AJ619" s="8">
        <f>'Coûts de création et production'!CX$45</f>
        <v>0</v>
      </c>
      <c r="AK619" s="8">
        <f>'Coûts de création et production'!CX$46</f>
        <v>0</v>
      </c>
      <c r="AL619" s="8">
        <f>'Coûts de création et production'!CX$47</f>
        <v>0</v>
      </c>
      <c r="AM619" s="8">
        <f>'Coûts de création et production'!CX$48</f>
        <v>0</v>
      </c>
      <c r="AN619" s="8" t="str">
        <f>'Coûts de création et production'!CX$61</f>
        <v>«Choisir»</v>
      </c>
      <c r="AO619" s="8" t="str">
        <f>'Coûts de création et production'!CX$63</f>
        <v>«Choisir»</v>
      </c>
      <c r="AP619" s="8">
        <f>'Coûts de création et production'!CX$65</f>
        <v>0</v>
      </c>
      <c r="AQ619" s="8">
        <f>'Coûts de création et production'!CX$66</f>
        <v>0</v>
      </c>
    </row>
    <row r="620" spans="1:43">
      <c r="A620" s="8">
        <f>'Identification '!$F$11</f>
        <v>0</v>
      </c>
      <c r="B620" s="46" t="str">
        <f>IF(AND('Identification '!$F$11="",'Identification '!$F$15&lt;&gt;""),'Identification '!$F$15,IF('Identification '!$F$11="","",IF('Identification '!$F$13="Inscrire le nom de votre organisme dans la cellule F15",'Identification '!$F$15,'Identification '!$F$13)))</f>
        <v/>
      </c>
      <c r="C620" s="8" t="str">
        <f>REF!$BM$7</f>
        <v>2025-2026</v>
      </c>
      <c r="D620" s="8" t="s">
        <v>2995</v>
      </c>
      <c r="E620" s="46" t="str">
        <f>'Identification '!$F$17</f>
        <v/>
      </c>
      <c r="F620" s="8" t="str">
        <f>'Identification '!$G$18</f>
        <v/>
      </c>
      <c r="G620" s="8" t="s">
        <v>3196</v>
      </c>
      <c r="H620" s="407" t="s">
        <v>3263</v>
      </c>
      <c r="I620" s="8">
        <f>'Coûts de création et production'!CZ$14</f>
        <v>0</v>
      </c>
      <c r="J620" s="8" t="str">
        <f>'Coûts de création et production'!CZ$17</f>
        <v>«Choisir»</v>
      </c>
      <c r="K620" s="8">
        <f>'Coûts de création et production'!CZ$19</f>
        <v>0</v>
      </c>
      <c r="L620" s="8">
        <f>'Coûts de création et production'!CZ$22</f>
        <v>0</v>
      </c>
      <c r="M620" s="1317">
        <f>'Coûts de création et production'!CY$31</f>
        <v>0</v>
      </c>
      <c r="N620" s="8">
        <f>'Coûts de création et production'!CZ$31</f>
        <v>0</v>
      </c>
      <c r="O620" s="1317">
        <f>'Coûts de création et production'!CY$32</f>
        <v>0</v>
      </c>
      <c r="P620" s="8">
        <f>'Coûts de création et production'!CZ$32</f>
        <v>0</v>
      </c>
      <c r="Q620" s="1317">
        <f>'Coûts de création et production'!CY$33</f>
        <v>0</v>
      </c>
      <c r="R620" s="8">
        <f>'Coûts de création et production'!CZ$33</f>
        <v>0</v>
      </c>
      <c r="S620" s="1317">
        <f>'Coûts de création et production'!CY$34</f>
        <v>0</v>
      </c>
      <c r="T620" s="8">
        <f>'Coûts de création et production'!CZ$34</f>
        <v>0</v>
      </c>
      <c r="U620" s="1317">
        <f>'Coûts de création et production'!CY$35</f>
        <v>0</v>
      </c>
      <c r="V620" s="8">
        <f>'Coûts de création et production'!CZ$35</f>
        <v>0</v>
      </c>
      <c r="W620" s="1317">
        <f>'Coûts de création et production'!CY$36</f>
        <v>0</v>
      </c>
      <c r="X620" s="8">
        <f>'Coûts de création et production'!CZ$36</f>
        <v>0</v>
      </c>
      <c r="Y620" s="1317">
        <f>'Coûts de création et production'!CY$37</f>
        <v>0</v>
      </c>
      <c r="Z620" s="8">
        <f>'Coûts de création et production'!CZ$37</f>
        <v>0</v>
      </c>
      <c r="AA620" s="1317">
        <f>'Coûts de création et production'!CY$38</f>
        <v>0</v>
      </c>
      <c r="AB620" s="8">
        <f>'Coûts de création et production'!CZ$38</f>
        <v>0</v>
      </c>
      <c r="AC620" s="1317">
        <f>'Coûts de création et production'!CY$39</f>
        <v>0</v>
      </c>
      <c r="AD620" s="8">
        <f>'Coûts de création et production'!CZ$39</f>
        <v>0</v>
      </c>
      <c r="AE620" s="8">
        <f>'Coûts de création et production'!CZ$40</f>
        <v>0</v>
      </c>
      <c r="AF620" s="8">
        <f>'Coûts de création et production'!CZ$41</f>
        <v>0</v>
      </c>
      <c r="AG620" s="8">
        <f>'Coûts de création et production'!CZ$42</f>
        <v>0</v>
      </c>
      <c r="AH620" s="8">
        <f>'Coûts de création et production'!CZ$43</f>
        <v>0</v>
      </c>
      <c r="AI620" s="8">
        <f>'Coûts de création et production'!CZ$44</f>
        <v>0</v>
      </c>
      <c r="AJ620" s="8">
        <f>'Coûts de création et production'!CZ$45</f>
        <v>0</v>
      </c>
      <c r="AK620" s="8">
        <f>'Coûts de création et production'!CZ$46</f>
        <v>0</v>
      </c>
      <c r="AL620" s="8">
        <f>'Coûts de création et production'!CZ$47</f>
        <v>0</v>
      </c>
      <c r="AM620" s="8">
        <f>'Coûts de création et production'!CZ$48</f>
        <v>0</v>
      </c>
      <c r="AN620" s="8" t="str">
        <f>'Coûts de création et production'!CZ$61</f>
        <v>«Choisir»</v>
      </c>
      <c r="AO620" s="8" t="str">
        <f>'Coûts de création et production'!CZ$63</f>
        <v>«Choisir»</v>
      </c>
      <c r="AP620" s="8">
        <f>'Coûts de création et production'!CZ$65</f>
        <v>0</v>
      </c>
      <c r="AQ620" s="8">
        <f>'Coûts de création et production'!CZ$66</f>
        <v>0</v>
      </c>
    </row>
    <row r="621" spans="1:43">
      <c r="A621" s="8">
        <f>'Identification '!$F$11</f>
        <v>0</v>
      </c>
      <c r="B621" s="46" t="str">
        <f>IF(AND('Identification '!$F$11="",'Identification '!$F$15&lt;&gt;""),'Identification '!$F$15,IF('Identification '!$F$11="","",IF('Identification '!$F$13="Inscrire le nom de votre organisme dans la cellule F15",'Identification '!$F$15,'Identification '!$F$13)))</f>
        <v/>
      </c>
      <c r="C621" s="8" t="str">
        <f>REF!$BM$7</f>
        <v>2025-2026</v>
      </c>
      <c r="D621" s="8" t="s">
        <v>2995</v>
      </c>
      <c r="E621" s="46" t="str">
        <f>'Identification '!$F$17</f>
        <v/>
      </c>
      <c r="F621" s="8" t="str">
        <f>'Identification '!$G$18</f>
        <v/>
      </c>
      <c r="G621" s="8" t="s">
        <v>3197</v>
      </c>
      <c r="H621" s="8" t="s">
        <v>3269</v>
      </c>
      <c r="I621" s="8">
        <f>'Coûts de création et production'!DB$14</f>
        <v>0</v>
      </c>
      <c r="J621" s="8" t="str">
        <f>'Coûts de création et production'!DB$17</f>
        <v>«Choisir»</v>
      </c>
      <c r="K621" s="8">
        <f>'Coûts de création et production'!DB$19</f>
        <v>0</v>
      </c>
      <c r="L621" s="8">
        <f>'Coûts de création et production'!DB$22</f>
        <v>0</v>
      </c>
      <c r="M621" s="1317">
        <f>'Coûts de création et production'!DA$31</f>
        <v>0</v>
      </c>
      <c r="N621" s="8">
        <f>'Coûts de création et production'!DB$31</f>
        <v>0</v>
      </c>
      <c r="O621" s="1317">
        <f>'Coûts de création et production'!DA$32</f>
        <v>0</v>
      </c>
      <c r="P621" s="8">
        <f>'Coûts de création et production'!DB$32</f>
        <v>0</v>
      </c>
      <c r="Q621" s="1317">
        <f>'Coûts de création et production'!DA$33</f>
        <v>0</v>
      </c>
      <c r="R621" s="8">
        <f>'Coûts de création et production'!DB$33</f>
        <v>0</v>
      </c>
      <c r="S621" s="1317">
        <f>'Coûts de création et production'!DA$34</f>
        <v>0</v>
      </c>
      <c r="T621" s="8">
        <f>'Coûts de création et production'!DB$34</f>
        <v>0</v>
      </c>
      <c r="U621" s="1317">
        <f>'Coûts de création et production'!DA$35</f>
        <v>0</v>
      </c>
      <c r="V621" s="8">
        <f>'Coûts de création et production'!DB$35</f>
        <v>0</v>
      </c>
      <c r="W621" s="1317">
        <f>'Coûts de création et production'!DA$36</f>
        <v>0</v>
      </c>
      <c r="X621" s="8">
        <f>'Coûts de création et production'!DB$36</f>
        <v>0</v>
      </c>
      <c r="Y621" s="1317">
        <f>'Coûts de création et production'!DA$37</f>
        <v>0</v>
      </c>
      <c r="Z621" s="8">
        <f>'Coûts de création et production'!DB$37</f>
        <v>0</v>
      </c>
      <c r="AA621" s="1317">
        <f>'Coûts de création et production'!DA$38</f>
        <v>0</v>
      </c>
      <c r="AB621" s="8">
        <f>'Coûts de création et production'!DB$38</f>
        <v>0</v>
      </c>
      <c r="AC621" s="1317">
        <f>'Coûts de création et production'!DA$39</f>
        <v>0</v>
      </c>
      <c r="AD621" s="8">
        <f>'Coûts de création et production'!DB$39</f>
        <v>0</v>
      </c>
      <c r="AE621" s="8">
        <f>'Coûts de création et production'!DB$40</f>
        <v>0</v>
      </c>
      <c r="AF621" s="8">
        <f>'Coûts de création et production'!DB$41</f>
        <v>0</v>
      </c>
      <c r="AG621" s="8">
        <f>'Coûts de création et production'!DB$42</f>
        <v>0</v>
      </c>
      <c r="AH621" s="8">
        <f>'Coûts de création et production'!DB$43</f>
        <v>0</v>
      </c>
      <c r="AI621" s="8">
        <f>'Coûts de création et production'!DB$44</f>
        <v>0</v>
      </c>
      <c r="AJ621" s="8">
        <f>'Coûts de création et production'!DB$45</f>
        <v>0</v>
      </c>
      <c r="AK621" s="8">
        <f>'Coûts de création et production'!DB$46</f>
        <v>0</v>
      </c>
      <c r="AL621" s="8">
        <f>'Coûts de création et production'!DB$47</f>
        <v>0</v>
      </c>
      <c r="AM621" s="8">
        <f>'Coûts de création et production'!DB$48</f>
        <v>0</v>
      </c>
      <c r="AN621" s="8" t="str">
        <f>'Coûts de création et production'!DB$61</f>
        <v>«Choisir»</v>
      </c>
      <c r="AO621" s="8" t="str">
        <f>'Coûts de création et production'!DB$63</f>
        <v>«Choisir»</v>
      </c>
      <c r="AP621" s="8">
        <f>'Coûts de création et production'!DB$65</f>
        <v>0</v>
      </c>
      <c r="AQ621" s="8">
        <f>'Coûts de création et production'!DB$66</f>
        <v>0</v>
      </c>
    </row>
    <row r="622" spans="1:43">
      <c r="A622" s="8">
        <f>'Identification '!$F$11</f>
        <v>0</v>
      </c>
      <c r="B622" s="46" t="str">
        <f>IF(AND('Identification '!$F$11="",'Identification '!$F$15&lt;&gt;""),'Identification '!$F$15,IF('Identification '!$F$11="","",IF('Identification '!$F$13="Inscrire le nom de votre organisme dans la cellule F15",'Identification '!$F$15,'Identification '!$F$13)))</f>
        <v/>
      </c>
      <c r="C622" s="8" t="str">
        <f>REF!$BM$7</f>
        <v>2025-2026</v>
      </c>
      <c r="D622" s="8" t="s">
        <v>2995</v>
      </c>
      <c r="E622" s="46" t="str">
        <f>'Identification '!$F$17</f>
        <v/>
      </c>
      <c r="F622" s="8" t="str">
        <f>'Identification '!$G$18</f>
        <v/>
      </c>
      <c r="G622" s="8" t="s">
        <v>3198</v>
      </c>
      <c r="H622" s="407" t="s">
        <v>3282</v>
      </c>
      <c r="I622" s="8">
        <f>'Coûts de création et production'!DD$14</f>
        <v>0</v>
      </c>
      <c r="J622" s="8" t="str">
        <f>'Coûts de création et production'!DD$17</f>
        <v>«Choisir»</v>
      </c>
      <c r="K622" s="8">
        <f>'Coûts de création et production'!DD$19</f>
        <v>0</v>
      </c>
      <c r="L622" s="8">
        <f>'Coûts de création et production'!DD$22</f>
        <v>0</v>
      </c>
      <c r="M622" s="1317">
        <f>'Coûts de création et production'!DC$31</f>
        <v>0</v>
      </c>
      <c r="N622" s="8">
        <f>'Coûts de création et production'!DD$31</f>
        <v>0</v>
      </c>
      <c r="O622" s="1317">
        <f>'Coûts de création et production'!DC$32</f>
        <v>0</v>
      </c>
      <c r="P622" s="8">
        <f>'Coûts de création et production'!DD$32</f>
        <v>0</v>
      </c>
      <c r="Q622" s="1317">
        <f>'Coûts de création et production'!DC$33</f>
        <v>0</v>
      </c>
      <c r="R622" s="8">
        <f>'Coûts de création et production'!DD$33</f>
        <v>0</v>
      </c>
      <c r="S622" s="1317">
        <f>'Coûts de création et production'!DC$34</f>
        <v>0</v>
      </c>
      <c r="T622" s="8">
        <f>'Coûts de création et production'!DD$34</f>
        <v>0</v>
      </c>
      <c r="U622" s="1317">
        <f>'Coûts de création et production'!DC$35</f>
        <v>0</v>
      </c>
      <c r="V622" s="8">
        <f>'Coûts de création et production'!DD$35</f>
        <v>0</v>
      </c>
      <c r="W622" s="1317">
        <f>'Coûts de création et production'!DC$36</f>
        <v>0</v>
      </c>
      <c r="X622" s="8">
        <f>'Coûts de création et production'!DD$36</f>
        <v>0</v>
      </c>
      <c r="Y622" s="1317">
        <f>'Coûts de création et production'!DC$37</f>
        <v>0</v>
      </c>
      <c r="Z622" s="8">
        <f>'Coûts de création et production'!DD$37</f>
        <v>0</v>
      </c>
      <c r="AA622" s="1317">
        <f>'Coûts de création et production'!DC$38</f>
        <v>0</v>
      </c>
      <c r="AB622" s="8">
        <f>'Coûts de création et production'!DD$38</f>
        <v>0</v>
      </c>
      <c r="AC622" s="1317">
        <f>'Coûts de création et production'!DC$39</f>
        <v>0</v>
      </c>
      <c r="AD622" s="8">
        <f>'Coûts de création et production'!DD$39</f>
        <v>0</v>
      </c>
      <c r="AE622" s="8">
        <f>'Coûts de création et production'!DD$40</f>
        <v>0</v>
      </c>
      <c r="AF622" s="8">
        <f>'Coûts de création et production'!DD$41</f>
        <v>0</v>
      </c>
      <c r="AG622" s="8">
        <f>'Coûts de création et production'!DD$42</f>
        <v>0</v>
      </c>
      <c r="AH622" s="8">
        <f>'Coûts de création et production'!DD$43</f>
        <v>0</v>
      </c>
      <c r="AI622" s="8">
        <f>'Coûts de création et production'!DD$44</f>
        <v>0</v>
      </c>
      <c r="AJ622" s="8">
        <f>'Coûts de création et production'!DD$45</f>
        <v>0</v>
      </c>
      <c r="AK622" s="8">
        <f>'Coûts de création et production'!DD$46</f>
        <v>0</v>
      </c>
      <c r="AL622" s="8">
        <f>'Coûts de création et production'!DD$47</f>
        <v>0</v>
      </c>
      <c r="AM622" s="8">
        <f>'Coûts de création et production'!DD$48</f>
        <v>0</v>
      </c>
      <c r="AN622" s="8" t="str">
        <f>'Coûts de création et production'!DD$61</f>
        <v>«Choisir»</v>
      </c>
      <c r="AO622" s="8" t="str">
        <f>'Coûts de création et production'!DD$63</f>
        <v>«Choisir»</v>
      </c>
      <c r="AP622" s="8">
        <f>'Coûts de création et production'!DD$65</f>
        <v>0</v>
      </c>
      <c r="AQ622" s="8">
        <f>'Coûts de création et production'!DD$66</f>
        <v>0</v>
      </c>
    </row>
    <row r="623" spans="1:43">
      <c r="A623" s="8">
        <f>'Identification '!$F$11</f>
        <v>0</v>
      </c>
      <c r="B623" s="46" t="str">
        <f>IF(AND('Identification '!$F$11="",'Identification '!$F$15&lt;&gt;""),'Identification '!$F$15,IF('Identification '!$F$11="","",IF('Identification '!$F$13="Inscrire le nom de votre organisme dans la cellule F15",'Identification '!$F$15,'Identification '!$F$13)))</f>
        <v/>
      </c>
      <c r="C623" s="8" t="str">
        <f>REF!$BM$7</f>
        <v>2025-2026</v>
      </c>
      <c r="D623" s="8" t="s">
        <v>2995</v>
      </c>
      <c r="E623" s="46" t="str">
        <f>'Identification '!$F$17</f>
        <v/>
      </c>
      <c r="F623" s="8" t="str">
        <f>'Identification '!$G$18</f>
        <v/>
      </c>
      <c r="G623" s="8" t="s">
        <v>3199</v>
      </c>
      <c r="H623" s="407" t="s">
        <v>3270</v>
      </c>
      <c r="I623" s="8">
        <f>'Coûts de création et production'!DF$14</f>
        <v>0</v>
      </c>
      <c r="J623" s="8" t="str">
        <f>'Coûts de création et production'!DF$17</f>
        <v>«Choisir»</v>
      </c>
      <c r="K623" s="8">
        <f>'Coûts de création et production'!DF$19</f>
        <v>0</v>
      </c>
      <c r="L623" s="8">
        <f>'Coûts de création et production'!DF$22</f>
        <v>0</v>
      </c>
      <c r="M623" s="1317">
        <f>'Coûts de création et production'!DE$31</f>
        <v>0</v>
      </c>
      <c r="N623" s="8">
        <f>'Coûts de création et production'!DF$31</f>
        <v>0</v>
      </c>
      <c r="O623" s="1317">
        <f>'Coûts de création et production'!DE$32</f>
        <v>0</v>
      </c>
      <c r="P623" s="8">
        <f>'Coûts de création et production'!DF$32</f>
        <v>0</v>
      </c>
      <c r="Q623" s="1317">
        <f>'Coûts de création et production'!DE$33</f>
        <v>0</v>
      </c>
      <c r="R623" s="8">
        <f>'Coûts de création et production'!DF$33</f>
        <v>0</v>
      </c>
      <c r="S623" s="1317">
        <f>'Coûts de création et production'!DE$34</f>
        <v>0</v>
      </c>
      <c r="T623" s="8">
        <f>'Coûts de création et production'!DF$34</f>
        <v>0</v>
      </c>
      <c r="U623" s="1317">
        <f>'Coûts de création et production'!DE$35</f>
        <v>0</v>
      </c>
      <c r="V623" s="8">
        <f>'Coûts de création et production'!DF$35</f>
        <v>0</v>
      </c>
      <c r="W623" s="1317">
        <f>'Coûts de création et production'!DE$36</f>
        <v>0</v>
      </c>
      <c r="X623" s="8">
        <f>'Coûts de création et production'!DF$36</f>
        <v>0</v>
      </c>
      <c r="Y623" s="1317">
        <f>'Coûts de création et production'!DE$37</f>
        <v>0</v>
      </c>
      <c r="Z623" s="8">
        <f>'Coûts de création et production'!DF$37</f>
        <v>0</v>
      </c>
      <c r="AA623" s="1317">
        <f>'Coûts de création et production'!DE$38</f>
        <v>0</v>
      </c>
      <c r="AB623" s="8">
        <f>'Coûts de création et production'!DF$38</f>
        <v>0</v>
      </c>
      <c r="AC623" s="1317">
        <f>'Coûts de création et production'!DE$39</f>
        <v>0</v>
      </c>
      <c r="AD623" s="8">
        <f>'Coûts de création et production'!DF$39</f>
        <v>0</v>
      </c>
      <c r="AE623" s="8">
        <f>'Coûts de création et production'!DF$40</f>
        <v>0</v>
      </c>
      <c r="AF623" s="8">
        <f>'Coûts de création et production'!DF$41</f>
        <v>0</v>
      </c>
      <c r="AG623" s="8">
        <f>'Coûts de création et production'!DF$42</f>
        <v>0</v>
      </c>
      <c r="AH623" s="8">
        <f>'Coûts de création et production'!DF$43</f>
        <v>0</v>
      </c>
      <c r="AI623" s="8">
        <f>'Coûts de création et production'!DF$44</f>
        <v>0</v>
      </c>
      <c r="AJ623" s="8">
        <f>'Coûts de création et production'!DF$45</f>
        <v>0</v>
      </c>
      <c r="AK623" s="8">
        <f>'Coûts de création et production'!DF$46</f>
        <v>0</v>
      </c>
      <c r="AL623" s="8">
        <f>'Coûts de création et production'!DF$47</f>
        <v>0</v>
      </c>
      <c r="AM623" s="8">
        <f>'Coûts de création et production'!DF$48</f>
        <v>0</v>
      </c>
      <c r="AN623" s="8" t="str">
        <f>'Coûts de création et production'!DF$61</f>
        <v>«Choisir»</v>
      </c>
      <c r="AO623" s="8" t="str">
        <f>'Coûts de création et production'!DF$63</f>
        <v>«Choisir»</v>
      </c>
      <c r="AP623" s="8">
        <f>'Coûts de création et production'!DF$65</f>
        <v>0</v>
      </c>
      <c r="AQ623" s="8">
        <f>'Coûts de création et production'!DF$66</f>
        <v>0</v>
      </c>
    </row>
    <row r="624" spans="1:43">
      <c r="A624" s="8">
        <f>'Identification '!$F$11</f>
        <v>0</v>
      </c>
      <c r="B624" s="46" t="str">
        <f>IF(AND('Identification '!$F$11="",'Identification '!$F$15&lt;&gt;""),'Identification '!$F$15,IF('Identification '!$F$11="","",IF('Identification '!$F$13="Inscrire le nom de votre organisme dans la cellule F15",'Identification '!$F$15,'Identification '!$F$13)))</f>
        <v/>
      </c>
      <c r="C624" s="8" t="str">
        <f>REF!$BM$7</f>
        <v>2025-2026</v>
      </c>
      <c r="D624" s="8" t="s">
        <v>2995</v>
      </c>
      <c r="E624" s="46" t="str">
        <f>'Identification '!$F$17</f>
        <v/>
      </c>
      <c r="F624" s="8" t="str">
        <f>'Identification '!$G$18</f>
        <v/>
      </c>
      <c r="G624" s="8" t="s">
        <v>3200</v>
      </c>
      <c r="H624" s="407" t="s">
        <v>3271</v>
      </c>
      <c r="I624" s="8">
        <f>'Coûts de création et production'!DH$14</f>
        <v>0</v>
      </c>
      <c r="J624" s="8" t="str">
        <f>'Coûts de création et production'!DH$17</f>
        <v>«Choisir»</v>
      </c>
      <c r="K624" s="8">
        <f>'Coûts de création et production'!DH$19</f>
        <v>0</v>
      </c>
      <c r="L624" s="8">
        <f>'Coûts de création et production'!DH$22</f>
        <v>0</v>
      </c>
      <c r="M624" s="1317">
        <f>'Coûts de création et production'!DG$31</f>
        <v>0</v>
      </c>
      <c r="N624" s="8">
        <f>'Coûts de création et production'!DH$31</f>
        <v>0</v>
      </c>
      <c r="O624" s="1317">
        <f>'Coûts de création et production'!DG$32</f>
        <v>0</v>
      </c>
      <c r="P624" s="8">
        <f>'Coûts de création et production'!DH$32</f>
        <v>0</v>
      </c>
      <c r="Q624" s="1317">
        <f>'Coûts de création et production'!DG$33</f>
        <v>0</v>
      </c>
      <c r="R624" s="8">
        <f>'Coûts de création et production'!DH$33</f>
        <v>0</v>
      </c>
      <c r="S624" s="1317">
        <f>'Coûts de création et production'!DG$34</f>
        <v>0</v>
      </c>
      <c r="T624" s="8">
        <f>'Coûts de création et production'!DH$34</f>
        <v>0</v>
      </c>
      <c r="U624" s="1317">
        <f>'Coûts de création et production'!DG$35</f>
        <v>0</v>
      </c>
      <c r="V624" s="8">
        <f>'Coûts de création et production'!DH$35</f>
        <v>0</v>
      </c>
      <c r="W624" s="1317">
        <f>'Coûts de création et production'!DG$36</f>
        <v>0</v>
      </c>
      <c r="X624" s="8">
        <f>'Coûts de création et production'!DH$36</f>
        <v>0</v>
      </c>
      <c r="Y624" s="1317">
        <f>'Coûts de création et production'!DG$37</f>
        <v>0</v>
      </c>
      <c r="Z624" s="8">
        <f>'Coûts de création et production'!DH$37</f>
        <v>0</v>
      </c>
      <c r="AA624" s="1317">
        <f>'Coûts de création et production'!DG$38</f>
        <v>0</v>
      </c>
      <c r="AB624" s="8">
        <f>'Coûts de création et production'!DH$38</f>
        <v>0</v>
      </c>
      <c r="AC624" s="1317">
        <f>'Coûts de création et production'!DG$39</f>
        <v>0</v>
      </c>
      <c r="AD624" s="8">
        <f>'Coûts de création et production'!DH$39</f>
        <v>0</v>
      </c>
      <c r="AE624" s="8">
        <f>'Coûts de création et production'!DH$40</f>
        <v>0</v>
      </c>
      <c r="AF624" s="8">
        <f>'Coûts de création et production'!DH$41</f>
        <v>0</v>
      </c>
      <c r="AG624" s="8">
        <f>'Coûts de création et production'!DH$42</f>
        <v>0</v>
      </c>
      <c r="AH624" s="8">
        <f>'Coûts de création et production'!DH$43</f>
        <v>0</v>
      </c>
      <c r="AI624" s="8">
        <f>'Coûts de création et production'!DH$44</f>
        <v>0</v>
      </c>
      <c r="AJ624" s="8">
        <f>'Coûts de création et production'!DH$45</f>
        <v>0</v>
      </c>
      <c r="AK624" s="8">
        <f>'Coûts de création et production'!DH$46</f>
        <v>0</v>
      </c>
      <c r="AL624" s="8">
        <f>'Coûts de création et production'!DH$47</f>
        <v>0</v>
      </c>
      <c r="AM624" s="8">
        <f>'Coûts de création et production'!DH$48</f>
        <v>0</v>
      </c>
      <c r="AN624" s="8" t="str">
        <f>'Coûts de création et production'!DH$61</f>
        <v>«Choisir»</v>
      </c>
      <c r="AO624" s="8" t="str">
        <f>'Coûts de création et production'!DH$63</f>
        <v>«Choisir»</v>
      </c>
      <c r="AP624" s="8">
        <f>'Coûts de création et production'!DH$65</f>
        <v>0</v>
      </c>
      <c r="AQ624" s="8">
        <f>'Coûts de création et production'!DH$66</f>
        <v>0</v>
      </c>
    </row>
    <row r="625" spans="1:43">
      <c r="A625" s="8">
        <f>'Identification '!$F$11</f>
        <v>0</v>
      </c>
      <c r="B625" s="46" t="str">
        <f>IF(AND('Identification '!$F$11="",'Identification '!$F$15&lt;&gt;""),'Identification '!$F$15,IF('Identification '!$F$11="","",IF('Identification '!$F$13="Inscrire le nom de votre organisme dans la cellule F15",'Identification '!$F$15,'Identification '!$F$13)))</f>
        <v/>
      </c>
      <c r="C625" s="8" t="str">
        <f>REF!$BM$7</f>
        <v>2025-2026</v>
      </c>
      <c r="D625" s="8" t="s">
        <v>2995</v>
      </c>
      <c r="E625" s="46" t="str">
        <f>'Identification '!$F$17</f>
        <v/>
      </c>
      <c r="F625" s="8" t="str">
        <f>'Identification '!$G$18</f>
        <v/>
      </c>
      <c r="G625" s="8" t="s">
        <v>3201</v>
      </c>
      <c r="H625" s="407" t="s">
        <v>3272</v>
      </c>
      <c r="I625" s="8">
        <f>'Coûts de création et production'!DJ$14</f>
        <v>0</v>
      </c>
      <c r="J625" s="8" t="str">
        <f>'Coûts de création et production'!DJ$17</f>
        <v>«Choisir»</v>
      </c>
      <c r="K625" s="8">
        <f>'Coûts de création et production'!DJ$19</f>
        <v>0</v>
      </c>
      <c r="L625" s="8">
        <f>'Coûts de création et production'!DJ$22</f>
        <v>0</v>
      </c>
      <c r="M625" s="1317">
        <f>'Coûts de création et production'!DI$31</f>
        <v>0</v>
      </c>
      <c r="N625" s="8">
        <f>'Coûts de création et production'!DJ$31</f>
        <v>0</v>
      </c>
      <c r="O625" s="1317">
        <f>'Coûts de création et production'!DI$32</f>
        <v>0</v>
      </c>
      <c r="P625" s="8">
        <f>'Coûts de création et production'!DJ$32</f>
        <v>0</v>
      </c>
      <c r="Q625" s="1317">
        <f>'Coûts de création et production'!DI$33</f>
        <v>0</v>
      </c>
      <c r="R625" s="8">
        <f>'Coûts de création et production'!DJ$33</f>
        <v>0</v>
      </c>
      <c r="S625" s="1317">
        <f>'Coûts de création et production'!DI$34</f>
        <v>0</v>
      </c>
      <c r="T625" s="8">
        <f>'Coûts de création et production'!DJ$34</f>
        <v>0</v>
      </c>
      <c r="U625" s="1317">
        <f>'Coûts de création et production'!DI$35</f>
        <v>0</v>
      </c>
      <c r="V625" s="8">
        <f>'Coûts de création et production'!DJ$35</f>
        <v>0</v>
      </c>
      <c r="W625" s="1317">
        <f>'Coûts de création et production'!DI$36</f>
        <v>0</v>
      </c>
      <c r="X625" s="8">
        <f>'Coûts de création et production'!DJ$36</f>
        <v>0</v>
      </c>
      <c r="Y625" s="1317">
        <f>'Coûts de création et production'!DI$37</f>
        <v>0</v>
      </c>
      <c r="Z625" s="8">
        <f>'Coûts de création et production'!DJ$37</f>
        <v>0</v>
      </c>
      <c r="AA625" s="1317">
        <f>'Coûts de création et production'!DI$38</f>
        <v>0</v>
      </c>
      <c r="AB625" s="8">
        <f>'Coûts de création et production'!DJ$38</f>
        <v>0</v>
      </c>
      <c r="AC625" s="1317">
        <f>'Coûts de création et production'!DI$39</f>
        <v>0</v>
      </c>
      <c r="AD625" s="8">
        <f>'Coûts de création et production'!DJ$39</f>
        <v>0</v>
      </c>
      <c r="AE625" s="8">
        <f>'Coûts de création et production'!DJ$40</f>
        <v>0</v>
      </c>
      <c r="AF625" s="8">
        <f>'Coûts de création et production'!DJ$41</f>
        <v>0</v>
      </c>
      <c r="AG625" s="8">
        <f>'Coûts de création et production'!DJ$42</f>
        <v>0</v>
      </c>
      <c r="AH625" s="8">
        <f>'Coûts de création et production'!DJ$43</f>
        <v>0</v>
      </c>
      <c r="AI625" s="8">
        <f>'Coûts de création et production'!DJ$44</f>
        <v>0</v>
      </c>
      <c r="AJ625" s="8">
        <f>'Coûts de création et production'!DJ$45</f>
        <v>0</v>
      </c>
      <c r="AK625" s="8">
        <f>'Coûts de création et production'!DJ$46</f>
        <v>0</v>
      </c>
      <c r="AL625" s="8">
        <f>'Coûts de création et production'!DJ$47</f>
        <v>0</v>
      </c>
      <c r="AM625" s="8">
        <f>'Coûts de création et production'!DJ$48</f>
        <v>0</v>
      </c>
      <c r="AN625" s="8" t="str">
        <f>'Coûts de création et production'!DJ$61</f>
        <v>«Choisir»</v>
      </c>
      <c r="AO625" s="8" t="str">
        <f>'Coûts de création et production'!DJ$63</f>
        <v>«Choisir»</v>
      </c>
      <c r="AP625" s="8">
        <f>'Coûts de création et production'!DJ$65</f>
        <v>0</v>
      </c>
      <c r="AQ625" s="8">
        <f>'Coûts de création et production'!DJ$66</f>
        <v>0</v>
      </c>
    </row>
    <row r="626" spans="1:43">
      <c r="A626" s="8">
        <f>'Identification '!$F$11</f>
        <v>0</v>
      </c>
      <c r="B626" s="46" t="str">
        <f>IF(AND('Identification '!$F$11="",'Identification '!$F$15&lt;&gt;""),'Identification '!$F$15,IF('Identification '!$F$11="","",IF('Identification '!$F$13="Inscrire le nom de votre organisme dans la cellule F15",'Identification '!$F$15,'Identification '!$F$13)))</f>
        <v/>
      </c>
      <c r="C626" s="8" t="str">
        <f>REF!$BM$7</f>
        <v>2025-2026</v>
      </c>
      <c r="D626" s="8" t="s">
        <v>2995</v>
      </c>
      <c r="E626" s="46" t="str">
        <f>'Identification '!$F$17</f>
        <v/>
      </c>
      <c r="F626" s="8" t="str">
        <f>'Identification '!$G$18</f>
        <v/>
      </c>
      <c r="G626" s="8" t="s">
        <v>3202</v>
      </c>
      <c r="H626" s="407" t="s">
        <v>3273</v>
      </c>
      <c r="I626" s="8">
        <f>'Coûts de création et production'!DL$14</f>
        <v>0</v>
      </c>
      <c r="J626" s="8" t="str">
        <f>'Coûts de création et production'!DL$17</f>
        <v>«Choisir»</v>
      </c>
      <c r="K626" s="8">
        <f>'Coûts de création et production'!DL$19</f>
        <v>0</v>
      </c>
      <c r="L626" s="8">
        <f>'Coûts de création et production'!DL$22</f>
        <v>0</v>
      </c>
      <c r="M626" s="1317">
        <f>'Coûts de création et production'!DK$31</f>
        <v>0</v>
      </c>
      <c r="N626" s="8">
        <f>'Coûts de création et production'!DL$31</f>
        <v>0</v>
      </c>
      <c r="O626" s="1317">
        <f>'Coûts de création et production'!DK$32</f>
        <v>0</v>
      </c>
      <c r="P626" s="8">
        <f>'Coûts de création et production'!DL$32</f>
        <v>0</v>
      </c>
      <c r="Q626" s="1317">
        <f>'Coûts de création et production'!DK$33</f>
        <v>0</v>
      </c>
      <c r="R626" s="8">
        <f>'Coûts de création et production'!DL$33</f>
        <v>0</v>
      </c>
      <c r="S626" s="1317">
        <f>'Coûts de création et production'!DK$34</f>
        <v>0</v>
      </c>
      <c r="T626" s="8">
        <f>'Coûts de création et production'!DL$34</f>
        <v>0</v>
      </c>
      <c r="U626" s="1317">
        <f>'Coûts de création et production'!DK$35</f>
        <v>0</v>
      </c>
      <c r="V626" s="8">
        <f>'Coûts de création et production'!DL$35</f>
        <v>0</v>
      </c>
      <c r="W626" s="1317">
        <f>'Coûts de création et production'!DK$36</f>
        <v>0</v>
      </c>
      <c r="X626" s="8">
        <f>'Coûts de création et production'!DL$36</f>
        <v>0</v>
      </c>
      <c r="Y626" s="1317">
        <f>'Coûts de création et production'!DK$37</f>
        <v>0</v>
      </c>
      <c r="Z626" s="8">
        <f>'Coûts de création et production'!DL$37</f>
        <v>0</v>
      </c>
      <c r="AA626" s="1317">
        <f>'Coûts de création et production'!DK$38</f>
        <v>0</v>
      </c>
      <c r="AB626" s="8">
        <f>'Coûts de création et production'!DL$38</f>
        <v>0</v>
      </c>
      <c r="AC626" s="1317">
        <f>'Coûts de création et production'!DK$39</f>
        <v>0</v>
      </c>
      <c r="AD626" s="8">
        <f>'Coûts de création et production'!DL$39</f>
        <v>0</v>
      </c>
      <c r="AE626" s="8">
        <f>'Coûts de création et production'!DL$40</f>
        <v>0</v>
      </c>
      <c r="AF626" s="8">
        <f>'Coûts de création et production'!DL$41</f>
        <v>0</v>
      </c>
      <c r="AG626" s="8">
        <f>'Coûts de création et production'!DL$42</f>
        <v>0</v>
      </c>
      <c r="AH626" s="8">
        <f>'Coûts de création et production'!DL$43</f>
        <v>0</v>
      </c>
      <c r="AI626" s="8">
        <f>'Coûts de création et production'!DL$44</f>
        <v>0</v>
      </c>
      <c r="AJ626" s="8">
        <f>'Coûts de création et production'!DL$45</f>
        <v>0</v>
      </c>
      <c r="AK626" s="8">
        <f>'Coûts de création et production'!DL$46</f>
        <v>0</v>
      </c>
      <c r="AL626" s="8">
        <f>'Coûts de création et production'!DL$47</f>
        <v>0</v>
      </c>
      <c r="AM626" s="8">
        <f>'Coûts de création et production'!DL$48</f>
        <v>0</v>
      </c>
      <c r="AN626" s="8" t="str">
        <f>'Coûts de création et production'!DL$61</f>
        <v>«Choisir»</v>
      </c>
      <c r="AO626" s="8" t="str">
        <f>'Coûts de création et production'!DL$63</f>
        <v>«Choisir»</v>
      </c>
      <c r="AP626" s="8">
        <f>'Coûts de création et production'!DL$65</f>
        <v>0</v>
      </c>
      <c r="AQ626" s="8">
        <f>'Coûts de création et production'!DL$66</f>
        <v>0</v>
      </c>
    </row>
    <row r="627" spans="1:43">
      <c r="A627" s="8">
        <f>'Identification '!$F$11</f>
        <v>0</v>
      </c>
      <c r="B627" s="46" t="str">
        <f>IF(AND('Identification '!$F$11="",'Identification '!$F$15&lt;&gt;""),'Identification '!$F$15,IF('Identification '!$F$11="","",IF('Identification '!$F$13="Inscrire le nom de votre organisme dans la cellule F15",'Identification '!$F$15,'Identification '!$F$13)))</f>
        <v/>
      </c>
      <c r="C627" s="8" t="str">
        <f>REF!$BM$7</f>
        <v>2025-2026</v>
      </c>
      <c r="D627" s="8" t="s">
        <v>2995</v>
      </c>
      <c r="E627" s="46" t="str">
        <f>'Identification '!$F$17</f>
        <v/>
      </c>
      <c r="F627" s="8" t="str">
        <f>'Identification '!$G$18</f>
        <v/>
      </c>
      <c r="G627" s="8" t="s">
        <v>3203</v>
      </c>
      <c r="H627" s="407" t="s">
        <v>3274</v>
      </c>
      <c r="I627" s="8">
        <f>'Coûts de création et production'!DN$14</f>
        <v>0</v>
      </c>
      <c r="J627" s="8" t="str">
        <f>'Coûts de création et production'!DN$17</f>
        <v>«Choisir»</v>
      </c>
      <c r="K627" s="8">
        <f>'Coûts de création et production'!DN$19</f>
        <v>0</v>
      </c>
      <c r="L627" s="8">
        <f>'Coûts de création et production'!DN$22</f>
        <v>0</v>
      </c>
      <c r="M627" s="1317">
        <f>'Coûts de création et production'!DM$31</f>
        <v>0</v>
      </c>
      <c r="N627" s="8">
        <f>'Coûts de création et production'!DN$31</f>
        <v>0</v>
      </c>
      <c r="O627" s="1317">
        <f>'Coûts de création et production'!DM$32</f>
        <v>0</v>
      </c>
      <c r="P627" s="8">
        <f>'Coûts de création et production'!DN$32</f>
        <v>0</v>
      </c>
      <c r="Q627" s="1317">
        <f>'Coûts de création et production'!DM$33</f>
        <v>0</v>
      </c>
      <c r="R627" s="8">
        <f>'Coûts de création et production'!DN$33</f>
        <v>0</v>
      </c>
      <c r="S627" s="1317">
        <f>'Coûts de création et production'!DM$34</f>
        <v>0</v>
      </c>
      <c r="T627" s="8">
        <f>'Coûts de création et production'!DN$34</f>
        <v>0</v>
      </c>
      <c r="U627" s="1317">
        <f>'Coûts de création et production'!DM$35</f>
        <v>0</v>
      </c>
      <c r="V627" s="8">
        <f>'Coûts de création et production'!DN$35</f>
        <v>0</v>
      </c>
      <c r="W627" s="1317">
        <f>'Coûts de création et production'!DM$36</f>
        <v>0</v>
      </c>
      <c r="X627" s="8">
        <f>'Coûts de création et production'!DN$36</f>
        <v>0</v>
      </c>
      <c r="Y627" s="1317">
        <f>'Coûts de création et production'!DM$37</f>
        <v>0</v>
      </c>
      <c r="Z627" s="8">
        <f>'Coûts de création et production'!DN$37</f>
        <v>0</v>
      </c>
      <c r="AA627" s="1317">
        <f>'Coûts de création et production'!DM$38</f>
        <v>0</v>
      </c>
      <c r="AB627" s="8">
        <f>'Coûts de création et production'!DN$38</f>
        <v>0</v>
      </c>
      <c r="AC627" s="1317">
        <f>'Coûts de création et production'!DM$39</f>
        <v>0</v>
      </c>
      <c r="AD627" s="8">
        <f>'Coûts de création et production'!DN$39</f>
        <v>0</v>
      </c>
      <c r="AE627" s="8">
        <f>'Coûts de création et production'!DN$40</f>
        <v>0</v>
      </c>
      <c r="AF627" s="8">
        <f>'Coûts de création et production'!DN$41</f>
        <v>0</v>
      </c>
      <c r="AG627" s="8">
        <f>'Coûts de création et production'!DN$42</f>
        <v>0</v>
      </c>
      <c r="AH627" s="8">
        <f>'Coûts de création et production'!DN$43</f>
        <v>0</v>
      </c>
      <c r="AI627" s="8">
        <f>'Coûts de création et production'!DN$44</f>
        <v>0</v>
      </c>
      <c r="AJ627" s="8">
        <f>'Coûts de création et production'!DN$45</f>
        <v>0</v>
      </c>
      <c r="AK627" s="8">
        <f>'Coûts de création et production'!DN$46</f>
        <v>0</v>
      </c>
      <c r="AL627" s="8">
        <f>'Coûts de création et production'!DN$47</f>
        <v>0</v>
      </c>
      <c r="AM627" s="8">
        <f>'Coûts de création et production'!DN$48</f>
        <v>0</v>
      </c>
      <c r="AN627" s="8" t="str">
        <f>'Coûts de création et production'!DN$61</f>
        <v>«Choisir»</v>
      </c>
      <c r="AO627" s="8" t="str">
        <f>'Coûts de création et production'!DN$63</f>
        <v>«Choisir»</v>
      </c>
      <c r="AP627" s="8">
        <f>'Coûts de création et production'!DN$65</f>
        <v>0</v>
      </c>
      <c r="AQ627" s="8">
        <f>'Coûts de création et production'!DN$66</f>
        <v>0</v>
      </c>
    </row>
    <row r="628" spans="1:43">
      <c r="A628" s="8">
        <f>'Identification '!$F$11</f>
        <v>0</v>
      </c>
      <c r="B628" s="46" t="str">
        <f>IF(AND('Identification '!$F$11="",'Identification '!$F$15&lt;&gt;""),'Identification '!$F$15,IF('Identification '!$F$11="","",IF('Identification '!$F$13="Inscrire le nom de votre organisme dans la cellule F15",'Identification '!$F$15,'Identification '!$F$13)))</f>
        <v/>
      </c>
      <c r="C628" s="8" t="str">
        <f>REF!$BM$7</f>
        <v>2025-2026</v>
      </c>
      <c r="D628" s="8" t="s">
        <v>2995</v>
      </c>
      <c r="E628" s="46" t="str">
        <f>'Identification '!$F$17</f>
        <v/>
      </c>
      <c r="F628" s="8" t="str">
        <f>'Identification '!$G$18</f>
        <v/>
      </c>
      <c r="G628" s="8" t="s">
        <v>3204</v>
      </c>
      <c r="H628" s="407" t="s">
        <v>3275</v>
      </c>
      <c r="I628" s="8">
        <f>'Coûts de création et production'!DP$14</f>
        <v>0</v>
      </c>
      <c r="J628" s="8" t="str">
        <f>'Coûts de création et production'!DP$17</f>
        <v>«Choisir»</v>
      </c>
      <c r="K628" s="8">
        <f>'Coûts de création et production'!DP$19</f>
        <v>0</v>
      </c>
      <c r="L628" s="8">
        <f>'Coûts de création et production'!DP$22</f>
        <v>0</v>
      </c>
      <c r="M628" s="1317">
        <f>'Coûts de création et production'!DO$31</f>
        <v>0</v>
      </c>
      <c r="N628" s="8">
        <f>'Coûts de création et production'!DP$31</f>
        <v>0</v>
      </c>
      <c r="O628" s="1317">
        <f>'Coûts de création et production'!DO$32</f>
        <v>0</v>
      </c>
      <c r="P628" s="8">
        <f>'Coûts de création et production'!DP$32</f>
        <v>0</v>
      </c>
      <c r="Q628" s="1317">
        <f>'Coûts de création et production'!DO$33</f>
        <v>0</v>
      </c>
      <c r="R628" s="8">
        <f>'Coûts de création et production'!DP$33</f>
        <v>0</v>
      </c>
      <c r="S628" s="1317">
        <f>'Coûts de création et production'!DO$34</f>
        <v>0</v>
      </c>
      <c r="T628" s="8">
        <f>'Coûts de création et production'!DP$34</f>
        <v>0</v>
      </c>
      <c r="U628" s="1317">
        <f>'Coûts de création et production'!DO$35</f>
        <v>0</v>
      </c>
      <c r="V628" s="8">
        <f>'Coûts de création et production'!DP$35</f>
        <v>0</v>
      </c>
      <c r="W628" s="1317">
        <f>'Coûts de création et production'!DO$36</f>
        <v>0</v>
      </c>
      <c r="X628" s="8">
        <f>'Coûts de création et production'!DP$36</f>
        <v>0</v>
      </c>
      <c r="Y628" s="1317">
        <f>'Coûts de création et production'!DO$37</f>
        <v>0</v>
      </c>
      <c r="Z628" s="8">
        <f>'Coûts de création et production'!DP$37</f>
        <v>0</v>
      </c>
      <c r="AA628" s="1317">
        <f>'Coûts de création et production'!DO$38</f>
        <v>0</v>
      </c>
      <c r="AB628" s="8">
        <f>'Coûts de création et production'!DP$38</f>
        <v>0</v>
      </c>
      <c r="AC628" s="1317">
        <f>'Coûts de création et production'!DO$39</f>
        <v>0</v>
      </c>
      <c r="AD628" s="8">
        <f>'Coûts de création et production'!DP$39</f>
        <v>0</v>
      </c>
      <c r="AE628" s="8">
        <f>'Coûts de création et production'!DP$40</f>
        <v>0</v>
      </c>
      <c r="AF628" s="8">
        <f>'Coûts de création et production'!DP$41</f>
        <v>0</v>
      </c>
      <c r="AG628" s="8">
        <f>'Coûts de création et production'!DP$42</f>
        <v>0</v>
      </c>
      <c r="AH628" s="8">
        <f>'Coûts de création et production'!DP$43</f>
        <v>0</v>
      </c>
      <c r="AI628" s="8">
        <f>'Coûts de création et production'!DP$44</f>
        <v>0</v>
      </c>
      <c r="AJ628" s="8">
        <f>'Coûts de création et production'!DP$45</f>
        <v>0</v>
      </c>
      <c r="AK628" s="8">
        <f>'Coûts de création et production'!DP$46</f>
        <v>0</v>
      </c>
      <c r="AL628" s="8">
        <f>'Coûts de création et production'!DP$47</f>
        <v>0</v>
      </c>
      <c r="AM628" s="8">
        <f>'Coûts de création et production'!DP$48</f>
        <v>0</v>
      </c>
      <c r="AN628" s="8" t="str">
        <f>'Coûts de création et production'!DP$61</f>
        <v>«Choisir»</v>
      </c>
      <c r="AO628" s="8" t="str">
        <f>'Coûts de création et production'!DP$63</f>
        <v>«Choisir»</v>
      </c>
      <c r="AP628" s="8">
        <f>'Coûts de création et production'!DP$65</f>
        <v>0</v>
      </c>
      <c r="AQ628" s="8">
        <f>'Coûts de création et production'!DP$66</f>
        <v>0</v>
      </c>
    </row>
    <row r="629" spans="1:43">
      <c r="A629" s="8">
        <f>'Identification '!$F$11</f>
        <v>0</v>
      </c>
      <c r="B629" s="46" t="str">
        <f>IF(AND('Identification '!$F$11="",'Identification '!$F$15&lt;&gt;""),'Identification '!$F$15,IF('Identification '!$F$11="","",IF('Identification '!$F$13="Inscrire le nom de votre organisme dans la cellule F15",'Identification '!$F$15,'Identification '!$F$13)))</f>
        <v/>
      </c>
      <c r="C629" s="8" t="str">
        <f>REF!$BM$7</f>
        <v>2025-2026</v>
      </c>
      <c r="D629" s="8" t="s">
        <v>2995</v>
      </c>
      <c r="E629" s="46" t="str">
        <f>'Identification '!$F$17</f>
        <v/>
      </c>
      <c r="F629" s="8" t="str">
        <f>'Identification '!$G$18</f>
        <v/>
      </c>
      <c r="G629" s="8" t="s">
        <v>3205</v>
      </c>
      <c r="H629" s="407" t="s">
        <v>3276</v>
      </c>
      <c r="I629" s="8">
        <f>'Coûts de création et production'!DR$14</f>
        <v>0</v>
      </c>
      <c r="J629" s="8" t="str">
        <f>'Coûts de création et production'!DR$17</f>
        <v>«Choisir»</v>
      </c>
      <c r="K629" s="8">
        <f>'Coûts de création et production'!DR$19</f>
        <v>0</v>
      </c>
      <c r="L629" s="8">
        <f>'Coûts de création et production'!DR$22</f>
        <v>0</v>
      </c>
      <c r="M629" s="1317">
        <f>'Coûts de création et production'!DQ$31</f>
        <v>0</v>
      </c>
      <c r="N629" s="8">
        <f>'Coûts de création et production'!DR$31</f>
        <v>0</v>
      </c>
      <c r="O629" s="1317">
        <f>'Coûts de création et production'!DQ$32</f>
        <v>0</v>
      </c>
      <c r="P629" s="8">
        <f>'Coûts de création et production'!DR$32</f>
        <v>0</v>
      </c>
      <c r="Q629" s="1317">
        <f>'Coûts de création et production'!DQ$33</f>
        <v>0</v>
      </c>
      <c r="R629" s="8">
        <f>'Coûts de création et production'!DR$33</f>
        <v>0</v>
      </c>
      <c r="S629" s="1317">
        <f>'Coûts de création et production'!DQ$34</f>
        <v>0</v>
      </c>
      <c r="T629" s="8">
        <f>'Coûts de création et production'!DR$34</f>
        <v>0</v>
      </c>
      <c r="U629" s="1317">
        <f>'Coûts de création et production'!DQ$35</f>
        <v>0</v>
      </c>
      <c r="V629" s="8">
        <f>'Coûts de création et production'!DR$35</f>
        <v>0</v>
      </c>
      <c r="W629" s="1317">
        <f>'Coûts de création et production'!DQ$36</f>
        <v>0</v>
      </c>
      <c r="X629" s="8">
        <f>'Coûts de création et production'!DR$36</f>
        <v>0</v>
      </c>
      <c r="Y629" s="1317">
        <f>'Coûts de création et production'!DQ$37</f>
        <v>0</v>
      </c>
      <c r="Z629" s="8">
        <f>'Coûts de création et production'!DR$37</f>
        <v>0</v>
      </c>
      <c r="AA629" s="1317">
        <f>'Coûts de création et production'!DQ$38</f>
        <v>0</v>
      </c>
      <c r="AB629" s="8">
        <f>'Coûts de création et production'!DR$38</f>
        <v>0</v>
      </c>
      <c r="AC629" s="1317">
        <f>'Coûts de création et production'!DQ$39</f>
        <v>0</v>
      </c>
      <c r="AD629" s="8">
        <f>'Coûts de création et production'!DR$39</f>
        <v>0</v>
      </c>
      <c r="AE629" s="8">
        <f>'Coûts de création et production'!DR$40</f>
        <v>0</v>
      </c>
      <c r="AF629" s="8">
        <f>'Coûts de création et production'!DR$41</f>
        <v>0</v>
      </c>
      <c r="AG629" s="8">
        <f>'Coûts de création et production'!DR$42</f>
        <v>0</v>
      </c>
      <c r="AH629" s="8">
        <f>'Coûts de création et production'!DR$43</f>
        <v>0</v>
      </c>
      <c r="AI629" s="8">
        <f>'Coûts de création et production'!DR$44</f>
        <v>0</v>
      </c>
      <c r="AJ629" s="8">
        <f>'Coûts de création et production'!DR$45</f>
        <v>0</v>
      </c>
      <c r="AK629" s="8">
        <f>'Coûts de création et production'!DR$46</f>
        <v>0</v>
      </c>
      <c r="AL629" s="8">
        <f>'Coûts de création et production'!DR$47</f>
        <v>0</v>
      </c>
      <c r="AM629" s="8">
        <f>'Coûts de création et production'!DR$48</f>
        <v>0</v>
      </c>
      <c r="AN629" s="8" t="str">
        <f>'Coûts de création et production'!DR$61</f>
        <v>«Choisir»</v>
      </c>
      <c r="AO629" s="8" t="str">
        <f>'Coûts de création et production'!DR$63</f>
        <v>«Choisir»</v>
      </c>
      <c r="AP629" s="8">
        <f>'Coûts de création et production'!DR$65</f>
        <v>0</v>
      </c>
      <c r="AQ629" s="8">
        <f>'Coûts de création et production'!DR$66</f>
        <v>0</v>
      </c>
    </row>
    <row r="630" spans="1:43">
      <c r="A630" s="8">
        <f>'Identification '!$F$11</f>
        <v>0</v>
      </c>
      <c r="B630" s="46" t="str">
        <f>IF(AND('Identification '!$F$11="",'Identification '!$F$15&lt;&gt;""),'Identification '!$F$15,IF('Identification '!$F$11="","",IF('Identification '!$F$13="Inscrire le nom de votre organisme dans la cellule F15",'Identification '!$F$15,'Identification '!$F$13)))</f>
        <v/>
      </c>
      <c r="C630" s="8" t="str">
        <f>REF!$BM$7</f>
        <v>2025-2026</v>
      </c>
      <c r="D630" s="8" t="s">
        <v>2995</v>
      </c>
      <c r="E630" s="46" t="str">
        <f>'Identification '!$F$17</f>
        <v/>
      </c>
      <c r="F630" s="8" t="str">
        <f>'Identification '!$G$18</f>
        <v/>
      </c>
      <c r="G630" s="8" t="s">
        <v>3206</v>
      </c>
      <c r="H630" s="407" t="s">
        <v>3277</v>
      </c>
      <c r="I630" s="8">
        <f>'Coûts de création et production'!DT$14</f>
        <v>0</v>
      </c>
      <c r="J630" s="8" t="str">
        <f>'Coûts de création et production'!DT$17</f>
        <v>«Choisir»</v>
      </c>
      <c r="K630" s="8">
        <f>'Coûts de création et production'!DT$19</f>
        <v>0</v>
      </c>
      <c r="L630" s="8">
        <f>'Coûts de création et production'!DT$22</f>
        <v>0</v>
      </c>
      <c r="M630" s="1317">
        <f>'Coûts de création et production'!DS$31</f>
        <v>0</v>
      </c>
      <c r="N630" s="8">
        <f>'Coûts de création et production'!DT$31</f>
        <v>0</v>
      </c>
      <c r="O630" s="1317">
        <f>'Coûts de création et production'!DS$32</f>
        <v>0</v>
      </c>
      <c r="P630" s="8">
        <f>'Coûts de création et production'!DT$32</f>
        <v>0</v>
      </c>
      <c r="Q630" s="1317">
        <f>'Coûts de création et production'!DS$33</f>
        <v>0</v>
      </c>
      <c r="R630" s="8">
        <f>'Coûts de création et production'!DT$33</f>
        <v>0</v>
      </c>
      <c r="S630" s="1317">
        <f>'Coûts de création et production'!DS$34</f>
        <v>0</v>
      </c>
      <c r="T630" s="8">
        <f>'Coûts de création et production'!DT$34</f>
        <v>0</v>
      </c>
      <c r="U630" s="1317">
        <f>'Coûts de création et production'!DS$35</f>
        <v>0</v>
      </c>
      <c r="V630" s="8">
        <f>'Coûts de création et production'!DT$35</f>
        <v>0</v>
      </c>
      <c r="W630" s="1317">
        <f>'Coûts de création et production'!DS$36</f>
        <v>0</v>
      </c>
      <c r="X630" s="8">
        <f>'Coûts de création et production'!DT$36</f>
        <v>0</v>
      </c>
      <c r="Y630" s="1317">
        <f>'Coûts de création et production'!DS$37</f>
        <v>0</v>
      </c>
      <c r="Z630" s="8">
        <f>'Coûts de création et production'!DT$37</f>
        <v>0</v>
      </c>
      <c r="AA630" s="1317">
        <f>'Coûts de création et production'!DS$38</f>
        <v>0</v>
      </c>
      <c r="AB630" s="8">
        <f>'Coûts de création et production'!DT$38</f>
        <v>0</v>
      </c>
      <c r="AC630" s="1317">
        <f>'Coûts de création et production'!DS$39</f>
        <v>0</v>
      </c>
      <c r="AD630" s="8">
        <f>'Coûts de création et production'!DT$39</f>
        <v>0</v>
      </c>
      <c r="AE630" s="8">
        <f>'Coûts de création et production'!DT$40</f>
        <v>0</v>
      </c>
      <c r="AF630" s="8">
        <f>'Coûts de création et production'!DT$41</f>
        <v>0</v>
      </c>
      <c r="AG630" s="8">
        <f>'Coûts de création et production'!DT$42</f>
        <v>0</v>
      </c>
      <c r="AH630" s="8">
        <f>'Coûts de création et production'!DT$43</f>
        <v>0</v>
      </c>
      <c r="AI630" s="8">
        <f>'Coûts de création et production'!DT$44</f>
        <v>0</v>
      </c>
      <c r="AJ630" s="8">
        <f>'Coûts de création et production'!DT$45</f>
        <v>0</v>
      </c>
      <c r="AK630" s="8">
        <f>'Coûts de création et production'!DT$46</f>
        <v>0</v>
      </c>
      <c r="AL630" s="8">
        <f>'Coûts de création et production'!DT$47</f>
        <v>0</v>
      </c>
      <c r="AM630" s="8">
        <f>'Coûts de création et production'!DT$48</f>
        <v>0</v>
      </c>
      <c r="AN630" s="8" t="str">
        <f>'Coûts de création et production'!DT$61</f>
        <v>«Choisir»</v>
      </c>
      <c r="AO630" s="8" t="str">
        <f>'Coûts de création et production'!DT$63</f>
        <v>«Choisir»</v>
      </c>
      <c r="AP630" s="8">
        <f>'Coûts de création et production'!DT$65</f>
        <v>0</v>
      </c>
      <c r="AQ630" s="8">
        <f>'Coûts de création et production'!DT$66</f>
        <v>0</v>
      </c>
    </row>
    <row r="631" spans="1:43">
      <c r="A631" s="8">
        <f>'Identification '!$F$11</f>
        <v>0</v>
      </c>
      <c r="B631" s="46" t="str">
        <f>IF(AND('Identification '!$F$11="",'Identification '!$F$15&lt;&gt;""),'Identification '!$F$15,IF('Identification '!$F$11="","",IF('Identification '!$F$13="Inscrire le nom de votre organisme dans la cellule F15",'Identification '!$F$15,'Identification '!$F$13)))</f>
        <v/>
      </c>
      <c r="C631" s="8" t="str">
        <f>REF!$BM$7</f>
        <v>2025-2026</v>
      </c>
      <c r="D631" s="8" t="s">
        <v>2995</v>
      </c>
      <c r="E631" s="46" t="str">
        <f>'Identification '!$F$17</f>
        <v/>
      </c>
      <c r="F631" s="8" t="str">
        <f>'Identification '!$G$18</f>
        <v/>
      </c>
      <c r="G631" s="8" t="s">
        <v>3207</v>
      </c>
      <c r="H631" s="407" t="s">
        <v>3278</v>
      </c>
      <c r="I631" s="8">
        <f>'Coûts de création et production'!DV$14</f>
        <v>0</v>
      </c>
      <c r="J631" s="8" t="str">
        <f>'Coûts de création et production'!DV$17</f>
        <v>«Choisir»</v>
      </c>
      <c r="K631" s="8">
        <f>'Coûts de création et production'!DV$19</f>
        <v>0</v>
      </c>
      <c r="L631" s="8">
        <f>'Coûts de création et production'!DV$22</f>
        <v>0</v>
      </c>
      <c r="M631" s="1317">
        <f>'Coûts de création et production'!DU$31</f>
        <v>0</v>
      </c>
      <c r="N631" s="8">
        <f>'Coûts de création et production'!DV$31</f>
        <v>0</v>
      </c>
      <c r="O631" s="1317">
        <f>'Coûts de création et production'!DU$32</f>
        <v>0</v>
      </c>
      <c r="P631" s="8">
        <f>'Coûts de création et production'!DV$32</f>
        <v>0</v>
      </c>
      <c r="Q631" s="1317">
        <f>'Coûts de création et production'!DU$33</f>
        <v>0</v>
      </c>
      <c r="R631" s="8">
        <f>'Coûts de création et production'!DV$33</f>
        <v>0</v>
      </c>
      <c r="S631" s="1317">
        <f>'Coûts de création et production'!DU$34</f>
        <v>0</v>
      </c>
      <c r="T631" s="8">
        <f>'Coûts de création et production'!DV$34</f>
        <v>0</v>
      </c>
      <c r="U631" s="1317">
        <f>'Coûts de création et production'!DU$35</f>
        <v>0</v>
      </c>
      <c r="V631" s="8">
        <f>'Coûts de création et production'!DV$35</f>
        <v>0</v>
      </c>
      <c r="W631" s="1317">
        <f>'Coûts de création et production'!DU$36</f>
        <v>0</v>
      </c>
      <c r="X631" s="8">
        <f>'Coûts de création et production'!DV$36</f>
        <v>0</v>
      </c>
      <c r="Y631" s="1317">
        <f>'Coûts de création et production'!DU$37</f>
        <v>0</v>
      </c>
      <c r="Z631" s="8">
        <f>'Coûts de création et production'!DV$37</f>
        <v>0</v>
      </c>
      <c r="AA631" s="1317">
        <f>'Coûts de création et production'!DU$38</f>
        <v>0</v>
      </c>
      <c r="AB631" s="8">
        <f>'Coûts de création et production'!DV$38</f>
        <v>0</v>
      </c>
      <c r="AC631" s="1317">
        <f>'Coûts de création et production'!DU$39</f>
        <v>0</v>
      </c>
      <c r="AD631" s="8">
        <f>'Coûts de création et production'!DV$39</f>
        <v>0</v>
      </c>
      <c r="AE631" s="8">
        <f>'Coûts de création et production'!DV$40</f>
        <v>0</v>
      </c>
      <c r="AF631" s="8">
        <f>'Coûts de création et production'!DV$41</f>
        <v>0</v>
      </c>
      <c r="AG631" s="8">
        <f>'Coûts de création et production'!DV$42</f>
        <v>0</v>
      </c>
      <c r="AH631" s="8">
        <f>'Coûts de création et production'!DV$43</f>
        <v>0</v>
      </c>
      <c r="AI631" s="8">
        <f>'Coûts de création et production'!DV$44</f>
        <v>0</v>
      </c>
      <c r="AJ631" s="8">
        <f>'Coûts de création et production'!DV$45</f>
        <v>0</v>
      </c>
      <c r="AK631" s="8">
        <f>'Coûts de création et production'!DV$46</f>
        <v>0</v>
      </c>
      <c r="AL631" s="8">
        <f>'Coûts de création et production'!DV$47</f>
        <v>0</v>
      </c>
      <c r="AM631" s="8">
        <f>'Coûts de création et production'!DV$48</f>
        <v>0</v>
      </c>
      <c r="AN631" s="8" t="str">
        <f>'Coûts de création et production'!DV$61</f>
        <v>«Choisir»</v>
      </c>
      <c r="AO631" s="8" t="str">
        <f>'Coûts de création et production'!DV$63</f>
        <v>«Choisir»</v>
      </c>
      <c r="AP631" s="8">
        <f>'Coûts de création et production'!DV$65</f>
        <v>0</v>
      </c>
      <c r="AQ631" s="8">
        <f>'Coûts de création et production'!DV$66</f>
        <v>0</v>
      </c>
    </row>
    <row r="632" spans="1:43">
      <c r="A632" s="8">
        <f>'Identification '!$F$11</f>
        <v>0</v>
      </c>
      <c r="B632" s="46" t="str">
        <f>IF(AND('Identification '!$F$11="",'Identification '!$F$15&lt;&gt;""),'Identification '!$F$15,IF('Identification '!$F$11="","",IF('Identification '!$F$13="Inscrire le nom de votre organisme dans la cellule F15",'Identification '!$F$15,'Identification '!$F$13)))</f>
        <v/>
      </c>
      <c r="C632" s="8" t="str">
        <f>REF!$BM$7</f>
        <v>2025-2026</v>
      </c>
      <c r="D632" s="8" t="s">
        <v>2995</v>
      </c>
      <c r="E632" s="46" t="str">
        <f>'Identification '!$F$17</f>
        <v/>
      </c>
      <c r="F632" s="8" t="str">
        <f>'Identification '!$G$18</f>
        <v/>
      </c>
      <c r="G632" s="8" t="s">
        <v>3208</v>
      </c>
      <c r="H632" s="407" t="s">
        <v>3279</v>
      </c>
      <c r="I632" s="8">
        <f>'Coûts de création et production'!DX$14</f>
        <v>0</v>
      </c>
      <c r="J632" s="8" t="str">
        <f>'Coûts de création et production'!DX$17</f>
        <v>«Choisir»</v>
      </c>
      <c r="K632" s="8">
        <f>'Coûts de création et production'!DX$19</f>
        <v>0</v>
      </c>
      <c r="L632" s="8">
        <f>'Coûts de création et production'!DX$22</f>
        <v>0</v>
      </c>
      <c r="M632" s="1317">
        <f>'Coûts de création et production'!DW$31</f>
        <v>0</v>
      </c>
      <c r="N632" s="8">
        <f>'Coûts de création et production'!DX$31</f>
        <v>0</v>
      </c>
      <c r="O632" s="1317">
        <f>'Coûts de création et production'!DW$32</f>
        <v>0</v>
      </c>
      <c r="P632" s="8">
        <f>'Coûts de création et production'!DX$32</f>
        <v>0</v>
      </c>
      <c r="Q632" s="1317">
        <f>'Coûts de création et production'!DW$33</f>
        <v>0</v>
      </c>
      <c r="R632" s="8">
        <f>'Coûts de création et production'!DX$33</f>
        <v>0</v>
      </c>
      <c r="S632" s="1317">
        <f>'Coûts de création et production'!DW$34</f>
        <v>0</v>
      </c>
      <c r="T632" s="8">
        <f>'Coûts de création et production'!DX$34</f>
        <v>0</v>
      </c>
      <c r="U632" s="1317">
        <f>'Coûts de création et production'!DW$35</f>
        <v>0</v>
      </c>
      <c r="V632" s="8">
        <f>'Coûts de création et production'!DX$35</f>
        <v>0</v>
      </c>
      <c r="W632" s="1317">
        <f>'Coûts de création et production'!DW$36</f>
        <v>0</v>
      </c>
      <c r="X632" s="8">
        <f>'Coûts de création et production'!DX$36</f>
        <v>0</v>
      </c>
      <c r="Y632" s="1317">
        <f>'Coûts de création et production'!DW$37</f>
        <v>0</v>
      </c>
      <c r="Z632" s="8">
        <f>'Coûts de création et production'!DX$37</f>
        <v>0</v>
      </c>
      <c r="AA632" s="1317">
        <f>'Coûts de création et production'!DW$38</f>
        <v>0</v>
      </c>
      <c r="AB632" s="8">
        <f>'Coûts de création et production'!DX$38</f>
        <v>0</v>
      </c>
      <c r="AC632" s="1317">
        <f>'Coûts de création et production'!DW$39</f>
        <v>0</v>
      </c>
      <c r="AD632" s="8">
        <f>'Coûts de création et production'!DX$39</f>
        <v>0</v>
      </c>
      <c r="AE632" s="8">
        <f>'Coûts de création et production'!DX$40</f>
        <v>0</v>
      </c>
      <c r="AF632" s="8">
        <f>'Coûts de création et production'!DX$41</f>
        <v>0</v>
      </c>
      <c r="AG632" s="8">
        <f>'Coûts de création et production'!DX$42</f>
        <v>0</v>
      </c>
      <c r="AH632" s="8">
        <f>'Coûts de création et production'!DX$43</f>
        <v>0</v>
      </c>
      <c r="AI632" s="8">
        <f>'Coûts de création et production'!DX$44</f>
        <v>0</v>
      </c>
      <c r="AJ632" s="8">
        <f>'Coûts de création et production'!DX$45</f>
        <v>0</v>
      </c>
      <c r="AK632" s="8">
        <f>'Coûts de création et production'!DX$46</f>
        <v>0</v>
      </c>
      <c r="AL632" s="8">
        <f>'Coûts de création et production'!DX$47</f>
        <v>0</v>
      </c>
      <c r="AM632" s="8">
        <f>'Coûts de création et production'!DX$48</f>
        <v>0</v>
      </c>
      <c r="AN632" s="8" t="str">
        <f>'Coûts de création et production'!DX$61</f>
        <v>«Choisir»</v>
      </c>
      <c r="AO632" s="8" t="str">
        <f>'Coûts de création et production'!DX$63</f>
        <v>«Choisir»</v>
      </c>
      <c r="AP632" s="8">
        <f>'Coûts de création et production'!DX$65</f>
        <v>0</v>
      </c>
      <c r="AQ632" s="8">
        <f>'Coûts de création et production'!DX$66</f>
        <v>0</v>
      </c>
    </row>
    <row r="633" spans="1:43">
      <c r="A633" s="8">
        <f>'Identification '!$F$11</f>
        <v>0</v>
      </c>
      <c r="B633" s="46" t="str">
        <f>IF(AND('Identification '!$F$11="",'Identification '!$F$15&lt;&gt;""),'Identification '!$F$15,IF('Identification '!$F$11="","",IF('Identification '!$F$13="Inscrire le nom de votre organisme dans la cellule F15",'Identification '!$F$15,'Identification '!$F$13)))</f>
        <v/>
      </c>
      <c r="C633" s="8" t="str">
        <f>REF!$BM$7</f>
        <v>2025-2026</v>
      </c>
      <c r="D633" s="8" t="s">
        <v>2995</v>
      </c>
      <c r="E633" s="46" t="str">
        <f>'Identification '!$F$17</f>
        <v/>
      </c>
      <c r="F633" s="8" t="str">
        <f>'Identification '!$G$18</f>
        <v/>
      </c>
      <c r="G633" s="8" t="s">
        <v>3209</v>
      </c>
      <c r="H633" s="407" t="s">
        <v>3280</v>
      </c>
      <c r="I633" s="8">
        <f>'Coûts de création et production'!DZ$14</f>
        <v>0</v>
      </c>
      <c r="J633" s="8" t="str">
        <f>'Coûts de création et production'!DZ$17</f>
        <v>«Choisir»</v>
      </c>
      <c r="K633" s="8">
        <f>'Coûts de création et production'!DZ$19</f>
        <v>0</v>
      </c>
      <c r="L633" s="8">
        <f>'Coûts de création et production'!DZ$22</f>
        <v>0</v>
      </c>
      <c r="M633" s="1317">
        <f>'Coûts de création et production'!DY$31</f>
        <v>0</v>
      </c>
      <c r="N633" s="8">
        <f>'Coûts de création et production'!DZ$31</f>
        <v>0</v>
      </c>
      <c r="O633" s="1317">
        <f>'Coûts de création et production'!DY$32</f>
        <v>0</v>
      </c>
      <c r="P633" s="8">
        <f>'Coûts de création et production'!DZ$32</f>
        <v>0</v>
      </c>
      <c r="Q633" s="1317">
        <f>'Coûts de création et production'!DY$33</f>
        <v>0</v>
      </c>
      <c r="R633" s="8">
        <f>'Coûts de création et production'!DZ$33</f>
        <v>0</v>
      </c>
      <c r="S633" s="1317">
        <f>'Coûts de création et production'!DY$34</f>
        <v>0</v>
      </c>
      <c r="T633" s="8">
        <f>'Coûts de création et production'!DZ$34</f>
        <v>0</v>
      </c>
      <c r="U633" s="1317">
        <f>'Coûts de création et production'!DY$35</f>
        <v>0</v>
      </c>
      <c r="V633" s="8">
        <f>'Coûts de création et production'!DZ$35</f>
        <v>0</v>
      </c>
      <c r="W633" s="1317">
        <f>'Coûts de création et production'!DY$36</f>
        <v>0</v>
      </c>
      <c r="X633" s="8">
        <f>'Coûts de création et production'!DZ$36</f>
        <v>0</v>
      </c>
      <c r="Y633" s="1317">
        <f>'Coûts de création et production'!DY$37</f>
        <v>0</v>
      </c>
      <c r="Z633" s="8">
        <f>'Coûts de création et production'!DZ$37</f>
        <v>0</v>
      </c>
      <c r="AA633" s="1317">
        <f>'Coûts de création et production'!DY$38</f>
        <v>0</v>
      </c>
      <c r="AB633" s="8">
        <f>'Coûts de création et production'!DZ$38</f>
        <v>0</v>
      </c>
      <c r="AC633" s="1317">
        <f>'Coûts de création et production'!DY$39</f>
        <v>0</v>
      </c>
      <c r="AD633" s="8">
        <f>'Coûts de création et production'!DZ$39</f>
        <v>0</v>
      </c>
      <c r="AE633" s="8">
        <f>'Coûts de création et production'!DZ$40</f>
        <v>0</v>
      </c>
      <c r="AF633" s="8">
        <f>'Coûts de création et production'!DZ$41</f>
        <v>0</v>
      </c>
      <c r="AG633" s="8">
        <f>'Coûts de création et production'!DZ$42</f>
        <v>0</v>
      </c>
      <c r="AH633" s="8">
        <f>'Coûts de création et production'!DZ$43</f>
        <v>0</v>
      </c>
      <c r="AI633" s="8">
        <f>'Coûts de création et production'!DZ$44</f>
        <v>0</v>
      </c>
      <c r="AJ633" s="8">
        <f>'Coûts de création et production'!DZ$45</f>
        <v>0</v>
      </c>
      <c r="AK633" s="8">
        <f>'Coûts de création et production'!DZ$46</f>
        <v>0</v>
      </c>
      <c r="AL633" s="8">
        <f>'Coûts de création et production'!DZ$47</f>
        <v>0</v>
      </c>
      <c r="AM633" s="8">
        <f>'Coûts de création et production'!DZ$48</f>
        <v>0</v>
      </c>
      <c r="AN633" s="8" t="str">
        <f>'Coûts de création et production'!DZ$61</f>
        <v>«Choisir»</v>
      </c>
      <c r="AO633" s="8" t="str">
        <f>'Coûts de création et production'!DZ$63</f>
        <v>«Choisir»</v>
      </c>
      <c r="AP633" s="8">
        <f>'Coûts de création et production'!DZ$65</f>
        <v>0</v>
      </c>
      <c r="AQ633" s="8">
        <f>'Coûts de création et production'!DZ$66</f>
        <v>0</v>
      </c>
    </row>
    <row r="634" spans="1:43">
      <c r="A634" s="8">
        <f>'Identification '!$F$11</f>
        <v>0</v>
      </c>
      <c r="B634" s="46" t="str">
        <f>IF(AND('Identification '!$F$11="",'Identification '!$F$15&lt;&gt;""),'Identification '!$F$15,IF('Identification '!$F$11="","",IF('Identification '!$F$13="Inscrire le nom de votre organisme dans la cellule F15",'Identification '!$F$15,'Identification '!$F$13)))</f>
        <v/>
      </c>
      <c r="C634" s="8" t="str">
        <f>REF!$BM$7</f>
        <v>2025-2026</v>
      </c>
      <c r="D634" s="8" t="s">
        <v>2995</v>
      </c>
      <c r="E634" s="46" t="str">
        <f>'Identification '!$F$17</f>
        <v/>
      </c>
      <c r="F634" s="8" t="str">
        <f>'Identification '!$G$18</f>
        <v/>
      </c>
      <c r="G634" s="8" t="s">
        <v>3210</v>
      </c>
      <c r="H634" s="8" t="s">
        <v>3281</v>
      </c>
      <c r="I634" s="8">
        <f>'Coûts de création et production'!EB$14</f>
        <v>0</v>
      </c>
      <c r="J634" s="8" t="str">
        <f>'Coûts de création et production'!EB$17</f>
        <v>«Choisir»</v>
      </c>
      <c r="K634" s="8">
        <f>'Coûts de création et production'!EB$19</f>
        <v>0</v>
      </c>
      <c r="L634" s="8">
        <f>'Coûts de création et production'!EB$22</f>
        <v>0</v>
      </c>
      <c r="M634" s="1317">
        <f>'Coûts de création et production'!EA$31</f>
        <v>0</v>
      </c>
      <c r="N634" s="8">
        <f>'Coûts de création et production'!EB$31</f>
        <v>0</v>
      </c>
      <c r="O634" s="1317">
        <f>'Coûts de création et production'!EA$32</f>
        <v>0</v>
      </c>
      <c r="P634" s="8">
        <f>'Coûts de création et production'!EB$32</f>
        <v>0</v>
      </c>
      <c r="Q634" s="1317">
        <f>'Coûts de création et production'!EA$33</f>
        <v>0</v>
      </c>
      <c r="R634" s="8">
        <f>'Coûts de création et production'!EB$33</f>
        <v>0</v>
      </c>
      <c r="S634" s="1317">
        <f>'Coûts de création et production'!EA$34</f>
        <v>0</v>
      </c>
      <c r="T634" s="8">
        <f>'Coûts de création et production'!EB$34</f>
        <v>0</v>
      </c>
      <c r="U634" s="1317">
        <f>'Coûts de création et production'!EA$35</f>
        <v>0</v>
      </c>
      <c r="V634" s="8">
        <f>'Coûts de création et production'!EB$35</f>
        <v>0</v>
      </c>
      <c r="W634" s="1317">
        <f>'Coûts de création et production'!EA$36</f>
        <v>0</v>
      </c>
      <c r="X634" s="8">
        <f>'Coûts de création et production'!EB$36</f>
        <v>0</v>
      </c>
      <c r="Y634" s="1317">
        <f>'Coûts de création et production'!EA$37</f>
        <v>0</v>
      </c>
      <c r="Z634" s="8">
        <f>'Coûts de création et production'!EB$37</f>
        <v>0</v>
      </c>
      <c r="AA634" s="1317">
        <f>'Coûts de création et production'!EA$38</f>
        <v>0</v>
      </c>
      <c r="AB634" s="8">
        <f>'Coûts de création et production'!EB$38</f>
        <v>0</v>
      </c>
      <c r="AC634" s="1317">
        <f>'Coûts de création et production'!EA$39</f>
        <v>0</v>
      </c>
      <c r="AD634" s="8">
        <f>'Coûts de création et production'!EB$39</f>
        <v>0</v>
      </c>
      <c r="AE634" s="8">
        <f>'Coûts de création et production'!EB$40</f>
        <v>0</v>
      </c>
      <c r="AF634" s="8">
        <f>'Coûts de création et production'!EB$41</f>
        <v>0</v>
      </c>
      <c r="AG634" s="8">
        <f>'Coûts de création et production'!EB$42</f>
        <v>0</v>
      </c>
      <c r="AH634" s="8">
        <f>'Coûts de création et production'!EB$43</f>
        <v>0</v>
      </c>
      <c r="AI634" s="8">
        <f>'Coûts de création et production'!EB$44</f>
        <v>0</v>
      </c>
      <c r="AJ634" s="8">
        <f>'Coûts de création et production'!EB$45</f>
        <v>0</v>
      </c>
      <c r="AK634" s="8">
        <f>'Coûts de création et production'!EB$46</f>
        <v>0</v>
      </c>
      <c r="AL634" s="8">
        <f>'Coûts de création et production'!EB$47</f>
        <v>0</v>
      </c>
      <c r="AM634" s="8">
        <f>'Coûts de création et production'!EB$48</f>
        <v>0</v>
      </c>
      <c r="AN634" s="8" t="str">
        <f>'Coûts de création et production'!EB$61</f>
        <v>«Choisir»</v>
      </c>
      <c r="AO634" s="8" t="str">
        <f>'Coûts de création et production'!EB$63</f>
        <v>«Choisir»</v>
      </c>
      <c r="AP634" s="8">
        <f>'Coûts de création et production'!EB$65</f>
        <v>0</v>
      </c>
      <c r="AQ634" s="8">
        <f>'Coûts de création et production'!EB$66</f>
        <v>0</v>
      </c>
    </row>
    <row r="635" spans="1:43">
      <c r="A635" s="8">
        <f>'Identification '!$F$11</f>
        <v>0</v>
      </c>
      <c r="B635" s="46" t="str">
        <f>IF(AND('Identification '!$F$11="",'Identification '!$F$15&lt;&gt;""),'Identification '!$F$15,IF('Identification '!$F$11="","",IF('Identification '!$F$13="Inscrire le nom de votre organisme dans la cellule F15",'Identification '!$F$15,'Identification '!$F$13)))</f>
        <v/>
      </c>
      <c r="C635" s="8" t="str">
        <f>REF!$BM$7</f>
        <v>2025-2026</v>
      </c>
      <c r="D635" s="8" t="s">
        <v>2995</v>
      </c>
      <c r="E635" s="46" t="str">
        <f>'Identification '!$F$17</f>
        <v/>
      </c>
      <c r="F635" s="8" t="str">
        <f>'Identification '!$G$18</f>
        <v/>
      </c>
      <c r="G635" s="8" t="s">
        <v>3211</v>
      </c>
      <c r="H635" s="8" t="s">
        <v>3283</v>
      </c>
      <c r="I635" s="8">
        <f>'Coûts de création et production'!ED$14</f>
        <v>0</v>
      </c>
      <c r="J635" s="8" t="str">
        <f>'Coûts de création et production'!ED$17</f>
        <v>«Choisir»</v>
      </c>
      <c r="K635" s="8">
        <f>'Coûts de création et production'!ED$19</f>
        <v>0</v>
      </c>
      <c r="L635" s="8">
        <f>'Coûts de création et production'!ED$22</f>
        <v>0</v>
      </c>
      <c r="M635" s="1317">
        <f>'Coûts de création et production'!EC$31</f>
        <v>0</v>
      </c>
      <c r="N635" s="8">
        <f>'Coûts de création et production'!ED$31</f>
        <v>0</v>
      </c>
      <c r="O635" s="1317">
        <f>'Coûts de création et production'!EC$32</f>
        <v>0</v>
      </c>
      <c r="P635" s="8">
        <f>'Coûts de création et production'!ED$32</f>
        <v>0</v>
      </c>
      <c r="Q635" s="1317">
        <f>'Coûts de création et production'!EC$33</f>
        <v>0</v>
      </c>
      <c r="R635" s="8">
        <f>'Coûts de création et production'!ED$33</f>
        <v>0</v>
      </c>
      <c r="S635" s="1317">
        <f>'Coûts de création et production'!EC$34</f>
        <v>0</v>
      </c>
      <c r="T635" s="8">
        <f>'Coûts de création et production'!ED$34</f>
        <v>0</v>
      </c>
      <c r="U635" s="1317">
        <f>'Coûts de création et production'!EC$35</f>
        <v>0</v>
      </c>
      <c r="V635" s="8">
        <f>'Coûts de création et production'!ED$35</f>
        <v>0</v>
      </c>
      <c r="W635" s="1317">
        <f>'Coûts de création et production'!EC$36</f>
        <v>0</v>
      </c>
      <c r="X635" s="8">
        <f>'Coûts de création et production'!ED$36</f>
        <v>0</v>
      </c>
      <c r="Y635" s="1317">
        <f>'Coûts de création et production'!EC$37</f>
        <v>0</v>
      </c>
      <c r="Z635" s="8">
        <f>'Coûts de création et production'!ED$37</f>
        <v>0</v>
      </c>
      <c r="AA635" s="1317">
        <f>'Coûts de création et production'!EC$38</f>
        <v>0</v>
      </c>
      <c r="AB635" s="8">
        <f>'Coûts de création et production'!ED$38</f>
        <v>0</v>
      </c>
      <c r="AC635" s="1317">
        <f>'Coûts de création et production'!EC$39</f>
        <v>0</v>
      </c>
      <c r="AD635" s="8">
        <f>'Coûts de création et production'!ED$39</f>
        <v>0</v>
      </c>
      <c r="AE635" s="8">
        <f>'Coûts de création et production'!ED$40</f>
        <v>0</v>
      </c>
      <c r="AF635" s="8">
        <f>'Coûts de création et production'!ED$41</f>
        <v>0</v>
      </c>
      <c r="AG635" s="8">
        <f>'Coûts de création et production'!ED$42</f>
        <v>0</v>
      </c>
      <c r="AH635" s="8">
        <f>'Coûts de création et production'!ED$43</f>
        <v>0</v>
      </c>
      <c r="AI635" s="8">
        <f>'Coûts de création et production'!ED$44</f>
        <v>0</v>
      </c>
      <c r="AJ635" s="8">
        <f>'Coûts de création et production'!ED$45</f>
        <v>0</v>
      </c>
      <c r="AK635" s="8">
        <f>'Coûts de création et production'!ED$46</f>
        <v>0</v>
      </c>
      <c r="AL635" s="8">
        <f>'Coûts de création et production'!ED$47</f>
        <v>0</v>
      </c>
      <c r="AM635" s="8">
        <f>'Coûts de création et production'!ED$48</f>
        <v>0</v>
      </c>
      <c r="AN635" s="8" t="str">
        <f>'Coûts de création et production'!ED$61</f>
        <v>«Choisir»</v>
      </c>
      <c r="AO635" s="8" t="str">
        <f>'Coûts de création et production'!ED$63</f>
        <v>«Choisir»</v>
      </c>
      <c r="AP635" s="8">
        <f>'Coûts de création et production'!ED$65</f>
        <v>0</v>
      </c>
      <c r="AQ635" s="8">
        <f>'Coûts de création et production'!ED$66</f>
        <v>0</v>
      </c>
    </row>
    <row r="636" spans="1:43">
      <c r="A636" s="8">
        <f>'Identification '!$F$11</f>
        <v>0</v>
      </c>
      <c r="B636" s="46" t="str">
        <f>IF(AND('Identification '!$F$11="",'Identification '!$F$15&lt;&gt;""),'Identification '!$F$15,IF('Identification '!$F$11="","",IF('Identification '!$F$13="Inscrire le nom de votre organisme dans la cellule F15",'Identification '!$F$15,'Identification '!$F$13)))</f>
        <v/>
      </c>
      <c r="C636" s="8" t="str">
        <f>REF!$BM$7</f>
        <v>2025-2026</v>
      </c>
      <c r="D636" s="8" t="s">
        <v>2995</v>
      </c>
      <c r="E636" s="46" t="str">
        <f>'Identification '!$F$17</f>
        <v/>
      </c>
      <c r="F636" s="8" t="str">
        <f>'Identification '!$G$18</f>
        <v/>
      </c>
      <c r="G636" s="8" t="s">
        <v>3212</v>
      </c>
      <c r="H636" s="8" t="s">
        <v>3284</v>
      </c>
      <c r="I636" s="8">
        <f>'Coûts de création et production'!EF$14</f>
        <v>0</v>
      </c>
      <c r="J636" s="8" t="str">
        <f>'Coûts de création et production'!EF$17</f>
        <v>«Choisir»</v>
      </c>
      <c r="K636" s="8">
        <f>'Coûts de création et production'!EF$19</f>
        <v>0</v>
      </c>
      <c r="L636" s="8">
        <f>'Coûts de création et production'!EF$22</f>
        <v>0</v>
      </c>
      <c r="M636" s="1317">
        <f>'Coûts de création et production'!EE$31</f>
        <v>0</v>
      </c>
      <c r="N636" s="8">
        <f>'Coûts de création et production'!EF$31</f>
        <v>0</v>
      </c>
      <c r="O636" s="1317">
        <f>'Coûts de création et production'!EE$32</f>
        <v>0</v>
      </c>
      <c r="P636" s="8">
        <f>'Coûts de création et production'!EF$32</f>
        <v>0</v>
      </c>
      <c r="Q636" s="1317">
        <f>'Coûts de création et production'!EE$33</f>
        <v>0</v>
      </c>
      <c r="R636" s="8">
        <f>'Coûts de création et production'!EF$33</f>
        <v>0</v>
      </c>
      <c r="S636" s="1317">
        <f>'Coûts de création et production'!EE$34</f>
        <v>0</v>
      </c>
      <c r="T636" s="8">
        <f>'Coûts de création et production'!EF$34</f>
        <v>0</v>
      </c>
      <c r="U636" s="1317">
        <f>'Coûts de création et production'!EE$35</f>
        <v>0</v>
      </c>
      <c r="V636" s="8">
        <f>'Coûts de création et production'!EF$35</f>
        <v>0</v>
      </c>
      <c r="W636" s="1317">
        <f>'Coûts de création et production'!EE$36</f>
        <v>0</v>
      </c>
      <c r="X636" s="8">
        <f>'Coûts de création et production'!EF$36</f>
        <v>0</v>
      </c>
      <c r="Y636" s="1317">
        <f>'Coûts de création et production'!EE$37</f>
        <v>0</v>
      </c>
      <c r="Z636" s="8">
        <f>'Coûts de création et production'!EF$37</f>
        <v>0</v>
      </c>
      <c r="AA636" s="1317">
        <f>'Coûts de création et production'!EE$38</f>
        <v>0</v>
      </c>
      <c r="AB636" s="8">
        <f>'Coûts de création et production'!EF$38</f>
        <v>0</v>
      </c>
      <c r="AC636" s="1317">
        <f>'Coûts de création et production'!EE$39</f>
        <v>0</v>
      </c>
      <c r="AD636" s="8">
        <f>'Coûts de création et production'!EF$39</f>
        <v>0</v>
      </c>
      <c r="AE636" s="8">
        <f>'Coûts de création et production'!EF$40</f>
        <v>0</v>
      </c>
      <c r="AF636" s="8">
        <f>'Coûts de création et production'!EF$41</f>
        <v>0</v>
      </c>
      <c r="AG636" s="8">
        <f>'Coûts de création et production'!EF$42</f>
        <v>0</v>
      </c>
      <c r="AH636" s="8">
        <f>'Coûts de création et production'!EF$43</f>
        <v>0</v>
      </c>
      <c r="AI636" s="8">
        <f>'Coûts de création et production'!EF$44</f>
        <v>0</v>
      </c>
      <c r="AJ636" s="8">
        <f>'Coûts de création et production'!EF$45</f>
        <v>0</v>
      </c>
      <c r="AK636" s="8">
        <f>'Coûts de création et production'!EF$46</f>
        <v>0</v>
      </c>
      <c r="AL636" s="8">
        <f>'Coûts de création et production'!EF$47</f>
        <v>0</v>
      </c>
      <c r="AM636" s="8">
        <f>'Coûts de création et production'!EF$48</f>
        <v>0</v>
      </c>
      <c r="AN636" s="8" t="str">
        <f>'Coûts de création et production'!EF$61</f>
        <v>«Choisir»</v>
      </c>
      <c r="AO636" s="8" t="str">
        <f>'Coûts de création et production'!EF$63</f>
        <v>«Choisir»</v>
      </c>
      <c r="AP636" s="8">
        <f>'Coûts de création et production'!EF$65</f>
        <v>0</v>
      </c>
      <c r="AQ636" s="8">
        <f>'Coûts de création et production'!EF$66</f>
        <v>0</v>
      </c>
    </row>
    <row r="637" spans="1:43">
      <c r="A637" s="8">
        <f>'Identification '!$F$11</f>
        <v>0</v>
      </c>
      <c r="B637" s="46" t="str">
        <f>IF(AND('Identification '!$F$11="",'Identification '!$F$15&lt;&gt;""),'Identification '!$F$15,IF('Identification '!$F$11="","",IF('Identification '!$F$13="Inscrire le nom de votre organisme dans la cellule F15",'Identification '!$F$15,'Identification '!$F$13)))</f>
        <v/>
      </c>
      <c r="C637" s="8" t="str">
        <f>REF!$BM$7</f>
        <v>2025-2026</v>
      </c>
      <c r="D637" s="8" t="s">
        <v>2995</v>
      </c>
      <c r="E637" s="46" t="str">
        <f>'Identification '!$F$17</f>
        <v/>
      </c>
      <c r="F637" s="8" t="str">
        <f>'Identification '!$G$18</f>
        <v/>
      </c>
      <c r="G637" s="8" t="s">
        <v>3213</v>
      </c>
      <c r="H637" s="8" t="s">
        <v>3285</v>
      </c>
      <c r="I637" s="8">
        <f>'Coûts de création et production'!EH$14</f>
        <v>0</v>
      </c>
      <c r="J637" s="8" t="str">
        <f>'Coûts de création et production'!EH$17</f>
        <v>«Choisir»</v>
      </c>
      <c r="K637" s="8">
        <f>'Coûts de création et production'!EH$19</f>
        <v>0</v>
      </c>
      <c r="L637" s="8">
        <f>'Coûts de création et production'!EH$22</f>
        <v>0</v>
      </c>
      <c r="M637" s="1317">
        <f>'Coûts de création et production'!EG$31</f>
        <v>0</v>
      </c>
      <c r="N637" s="8">
        <f>'Coûts de création et production'!EH$31</f>
        <v>0</v>
      </c>
      <c r="O637" s="1317">
        <f>'Coûts de création et production'!EG$32</f>
        <v>0</v>
      </c>
      <c r="P637" s="8">
        <f>'Coûts de création et production'!EH$32</f>
        <v>0</v>
      </c>
      <c r="Q637" s="1317">
        <f>'Coûts de création et production'!EG$33</f>
        <v>0</v>
      </c>
      <c r="R637" s="8">
        <f>'Coûts de création et production'!EH$33</f>
        <v>0</v>
      </c>
      <c r="S637" s="1317">
        <f>'Coûts de création et production'!EG$34</f>
        <v>0</v>
      </c>
      <c r="T637" s="8">
        <f>'Coûts de création et production'!EH$34</f>
        <v>0</v>
      </c>
      <c r="U637" s="1317">
        <f>'Coûts de création et production'!EG$35</f>
        <v>0</v>
      </c>
      <c r="V637" s="8">
        <f>'Coûts de création et production'!EH$35</f>
        <v>0</v>
      </c>
      <c r="W637" s="1317">
        <f>'Coûts de création et production'!EG$36</f>
        <v>0</v>
      </c>
      <c r="X637" s="8">
        <f>'Coûts de création et production'!EH$36</f>
        <v>0</v>
      </c>
      <c r="Y637" s="1317">
        <f>'Coûts de création et production'!EG$37</f>
        <v>0</v>
      </c>
      <c r="Z637" s="8">
        <f>'Coûts de création et production'!EH$37</f>
        <v>0</v>
      </c>
      <c r="AA637" s="1317">
        <f>'Coûts de création et production'!EG$38</f>
        <v>0</v>
      </c>
      <c r="AB637" s="8">
        <f>'Coûts de création et production'!EH$38</f>
        <v>0</v>
      </c>
      <c r="AC637" s="1317">
        <f>'Coûts de création et production'!EG$39</f>
        <v>0</v>
      </c>
      <c r="AD637" s="8">
        <f>'Coûts de création et production'!EH$39</f>
        <v>0</v>
      </c>
      <c r="AE637" s="8">
        <f>'Coûts de création et production'!EH$40</f>
        <v>0</v>
      </c>
      <c r="AF637" s="8">
        <f>'Coûts de création et production'!EH$41</f>
        <v>0</v>
      </c>
      <c r="AG637" s="8">
        <f>'Coûts de création et production'!EH$42</f>
        <v>0</v>
      </c>
      <c r="AH637" s="8">
        <f>'Coûts de création et production'!EH$43</f>
        <v>0</v>
      </c>
      <c r="AI637" s="8">
        <f>'Coûts de création et production'!EH$44</f>
        <v>0</v>
      </c>
      <c r="AJ637" s="8">
        <f>'Coûts de création et production'!EH$45</f>
        <v>0</v>
      </c>
      <c r="AK637" s="8">
        <f>'Coûts de création et production'!EH$46</f>
        <v>0</v>
      </c>
      <c r="AL637" s="8">
        <f>'Coûts de création et production'!EH$47</f>
        <v>0</v>
      </c>
      <c r="AM637" s="8">
        <f>'Coûts de création et production'!EH$48</f>
        <v>0</v>
      </c>
      <c r="AN637" s="8" t="str">
        <f>'Coûts de création et production'!EH$61</f>
        <v>«Choisir»</v>
      </c>
      <c r="AO637" s="8" t="str">
        <f>'Coûts de création et production'!EH$63</f>
        <v>«Choisir»</v>
      </c>
      <c r="AP637" s="8">
        <f>'Coûts de création et production'!EH$65</f>
        <v>0</v>
      </c>
      <c r="AQ637" s="8">
        <f>'Coûts de création et production'!EH$66</f>
        <v>0</v>
      </c>
    </row>
    <row r="638" spans="1:43">
      <c r="A638" s="8">
        <f>'Identification '!$F$11</f>
        <v>0</v>
      </c>
      <c r="B638" s="46" t="str">
        <f>IF(AND('Identification '!$F$11="",'Identification '!$F$15&lt;&gt;""),'Identification '!$F$15,IF('Identification '!$F$11="","",IF('Identification '!$F$13="Inscrire le nom de votre organisme dans la cellule F15",'Identification '!$F$15,'Identification '!$F$13)))</f>
        <v/>
      </c>
      <c r="C638" s="8" t="str">
        <f>REF!$BM$7</f>
        <v>2025-2026</v>
      </c>
      <c r="D638" s="8" t="s">
        <v>2995</v>
      </c>
      <c r="E638" s="46" t="str">
        <f>'Identification '!$F$17</f>
        <v/>
      </c>
      <c r="F638" s="8" t="str">
        <f>'Identification '!$G$18</f>
        <v/>
      </c>
      <c r="G638" s="8" t="s">
        <v>3214</v>
      </c>
      <c r="H638" s="8" t="s">
        <v>3286</v>
      </c>
      <c r="I638" s="8">
        <f>'Coûts de création et production'!EJ$14</f>
        <v>0</v>
      </c>
      <c r="J638" s="8" t="str">
        <f>'Coûts de création et production'!EJ$17</f>
        <v>«Choisir»</v>
      </c>
      <c r="K638" s="8">
        <f>'Coûts de création et production'!EJ$19</f>
        <v>0</v>
      </c>
      <c r="L638" s="8">
        <f>'Coûts de création et production'!EJ$22</f>
        <v>0</v>
      </c>
      <c r="M638" s="1317">
        <f>'Coûts de création et production'!EI$31</f>
        <v>0</v>
      </c>
      <c r="N638" s="8">
        <f>'Coûts de création et production'!EJ$31</f>
        <v>0</v>
      </c>
      <c r="O638" s="1317">
        <f>'Coûts de création et production'!EI$32</f>
        <v>0</v>
      </c>
      <c r="P638" s="8">
        <f>'Coûts de création et production'!EJ$32</f>
        <v>0</v>
      </c>
      <c r="Q638" s="1317">
        <f>'Coûts de création et production'!EI$33</f>
        <v>0</v>
      </c>
      <c r="R638" s="8">
        <f>'Coûts de création et production'!EJ$33</f>
        <v>0</v>
      </c>
      <c r="S638" s="1317">
        <f>'Coûts de création et production'!EI$34</f>
        <v>0</v>
      </c>
      <c r="T638" s="8">
        <f>'Coûts de création et production'!EJ$34</f>
        <v>0</v>
      </c>
      <c r="U638" s="1317">
        <f>'Coûts de création et production'!EI$35</f>
        <v>0</v>
      </c>
      <c r="V638" s="8">
        <f>'Coûts de création et production'!EJ$35</f>
        <v>0</v>
      </c>
      <c r="W638" s="1317">
        <f>'Coûts de création et production'!EI$36</f>
        <v>0</v>
      </c>
      <c r="X638" s="8">
        <f>'Coûts de création et production'!EJ$36</f>
        <v>0</v>
      </c>
      <c r="Y638" s="1317">
        <f>'Coûts de création et production'!EI$37</f>
        <v>0</v>
      </c>
      <c r="Z638" s="8">
        <f>'Coûts de création et production'!EJ$37</f>
        <v>0</v>
      </c>
      <c r="AA638" s="1317">
        <f>'Coûts de création et production'!EI$38</f>
        <v>0</v>
      </c>
      <c r="AB638" s="8">
        <f>'Coûts de création et production'!EJ$38</f>
        <v>0</v>
      </c>
      <c r="AC638" s="1317">
        <f>'Coûts de création et production'!EI$39</f>
        <v>0</v>
      </c>
      <c r="AD638" s="8">
        <f>'Coûts de création et production'!EJ$39</f>
        <v>0</v>
      </c>
      <c r="AE638" s="8">
        <f>'Coûts de création et production'!EJ$40</f>
        <v>0</v>
      </c>
      <c r="AF638" s="8">
        <f>'Coûts de création et production'!EJ$41</f>
        <v>0</v>
      </c>
      <c r="AG638" s="8">
        <f>'Coûts de création et production'!EJ$42</f>
        <v>0</v>
      </c>
      <c r="AH638" s="8">
        <f>'Coûts de création et production'!EJ$43</f>
        <v>0</v>
      </c>
      <c r="AI638" s="8">
        <f>'Coûts de création et production'!EJ$44</f>
        <v>0</v>
      </c>
      <c r="AJ638" s="8">
        <f>'Coûts de création et production'!EJ$45</f>
        <v>0</v>
      </c>
      <c r="AK638" s="8">
        <f>'Coûts de création et production'!EJ$46</f>
        <v>0</v>
      </c>
      <c r="AL638" s="8">
        <f>'Coûts de création et production'!EJ$47</f>
        <v>0</v>
      </c>
      <c r="AM638" s="8">
        <f>'Coûts de création et production'!EJ$48</f>
        <v>0</v>
      </c>
      <c r="AN638" s="8" t="str">
        <f>'Coûts de création et production'!EJ$61</f>
        <v>«Choisir»</v>
      </c>
      <c r="AO638" s="8" t="str">
        <f>'Coûts de création et production'!EJ$63</f>
        <v>«Choisir»</v>
      </c>
      <c r="AP638" s="8">
        <f>'Coûts de création et production'!EJ$65</f>
        <v>0</v>
      </c>
      <c r="AQ638" s="8">
        <f>'Coûts de création et production'!EJ$66</f>
        <v>0</v>
      </c>
    </row>
    <row r="639" spans="1:43">
      <c r="A639" s="8">
        <f>'Identification '!$F$11</f>
        <v>0</v>
      </c>
      <c r="B639" s="46" t="str">
        <f>IF(AND('Identification '!$F$11="",'Identification '!$F$15&lt;&gt;""),'Identification '!$F$15,IF('Identification '!$F$11="","",IF('Identification '!$F$13="Inscrire le nom de votre organisme dans la cellule F15",'Identification '!$F$15,'Identification '!$F$13)))</f>
        <v/>
      </c>
      <c r="C639" s="8" t="str">
        <f>REF!$BM$7</f>
        <v>2025-2026</v>
      </c>
      <c r="D639" s="8" t="s">
        <v>2995</v>
      </c>
      <c r="E639" s="46" t="str">
        <f>'Identification '!$F$17</f>
        <v/>
      </c>
      <c r="F639" s="8" t="str">
        <f>'Identification '!$G$18</f>
        <v/>
      </c>
      <c r="G639" s="8" t="s">
        <v>3215</v>
      </c>
      <c r="H639" s="8" t="s">
        <v>3287</v>
      </c>
      <c r="I639" s="8">
        <f>'Coûts de création et production'!EL$14</f>
        <v>0</v>
      </c>
      <c r="J639" s="8" t="str">
        <f>'Coûts de création et production'!EL$17</f>
        <v>«Choisir»</v>
      </c>
      <c r="K639" s="8">
        <f>'Coûts de création et production'!EL$19</f>
        <v>0</v>
      </c>
      <c r="L639" s="8">
        <f>'Coûts de création et production'!EL$22</f>
        <v>0</v>
      </c>
      <c r="M639" s="1317">
        <f>'Coûts de création et production'!EK$31</f>
        <v>0</v>
      </c>
      <c r="N639" s="8">
        <f>'Coûts de création et production'!EL$31</f>
        <v>0</v>
      </c>
      <c r="O639" s="1317">
        <f>'Coûts de création et production'!EK$32</f>
        <v>0</v>
      </c>
      <c r="P639" s="8">
        <f>'Coûts de création et production'!EL$32</f>
        <v>0</v>
      </c>
      <c r="Q639" s="1317">
        <f>'Coûts de création et production'!EK$33</f>
        <v>0</v>
      </c>
      <c r="R639" s="8">
        <f>'Coûts de création et production'!EL$33</f>
        <v>0</v>
      </c>
      <c r="S639" s="1317">
        <f>'Coûts de création et production'!EK$34</f>
        <v>0</v>
      </c>
      <c r="T639" s="8">
        <f>'Coûts de création et production'!EL$34</f>
        <v>0</v>
      </c>
      <c r="U639" s="1317">
        <f>'Coûts de création et production'!EK$35</f>
        <v>0</v>
      </c>
      <c r="V639" s="8">
        <f>'Coûts de création et production'!EL$35</f>
        <v>0</v>
      </c>
      <c r="W639" s="1317">
        <f>'Coûts de création et production'!EK$36</f>
        <v>0</v>
      </c>
      <c r="X639" s="8">
        <f>'Coûts de création et production'!EL$36</f>
        <v>0</v>
      </c>
      <c r="Y639" s="1317">
        <f>'Coûts de création et production'!EK$37</f>
        <v>0</v>
      </c>
      <c r="Z639" s="8">
        <f>'Coûts de création et production'!EL$37</f>
        <v>0</v>
      </c>
      <c r="AA639" s="1317">
        <f>'Coûts de création et production'!EK$38</f>
        <v>0</v>
      </c>
      <c r="AB639" s="8">
        <f>'Coûts de création et production'!EL$38</f>
        <v>0</v>
      </c>
      <c r="AC639" s="1317">
        <f>'Coûts de création et production'!EK$39</f>
        <v>0</v>
      </c>
      <c r="AD639" s="8">
        <f>'Coûts de création et production'!EL$39</f>
        <v>0</v>
      </c>
      <c r="AE639" s="8">
        <f>'Coûts de création et production'!EL$40</f>
        <v>0</v>
      </c>
      <c r="AF639" s="8">
        <f>'Coûts de création et production'!EL$41</f>
        <v>0</v>
      </c>
      <c r="AG639" s="8">
        <f>'Coûts de création et production'!EL$42</f>
        <v>0</v>
      </c>
      <c r="AH639" s="8">
        <f>'Coûts de création et production'!EL$43</f>
        <v>0</v>
      </c>
      <c r="AI639" s="8">
        <f>'Coûts de création et production'!EL$44</f>
        <v>0</v>
      </c>
      <c r="AJ639" s="8">
        <f>'Coûts de création et production'!EL$45</f>
        <v>0</v>
      </c>
      <c r="AK639" s="8">
        <f>'Coûts de création et production'!EL$46</f>
        <v>0</v>
      </c>
      <c r="AL639" s="8">
        <f>'Coûts de création et production'!EL$47</f>
        <v>0</v>
      </c>
      <c r="AM639" s="8">
        <f>'Coûts de création et production'!EL$48</f>
        <v>0</v>
      </c>
      <c r="AN639" s="8" t="str">
        <f>'Coûts de création et production'!EL$61</f>
        <v>«Choisir»</v>
      </c>
      <c r="AO639" s="8" t="str">
        <f>'Coûts de création et production'!EL$63</f>
        <v>«Choisir»</v>
      </c>
      <c r="AP639" s="8">
        <f>'Coûts de création et production'!EL$65</f>
        <v>0</v>
      </c>
      <c r="AQ639" s="8">
        <f>'Coûts de création et production'!EL$66</f>
        <v>0</v>
      </c>
    </row>
    <row r="643" spans="1:28" ht="15.5">
      <c r="A643" s="1322" t="s">
        <v>3303</v>
      </c>
    </row>
    <row r="645" spans="1:28" ht="46">
      <c r="A645" s="1307" t="s">
        <v>181</v>
      </c>
      <c r="B645" s="1307" t="s">
        <v>1850</v>
      </c>
      <c r="C645" s="1307" t="s">
        <v>3095</v>
      </c>
      <c r="D645" s="1307" t="s">
        <v>3360</v>
      </c>
      <c r="E645" s="1307" t="s">
        <v>3096</v>
      </c>
      <c r="F645" s="612" t="s">
        <v>3366</v>
      </c>
      <c r="G645" s="1244" t="s">
        <v>3120</v>
      </c>
      <c r="H645" s="1244" t="s">
        <v>3121</v>
      </c>
      <c r="I645" s="1244" t="s">
        <v>3127</v>
      </c>
      <c r="J645" s="1244" t="s">
        <v>18</v>
      </c>
      <c r="K645" s="1244" t="s">
        <v>130</v>
      </c>
      <c r="L645" s="1244" t="s">
        <v>101</v>
      </c>
      <c r="M645" s="1244" t="s">
        <v>3122</v>
      </c>
      <c r="N645" s="1244" t="s">
        <v>3117</v>
      </c>
      <c r="O645" s="1244" t="s">
        <v>3109</v>
      </c>
      <c r="P645" s="1244" t="s">
        <v>3123</v>
      </c>
      <c r="Q645" s="1244" t="s">
        <v>3124</v>
      </c>
      <c r="R645" s="1244" t="s">
        <v>2892</v>
      </c>
      <c r="S645" s="1244" t="s">
        <v>3110</v>
      </c>
      <c r="T645" s="1244" t="s">
        <v>3111</v>
      </c>
      <c r="U645" s="1244" t="s">
        <v>3112</v>
      </c>
      <c r="V645" s="1244" t="s">
        <v>3126</v>
      </c>
      <c r="W645" s="1244" t="s">
        <v>25</v>
      </c>
      <c r="X645" s="1244" t="s">
        <v>12</v>
      </c>
      <c r="Y645" s="1244" t="s">
        <v>13</v>
      </c>
      <c r="Z645" s="1244" t="s">
        <v>23</v>
      </c>
      <c r="AA645" s="1244" t="s">
        <v>119</v>
      </c>
      <c r="AB645" s="1244" t="s">
        <v>3125</v>
      </c>
    </row>
    <row r="646" spans="1:28">
      <c r="B646" s="46"/>
      <c r="E646" s="46"/>
      <c r="G646" s="192"/>
      <c r="J646" s="46"/>
      <c r="K646" s="1312"/>
      <c r="L646" s="46"/>
      <c r="M646" s="46"/>
      <c r="N646" s="46"/>
      <c r="O646" s="46"/>
      <c r="P646" s="46"/>
      <c r="Q646" s="46"/>
    </row>
    <row r="647" spans="1:28">
      <c r="B647" s="46"/>
      <c r="E647" s="46"/>
      <c r="G647" s="192"/>
      <c r="J647" s="46"/>
      <c r="K647" s="1312"/>
      <c r="L647" s="46"/>
      <c r="M647" s="46"/>
      <c r="N647" s="46"/>
      <c r="O647" s="46"/>
      <c r="P647" s="46"/>
      <c r="Q647" s="46"/>
    </row>
    <row r="648" spans="1:28">
      <c r="B648" s="46"/>
      <c r="E648" s="46"/>
      <c r="G648" s="192"/>
      <c r="J648" s="46"/>
      <c r="K648" s="1312"/>
      <c r="L648" s="46"/>
      <c r="M648" s="46"/>
      <c r="N648" s="46"/>
      <c r="O648" s="46"/>
      <c r="P648" s="46"/>
      <c r="Q648" s="46"/>
    </row>
    <row r="649" spans="1:28">
      <c r="B649" s="46"/>
      <c r="E649" s="46"/>
      <c r="G649" s="192"/>
      <c r="J649" s="46"/>
      <c r="K649" s="1312"/>
      <c r="L649" s="46"/>
      <c r="M649" s="46"/>
      <c r="N649" s="46"/>
      <c r="O649" s="46"/>
      <c r="P649" s="46"/>
      <c r="Q649" s="46"/>
    </row>
    <row r="650" spans="1:28">
      <c r="B650" s="46"/>
      <c r="E650" s="46"/>
      <c r="G650" s="192"/>
      <c r="J650" s="46"/>
      <c r="K650" s="1312"/>
      <c r="L650" s="46"/>
      <c r="M650" s="46"/>
      <c r="N650" s="46"/>
      <c r="O650" s="46"/>
      <c r="P650" s="46"/>
      <c r="Q650" s="46"/>
    </row>
    <row r="651" spans="1:28">
      <c r="B651" s="46"/>
      <c r="E651" s="46"/>
      <c r="G651" s="192"/>
      <c r="J651" s="46"/>
      <c r="K651" s="1312"/>
      <c r="L651" s="46"/>
      <c r="M651" s="46"/>
      <c r="N651" s="46"/>
      <c r="O651" s="46"/>
      <c r="P651" s="46"/>
      <c r="Q651" s="46"/>
    </row>
    <row r="652" spans="1:28">
      <c r="B652" s="46"/>
      <c r="E652" s="46"/>
      <c r="G652" s="192"/>
      <c r="J652" s="46"/>
      <c r="K652" s="1312"/>
      <c r="L652" s="46"/>
      <c r="M652" s="46"/>
      <c r="N652" s="46"/>
      <c r="O652" s="46"/>
      <c r="P652" s="46"/>
      <c r="Q652" s="46"/>
    </row>
    <row r="653" spans="1:28">
      <c r="B653" s="46"/>
      <c r="E653" s="46"/>
      <c r="G653" s="192"/>
      <c r="J653" s="46"/>
      <c r="K653" s="1312"/>
      <c r="L653" s="46"/>
      <c r="M653" s="46"/>
      <c r="N653" s="46"/>
      <c r="O653" s="46"/>
      <c r="P653" s="46"/>
      <c r="Q653" s="46"/>
    </row>
    <row r="654" spans="1:28">
      <c r="B654" s="46"/>
      <c r="E654" s="46"/>
      <c r="G654" s="192"/>
      <c r="J654" s="46"/>
      <c r="K654" s="1312"/>
      <c r="L654" s="46"/>
      <c r="M654" s="46"/>
      <c r="N654" s="46"/>
      <c r="O654" s="46"/>
      <c r="P654" s="46"/>
      <c r="Q654" s="46"/>
    </row>
    <row r="655" spans="1:28">
      <c r="B655" s="46"/>
      <c r="E655" s="46"/>
      <c r="G655" s="192"/>
      <c r="J655" s="46"/>
      <c r="K655" s="1312"/>
      <c r="L655" s="46"/>
      <c r="M655" s="46"/>
      <c r="N655" s="46"/>
      <c r="O655" s="46"/>
      <c r="P655" s="46"/>
      <c r="Q655" s="46"/>
    </row>
    <row r="656" spans="1:28">
      <c r="B656" s="46"/>
      <c r="E656" s="46"/>
      <c r="G656" s="192"/>
      <c r="J656" s="46"/>
      <c r="K656" s="1312"/>
      <c r="L656" s="46"/>
      <c r="M656" s="46"/>
      <c r="N656" s="46"/>
      <c r="O656" s="46"/>
      <c r="P656" s="46"/>
      <c r="Q656" s="46"/>
    </row>
    <row r="657" spans="2:17">
      <c r="B657" s="46"/>
      <c r="E657" s="46"/>
      <c r="G657" s="192"/>
      <c r="J657" s="46"/>
      <c r="K657" s="1312"/>
      <c r="L657" s="46"/>
      <c r="M657" s="46"/>
      <c r="N657" s="46"/>
      <c r="O657" s="46"/>
      <c r="P657" s="46"/>
      <c r="Q657" s="46"/>
    </row>
    <row r="658" spans="2:17">
      <c r="B658" s="46"/>
      <c r="E658" s="46"/>
      <c r="G658" s="192"/>
      <c r="J658" s="46"/>
      <c r="K658" s="1312"/>
      <c r="L658" s="46"/>
      <c r="M658" s="46"/>
      <c r="N658" s="46"/>
      <c r="O658" s="46"/>
      <c r="P658" s="46"/>
      <c r="Q658" s="46"/>
    </row>
    <row r="659" spans="2:17">
      <c r="B659" s="46"/>
      <c r="E659" s="46"/>
      <c r="G659" s="192"/>
      <c r="J659" s="46"/>
      <c r="K659" s="1312"/>
      <c r="L659" s="46"/>
      <c r="M659" s="46"/>
      <c r="N659" s="46"/>
      <c r="O659" s="46"/>
      <c r="P659" s="46"/>
      <c r="Q659" s="46"/>
    </row>
    <row r="660" spans="2:17">
      <c r="B660" s="46"/>
      <c r="E660" s="46"/>
      <c r="G660" s="192"/>
      <c r="J660" s="46"/>
      <c r="K660" s="1312"/>
      <c r="L660" s="46"/>
      <c r="M660" s="46"/>
      <c r="N660" s="46"/>
      <c r="O660" s="46"/>
      <c r="P660" s="46"/>
      <c r="Q660" s="46"/>
    </row>
    <row r="661" spans="2:17">
      <c r="B661" s="46"/>
      <c r="E661" s="46"/>
      <c r="G661" s="192"/>
      <c r="J661" s="46"/>
      <c r="K661" s="1312"/>
      <c r="L661" s="46"/>
      <c r="M661" s="46"/>
      <c r="N661" s="46"/>
      <c r="O661" s="46"/>
      <c r="P661" s="46"/>
      <c r="Q661" s="46"/>
    </row>
    <row r="662" spans="2:17">
      <c r="B662" s="46"/>
      <c r="E662" s="46"/>
      <c r="G662" s="192"/>
      <c r="J662" s="46"/>
      <c r="K662" s="1312"/>
      <c r="L662" s="46"/>
      <c r="M662" s="46"/>
      <c r="N662" s="46"/>
      <c r="O662" s="46"/>
      <c r="P662" s="46"/>
      <c r="Q662" s="46"/>
    </row>
    <row r="663" spans="2:17">
      <c r="B663" s="46"/>
      <c r="E663" s="46"/>
      <c r="G663" s="192"/>
      <c r="J663" s="46"/>
      <c r="K663" s="1312"/>
      <c r="L663" s="46"/>
      <c r="M663" s="46"/>
      <c r="N663" s="46"/>
      <c r="O663" s="46"/>
      <c r="P663" s="46"/>
      <c r="Q663" s="46"/>
    </row>
    <row r="664" spans="2:17">
      <c r="B664" s="46"/>
      <c r="E664" s="46"/>
      <c r="G664" s="192"/>
      <c r="J664" s="46"/>
      <c r="K664" s="1312"/>
      <c r="L664" s="46"/>
      <c r="M664" s="46"/>
      <c r="N664" s="46"/>
      <c r="O664" s="46"/>
      <c r="P664" s="46"/>
      <c r="Q664" s="46"/>
    </row>
    <row r="665" spans="2:17">
      <c r="B665" s="46"/>
      <c r="E665" s="46"/>
      <c r="G665" s="192"/>
      <c r="J665" s="46"/>
      <c r="K665" s="1312"/>
      <c r="L665" s="46"/>
      <c r="M665" s="46"/>
      <c r="N665" s="46"/>
      <c r="O665" s="46"/>
      <c r="P665" s="46"/>
      <c r="Q665" s="46"/>
    </row>
    <row r="666" spans="2:17">
      <c r="B666" s="46"/>
      <c r="E666" s="46"/>
      <c r="G666" s="192"/>
      <c r="J666" s="46"/>
      <c r="K666" s="1312"/>
      <c r="L666" s="46"/>
      <c r="M666" s="46"/>
      <c r="N666" s="46"/>
      <c r="O666" s="46"/>
      <c r="P666" s="46"/>
      <c r="Q666" s="46"/>
    </row>
    <row r="667" spans="2:17">
      <c r="B667" s="46"/>
      <c r="E667" s="46"/>
      <c r="G667" s="192"/>
      <c r="J667" s="46"/>
      <c r="K667" s="1312"/>
      <c r="L667" s="46"/>
      <c r="M667" s="46"/>
      <c r="N667" s="46"/>
      <c r="O667" s="46"/>
      <c r="P667" s="46"/>
      <c r="Q667" s="46"/>
    </row>
    <row r="668" spans="2:17">
      <c r="B668" s="46"/>
      <c r="E668" s="46"/>
      <c r="G668" s="192"/>
      <c r="J668" s="46"/>
      <c r="K668" s="1312"/>
      <c r="L668" s="46"/>
      <c r="M668" s="46"/>
      <c r="N668" s="46"/>
      <c r="O668" s="46"/>
      <c r="P668" s="46"/>
      <c r="Q668" s="46"/>
    </row>
    <row r="669" spans="2:17">
      <c r="B669" s="46"/>
      <c r="E669" s="46"/>
      <c r="G669" s="192"/>
      <c r="J669" s="46"/>
      <c r="K669" s="1312"/>
      <c r="L669" s="46"/>
      <c r="M669" s="46"/>
      <c r="N669" s="46"/>
      <c r="O669" s="46"/>
      <c r="P669" s="46"/>
      <c r="Q669" s="46"/>
    </row>
    <row r="670" spans="2:17">
      <c r="B670" s="46"/>
      <c r="E670" s="46"/>
      <c r="G670" s="192"/>
      <c r="J670" s="46"/>
      <c r="K670" s="1312"/>
      <c r="L670" s="46"/>
      <c r="M670" s="46"/>
      <c r="N670" s="46"/>
      <c r="O670" s="46"/>
      <c r="P670" s="46"/>
      <c r="Q670" s="46"/>
    </row>
    <row r="671" spans="2:17">
      <c r="B671" s="46"/>
      <c r="E671" s="46"/>
      <c r="G671" s="192"/>
      <c r="J671" s="46"/>
      <c r="K671" s="1312"/>
      <c r="L671" s="46"/>
      <c r="M671" s="46"/>
      <c r="N671" s="46"/>
      <c r="O671" s="46"/>
      <c r="P671" s="46"/>
      <c r="Q671" s="46"/>
    </row>
    <row r="672" spans="2:17">
      <c r="B672" s="46"/>
      <c r="E672" s="46"/>
      <c r="G672" s="192"/>
      <c r="J672" s="46"/>
      <c r="K672" s="1312"/>
      <c r="L672" s="46"/>
      <c r="M672" s="46"/>
      <c r="N672" s="46"/>
      <c r="O672" s="46"/>
      <c r="P672" s="46"/>
      <c r="Q672" s="46"/>
    </row>
    <row r="673" spans="2:17">
      <c r="B673" s="46"/>
      <c r="E673" s="46"/>
      <c r="G673" s="192"/>
      <c r="J673" s="46"/>
      <c r="K673" s="1312"/>
      <c r="L673" s="46"/>
      <c r="M673" s="46"/>
      <c r="N673" s="46"/>
      <c r="O673" s="46"/>
      <c r="P673" s="46"/>
      <c r="Q673" s="46"/>
    </row>
    <row r="674" spans="2:17">
      <c r="B674" s="46"/>
      <c r="E674" s="46"/>
      <c r="G674" s="192"/>
      <c r="J674" s="46"/>
      <c r="K674" s="1312"/>
      <c r="L674" s="46"/>
      <c r="M674" s="46"/>
      <c r="N674" s="46"/>
      <c r="O674" s="46"/>
      <c r="P674" s="46"/>
      <c r="Q674" s="46"/>
    </row>
    <row r="675" spans="2:17">
      <c r="B675" s="46"/>
      <c r="E675" s="46"/>
      <c r="G675" s="192"/>
      <c r="J675" s="46"/>
      <c r="K675" s="1312"/>
      <c r="L675" s="46"/>
      <c r="M675" s="46"/>
      <c r="N675" s="46"/>
      <c r="O675" s="46"/>
      <c r="P675" s="46"/>
      <c r="Q675" s="46"/>
    </row>
    <row r="676" spans="2:17">
      <c r="B676" s="46"/>
      <c r="E676" s="46"/>
      <c r="G676" s="192"/>
      <c r="J676" s="46"/>
      <c r="K676" s="1312"/>
      <c r="L676" s="46"/>
      <c r="M676" s="46"/>
      <c r="N676" s="46"/>
      <c r="O676" s="46"/>
      <c r="P676" s="46"/>
      <c r="Q676" s="46"/>
    </row>
    <row r="677" spans="2:17">
      <c r="B677" s="46"/>
      <c r="E677" s="46"/>
      <c r="G677" s="192"/>
      <c r="J677" s="46"/>
      <c r="K677" s="1312"/>
      <c r="L677" s="46"/>
      <c r="M677" s="46"/>
      <c r="N677" s="46"/>
      <c r="O677" s="46"/>
      <c r="P677" s="46"/>
      <c r="Q677" s="46"/>
    </row>
    <row r="678" spans="2:17">
      <c r="B678" s="46"/>
      <c r="E678" s="46"/>
      <c r="G678" s="192"/>
      <c r="J678" s="46"/>
      <c r="K678" s="1312"/>
      <c r="L678" s="46"/>
      <c r="M678" s="46"/>
      <c r="N678" s="46"/>
      <c r="O678" s="46"/>
      <c r="P678" s="46"/>
      <c r="Q678" s="46"/>
    </row>
    <row r="679" spans="2:17">
      <c r="B679" s="46"/>
      <c r="E679" s="46"/>
      <c r="G679" s="192"/>
      <c r="J679" s="46"/>
      <c r="K679" s="1312"/>
      <c r="L679" s="46"/>
      <c r="M679" s="46"/>
      <c r="N679" s="46"/>
      <c r="O679" s="46"/>
      <c r="P679" s="46"/>
      <c r="Q679" s="46"/>
    </row>
    <row r="680" spans="2:17">
      <c r="B680" s="46"/>
      <c r="E680" s="46"/>
      <c r="G680" s="192"/>
      <c r="J680" s="46"/>
      <c r="K680" s="1312"/>
      <c r="L680" s="46"/>
      <c r="M680" s="46"/>
      <c r="N680" s="46"/>
      <c r="O680" s="46"/>
      <c r="P680" s="46"/>
      <c r="Q680" s="46"/>
    </row>
    <row r="681" spans="2:17">
      <c r="B681" s="46"/>
      <c r="E681" s="46"/>
      <c r="G681" s="192"/>
      <c r="J681" s="46"/>
      <c r="K681" s="1312"/>
      <c r="L681" s="46"/>
      <c r="M681" s="46"/>
      <c r="N681" s="46"/>
      <c r="O681" s="46"/>
      <c r="P681" s="46"/>
      <c r="Q681" s="46"/>
    </row>
    <row r="682" spans="2:17">
      <c r="B682" s="46"/>
      <c r="E682" s="46"/>
      <c r="G682" s="192"/>
      <c r="J682" s="46"/>
      <c r="K682" s="1312"/>
      <c r="L682" s="46"/>
      <c r="M682" s="46"/>
      <c r="N682" s="46"/>
      <c r="O682" s="46"/>
      <c r="P682" s="46"/>
      <c r="Q682" s="46"/>
    </row>
    <row r="683" spans="2:17">
      <c r="B683" s="46"/>
      <c r="E683" s="46"/>
      <c r="G683" s="192"/>
      <c r="J683" s="46"/>
      <c r="K683" s="1312"/>
      <c r="L683" s="46"/>
      <c r="M683" s="46"/>
      <c r="N683" s="46"/>
      <c r="O683" s="46"/>
      <c r="P683" s="46"/>
      <c r="Q683" s="46"/>
    </row>
    <row r="684" spans="2:17">
      <c r="B684" s="46"/>
      <c r="E684" s="46"/>
      <c r="G684" s="192"/>
      <c r="J684" s="46"/>
      <c r="K684" s="1312"/>
      <c r="L684" s="46"/>
      <c r="M684" s="46"/>
      <c r="N684" s="46"/>
      <c r="O684" s="46"/>
      <c r="P684" s="46"/>
      <c r="Q684" s="46"/>
    </row>
    <row r="685" spans="2:17">
      <c r="B685" s="46"/>
      <c r="E685" s="46"/>
      <c r="G685" s="192"/>
      <c r="J685" s="46"/>
      <c r="K685" s="1312"/>
      <c r="L685" s="46"/>
      <c r="M685" s="46"/>
      <c r="N685" s="46"/>
      <c r="O685" s="46"/>
      <c r="P685" s="46"/>
      <c r="Q685" s="46"/>
    </row>
    <row r="686" spans="2:17">
      <c r="B686" s="46"/>
      <c r="E686" s="46"/>
      <c r="G686" s="192"/>
      <c r="J686" s="46"/>
      <c r="K686" s="1312"/>
      <c r="L686" s="46"/>
      <c r="M686" s="46"/>
      <c r="N686" s="46"/>
      <c r="O686" s="46"/>
      <c r="P686" s="46"/>
      <c r="Q686" s="46"/>
    </row>
    <row r="687" spans="2:17">
      <c r="B687" s="46"/>
      <c r="E687" s="46"/>
      <c r="G687" s="192"/>
      <c r="J687" s="46"/>
      <c r="K687" s="1312"/>
      <c r="L687" s="46"/>
      <c r="M687" s="46"/>
      <c r="N687" s="46"/>
      <c r="O687" s="46"/>
      <c r="P687" s="46"/>
      <c r="Q687" s="46"/>
    </row>
    <row r="688" spans="2:17">
      <c r="B688" s="46"/>
      <c r="E688" s="46"/>
      <c r="G688" s="192"/>
      <c r="J688" s="46"/>
      <c r="K688" s="1312"/>
      <c r="L688" s="46"/>
      <c r="M688" s="46"/>
      <c r="N688" s="46"/>
      <c r="O688" s="46"/>
      <c r="P688" s="46"/>
      <c r="Q688" s="46"/>
    </row>
    <row r="689" spans="2:17">
      <c r="B689" s="46"/>
      <c r="E689" s="46"/>
      <c r="G689" s="192"/>
      <c r="J689" s="46"/>
      <c r="K689" s="1312"/>
      <c r="L689" s="46"/>
      <c r="M689" s="46"/>
      <c r="N689" s="46"/>
      <c r="O689" s="46"/>
      <c r="P689" s="46"/>
      <c r="Q689" s="46"/>
    </row>
    <row r="690" spans="2:17">
      <c r="B690" s="46"/>
      <c r="E690" s="46"/>
      <c r="G690" s="192"/>
      <c r="J690" s="46"/>
      <c r="K690" s="1312"/>
      <c r="L690" s="46"/>
      <c r="M690" s="46"/>
      <c r="N690" s="46"/>
      <c r="O690" s="46"/>
      <c r="P690" s="46"/>
      <c r="Q690" s="46"/>
    </row>
    <row r="691" spans="2:17">
      <c r="B691" s="46"/>
      <c r="E691" s="46"/>
      <c r="G691" s="192"/>
      <c r="J691" s="46"/>
      <c r="K691" s="1312"/>
      <c r="L691" s="46"/>
      <c r="M691" s="46"/>
      <c r="N691" s="46"/>
      <c r="O691" s="46"/>
      <c r="P691" s="46"/>
      <c r="Q691" s="46"/>
    </row>
    <row r="692" spans="2:17">
      <c r="B692" s="46"/>
      <c r="E692" s="46"/>
      <c r="G692" s="192"/>
      <c r="J692" s="46"/>
      <c r="K692" s="1312"/>
      <c r="L692" s="46"/>
      <c r="M692" s="46"/>
      <c r="N692" s="46"/>
      <c r="O692" s="46"/>
      <c r="P692" s="46"/>
      <c r="Q692" s="46"/>
    </row>
    <row r="693" spans="2:17">
      <c r="B693" s="46"/>
      <c r="E693" s="46"/>
      <c r="G693" s="192"/>
      <c r="J693" s="46"/>
      <c r="K693" s="1312"/>
      <c r="L693" s="46"/>
      <c r="M693" s="46"/>
      <c r="N693" s="46"/>
      <c r="O693" s="46"/>
      <c r="P693" s="46"/>
      <c r="Q693" s="46"/>
    </row>
    <row r="694" spans="2:17">
      <c r="B694" s="46"/>
      <c r="E694" s="46"/>
      <c r="G694" s="192"/>
      <c r="J694" s="46"/>
      <c r="K694" s="1312"/>
      <c r="L694" s="46"/>
      <c r="M694" s="46"/>
      <c r="N694" s="46"/>
      <c r="O694" s="46"/>
      <c r="P694" s="46"/>
      <c r="Q694" s="46"/>
    </row>
    <row r="695" spans="2:17">
      <c r="B695" s="46"/>
      <c r="E695" s="46"/>
      <c r="G695" s="192"/>
      <c r="J695" s="46"/>
      <c r="K695" s="1312"/>
      <c r="L695" s="46"/>
      <c r="M695" s="46"/>
      <c r="N695" s="46"/>
      <c r="O695" s="46"/>
      <c r="P695" s="46"/>
      <c r="Q695" s="46"/>
    </row>
    <row r="696" spans="2:17">
      <c r="B696" s="46"/>
      <c r="E696" s="46"/>
      <c r="G696" s="192"/>
      <c r="J696" s="46"/>
      <c r="K696" s="1312"/>
      <c r="L696" s="46"/>
      <c r="M696" s="46"/>
      <c r="N696" s="46"/>
      <c r="O696" s="46"/>
      <c r="P696" s="46"/>
      <c r="Q696" s="46"/>
    </row>
    <row r="697" spans="2:17">
      <c r="B697" s="46"/>
      <c r="E697" s="46"/>
      <c r="G697" s="192"/>
      <c r="J697" s="46"/>
      <c r="K697" s="1312"/>
      <c r="L697" s="46"/>
      <c r="M697" s="46"/>
      <c r="N697" s="46"/>
      <c r="O697" s="46"/>
      <c r="P697" s="46"/>
      <c r="Q697" s="46"/>
    </row>
    <row r="698" spans="2:17">
      <c r="B698" s="46"/>
      <c r="E698" s="46"/>
      <c r="G698" s="192"/>
      <c r="J698" s="46"/>
      <c r="K698" s="1312"/>
      <c r="L698" s="46"/>
      <c r="M698" s="46"/>
      <c r="N698" s="46"/>
      <c r="O698" s="46"/>
      <c r="P698" s="46"/>
      <c r="Q698" s="46"/>
    </row>
    <row r="699" spans="2:17">
      <c r="B699" s="46"/>
      <c r="E699" s="46"/>
      <c r="G699" s="192"/>
      <c r="J699" s="46"/>
      <c r="K699" s="1312"/>
      <c r="L699" s="46"/>
      <c r="M699" s="46"/>
      <c r="N699" s="46"/>
      <c r="O699" s="46"/>
      <c r="P699" s="46"/>
      <c r="Q699" s="46"/>
    </row>
    <row r="700" spans="2:17">
      <c r="B700" s="46"/>
      <c r="E700" s="46"/>
      <c r="G700" s="192"/>
      <c r="J700" s="46"/>
      <c r="K700" s="1312"/>
      <c r="L700" s="46"/>
      <c r="M700" s="46"/>
      <c r="N700" s="46"/>
      <c r="O700" s="46"/>
      <c r="P700" s="46"/>
      <c r="Q700" s="46"/>
    </row>
    <row r="701" spans="2:17">
      <c r="B701" s="46"/>
      <c r="E701" s="46"/>
      <c r="G701" s="192"/>
      <c r="J701" s="46"/>
      <c r="K701" s="1312"/>
      <c r="L701" s="46"/>
      <c r="M701" s="46"/>
      <c r="N701" s="46"/>
      <c r="O701" s="46"/>
      <c r="P701" s="46"/>
      <c r="Q701" s="46"/>
    </row>
    <row r="702" spans="2:17">
      <c r="B702" s="46"/>
      <c r="E702" s="46"/>
      <c r="G702" s="192"/>
      <c r="J702" s="46"/>
      <c r="K702" s="1312"/>
      <c r="L702" s="46"/>
      <c r="M702" s="46"/>
      <c r="N702" s="46"/>
      <c r="O702" s="46"/>
      <c r="P702" s="46"/>
      <c r="Q702" s="46"/>
    </row>
    <row r="703" spans="2:17">
      <c r="B703" s="46"/>
      <c r="E703" s="46"/>
      <c r="G703" s="192"/>
      <c r="J703" s="46"/>
      <c r="K703" s="1312"/>
      <c r="L703" s="46"/>
      <c r="M703" s="46"/>
      <c r="N703" s="46"/>
      <c r="O703" s="46"/>
      <c r="P703" s="46"/>
      <c r="Q703" s="46"/>
    </row>
    <row r="704" spans="2:17">
      <c r="B704" s="46"/>
      <c r="E704" s="46"/>
      <c r="G704" s="192"/>
      <c r="J704" s="46"/>
      <c r="K704" s="1312"/>
      <c r="L704" s="46"/>
      <c r="M704" s="46"/>
      <c r="N704" s="46"/>
      <c r="O704" s="46"/>
      <c r="P704" s="46"/>
      <c r="Q704" s="46"/>
    </row>
    <row r="705" spans="2:17">
      <c r="B705" s="46"/>
      <c r="E705" s="46"/>
      <c r="G705" s="192"/>
      <c r="J705" s="46"/>
      <c r="K705" s="1312"/>
      <c r="L705" s="46"/>
      <c r="M705" s="46"/>
      <c r="N705" s="46"/>
      <c r="O705" s="46"/>
      <c r="P705" s="46"/>
      <c r="Q705" s="46"/>
    </row>
    <row r="706" spans="2:17">
      <c r="B706" s="46"/>
      <c r="E706" s="46"/>
      <c r="G706" s="192"/>
      <c r="J706" s="46"/>
      <c r="K706" s="1312"/>
      <c r="L706" s="46"/>
      <c r="M706" s="46"/>
      <c r="N706" s="46"/>
      <c r="O706" s="46"/>
      <c r="P706" s="46"/>
      <c r="Q706" s="46"/>
    </row>
    <row r="707" spans="2:17">
      <c r="B707" s="46"/>
      <c r="E707" s="46"/>
      <c r="G707" s="192"/>
      <c r="J707" s="46"/>
      <c r="K707" s="1312"/>
      <c r="L707" s="46"/>
      <c r="M707" s="46"/>
      <c r="N707" s="46"/>
      <c r="O707" s="46"/>
      <c r="P707" s="46"/>
      <c r="Q707" s="46"/>
    </row>
    <row r="708" spans="2:17">
      <c r="B708" s="46"/>
      <c r="E708" s="46"/>
      <c r="G708" s="192"/>
      <c r="J708" s="46"/>
      <c r="K708" s="1312"/>
      <c r="L708" s="46"/>
      <c r="M708" s="46"/>
      <c r="N708" s="46"/>
      <c r="O708" s="46"/>
      <c r="P708" s="46"/>
      <c r="Q708" s="46"/>
    </row>
    <row r="709" spans="2:17">
      <c r="B709" s="46"/>
      <c r="E709" s="46"/>
      <c r="G709" s="192"/>
      <c r="J709" s="46"/>
      <c r="K709" s="1312"/>
      <c r="L709" s="46"/>
      <c r="M709" s="46"/>
      <c r="N709" s="46"/>
      <c r="O709" s="46"/>
      <c r="P709" s="46"/>
      <c r="Q709" s="46"/>
    </row>
    <row r="710" spans="2:17">
      <c r="B710" s="46"/>
      <c r="E710" s="46"/>
      <c r="G710" s="192"/>
      <c r="J710" s="46"/>
      <c r="K710" s="1312"/>
      <c r="L710" s="46"/>
      <c r="M710" s="46"/>
      <c r="N710" s="46"/>
      <c r="O710" s="46"/>
      <c r="P710" s="46"/>
      <c r="Q710" s="46"/>
    </row>
    <row r="711" spans="2:17">
      <c r="B711" s="46"/>
      <c r="E711" s="46"/>
      <c r="G711" s="192"/>
      <c r="J711" s="46"/>
      <c r="K711" s="1312"/>
      <c r="L711" s="46"/>
      <c r="M711" s="46"/>
      <c r="N711" s="46"/>
      <c r="O711" s="46"/>
      <c r="P711" s="46"/>
      <c r="Q711" s="46"/>
    </row>
    <row r="712" spans="2:17">
      <c r="B712" s="46"/>
      <c r="E712" s="46"/>
      <c r="G712" s="192"/>
      <c r="J712" s="46"/>
      <c r="K712" s="1312"/>
      <c r="L712" s="46"/>
      <c r="M712" s="46"/>
      <c r="N712" s="46"/>
      <c r="O712" s="46"/>
      <c r="P712" s="46"/>
      <c r="Q712" s="46"/>
    </row>
    <row r="713" spans="2:17">
      <c r="B713" s="46"/>
      <c r="E713" s="46"/>
      <c r="G713" s="192"/>
      <c r="J713" s="46"/>
      <c r="K713" s="1312"/>
      <c r="L713" s="46"/>
      <c r="M713" s="46"/>
      <c r="N713" s="46"/>
      <c r="O713" s="46"/>
      <c r="P713" s="46"/>
      <c r="Q713" s="46"/>
    </row>
    <row r="714" spans="2:17">
      <c r="B714" s="46"/>
      <c r="E714" s="46"/>
      <c r="G714" s="192"/>
      <c r="J714" s="46"/>
      <c r="K714" s="1312"/>
      <c r="L714" s="46"/>
      <c r="M714" s="46"/>
      <c r="N714" s="46"/>
      <c r="O714" s="46"/>
      <c r="P714" s="46"/>
      <c r="Q714" s="46"/>
    </row>
    <row r="715" spans="2:17">
      <c r="B715" s="46"/>
      <c r="E715" s="46"/>
      <c r="G715" s="192"/>
      <c r="J715" s="46"/>
      <c r="K715" s="1312"/>
      <c r="L715" s="46"/>
      <c r="M715" s="46"/>
      <c r="N715" s="46"/>
      <c r="O715" s="46"/>
      <c r="P715" s="46"/>
      <c r="Q715" s="46"/>
    </row>
    <row r="716" spans="2:17">
      <c r="B716" s="46"/>
      <c r="E716" s="46"/>
      <c r="G716" s="192"/>
      <c r="J716" s="46"/>
      <c r="K716" s="1312"/>
      <c r="L716" s="46"/>
      <c r="M716" s="46"/>
      <c r="N716" s="46"/>
      <c r="O716" s="46"/>
      <c r="P716" s="46"/>
      <c r="Q716" s="46"/>
    </row>
    <row r="717" spans="2:17">
      <c r="B717" s="46"/>
      <c r="E717" s="46"/>
      <c r="G717" s="192"/>
      <c r="J717" s="46"/>
      <c r="K717" s="1312"/>
      <c r="L717" s="46"/>
      <c r="M717" s="46"/>
      <c r="N717" s="46"/>
      <c r="O717" s="46"/>
      <c r="P717" s="46"/>
      <c r="Q717" s="46"/>
    </row>
    <row r="718" spans="2:17">
      <c r="B718" s="46"/>
      <c r="E718" s="46"/>
      <c r="G718" s="192"/>
      <c r="J718" s="46"/>
      <c r="K718" s="1312"/>
      <c r="L718" s="46"/>
      <c r="M718" s="46"/>
      <c r="N718" s="46"/>
      <c r="O718" s="46"/>
      <c r="P718" s="46"/>
      <c r="Q718" s="46"/>
    </row>
    <row r="719" spans="2:17">
      <c r="B719" s="46"/>
      <c r="E719" s="46"/>
      <c r="G719" s="192"/>
      <c r="J719" s="46"/>
      <c r="K719" s="1312"/>
      <c r="L719" s="46"/>
      <c r="M719" s="46"/>
      <c r="N719" s="46"/>
      <c r="O719" s="46"/>
      <c r="P719" s="46"/>
      <c r="Q719" s="46"/>
    </row>
    <row r="720" spans="2:17">
      <c r="B720" s="46"/>
      <c r="E720" s="46"/>
      <c r="G720" s="192"/>
      <c r="J720" s="46"/>
      <c r="K720" s="1312"/>
      <c r="L720" s="46"/>
      <c r="M720" s="46"/>
      <c r="N720" s="46"/>
      <c r="O720" s="46"/>
      <c r="P720" s="46"/>
      <c r="Q720" s="46"/>
    </row>
    <row r="721" spans="2:17">
      <c r="B721" s="46"/>
      <c r="E721" s="46"/>
      <c r="G721" s="192"/>
      <c r="J721" s="46"/>
      <c r="K721" s="1312"/>
      <c r="L721" s="46"/>
      <c r="M721" s="46"/>
      <c r="N721" s="46"/>
      <c r="O721" s="46"/>
      <c r="P721" s="46"/>
      <c r="Q721" s="46"/>
    </row>
    <row r="722" spans="2:17">
      <c r="B722" s="46"/>
      <c r="E722" s="46"/>
      <c r="G722" s="192"/>
      <c r="J722" s="46"/>
      <c r="K722" s="1312"/>
      <c r="L722" s="46"/>
      <c r="M722" s="46"/>
      <c r="N722" s="46"/>
      <c r="O722" s="46"/>
      <c r="P722" s="46"/>
      <c r="Q722" s="46"/>
    </row>
    <row r="723" spans="2:17">
      <c r="B723" s="46"/>
      <c r="E723" s="46"/>
      <c r="G723" s="192"/>
      <c r="J723" s="46"/>
      <c r="K723" s="1312"/>
      <c r="L723" s="46"/>
      <c r="M723" s="46"/>
      <c r="N723" s="46"/>
      <c r="O723" s="46"/>
      <c r="P723" s="46"/>
      <c r="Q723" s="46"/>
    </row>
    <row r="724" spans="2:17">
      <c r="B724" s="46"/>
      <c r="E724" s="46"/>
      <c r="G724" s="192"/>
      <c r="J724" s="46"/>
      <c r="K724" s="1312"/>
      <c r="L724" s="46"/>
      <c r="M724" s="46"/>
      <c r="N724" s="46"/>
      <c r="O724" s="46"/>
      <c r="P724" s="46"/>
      <c r="Q724" s="46"/>
    </row>
    <row r="725" spans="2:17">
      <c r="B725" s="46"/>
      <c r="E725" s="46"/>
      <c r="G725" s="192"/>
      <c r="J725" s="46"/>
      <c r="K725" s="1312"/>
      <c r="L725" s="46"/>
      <c r="M725" s="46"/>
      <c r="N725" s="46"/>
      <c r="O725" s="46"/>
      <c r="P725" s="46"/>
      <c r="Q725" s="46"/>
    </row>
    <row r="726" spans="2:17">
      <c r="B726" s="46"/>
      <c r="E726" s="46"/>
      <c r="G726" s="192"/>
      <c r="J726" s="46"/>
      <c r="K726" s="1312"/>
      <c r="L726" s="46"/>
      <c r="M726" s="46"/>
      <c r="N726" s="46"/>
      <c r="O726" s="46"/>
      <c r="P726" s="46"/>
      <c r="Q726" s="46"/>
    </row>
    <row r="727" spans="2:17">
      <c r="B727" s="46"/>
      <c r="E727" s="46"/>
      <c r="G727" s="192"/>
      <c r="J727" s="46"/>
      <c r="K727" s="1312"/>
      <c r="L727" s="46"/>
      <c r="M727" s="46"/>
      <c r="N727" s="46"/>
      <c r="O727" s="46"/>
      <c r="P727" s="46"/>
      <c r="Q727" s="46"/>
    </row>
    <row r="728" spans="2:17">
      <c r="B728" s="46"/>
      <c r="E728" s="46"/>
      <c r="G728" s="192"/>
      <c r="J728" s="46"/>
      <c r="K728" s="1312"/>
      <c r="L728" s="46"/>
      <c r="M728" s="46"/>
      <c r="N728" s="46"/>
      <c r="O728" s="46"/>
      <c r="P728" s="46"/>
      <c r="Q728" s="46"/>
    </row>
    <row r="729" spans="2:17">
      <c r="B729" s="46"/>
      <c r="E729" s="46"/>
      <c r="G729" s="192"/>
      <c r="J729" s="46"/>
      <c r="K729" s="1312"/>
      <c r="L729" s="46"/>
      <c r="M729" s="46"/>
      <c r="N729" s="46"/>
      <c r="O729" s="46"/>
      <c r="P729" s="46"/>
      <c r="Q729" s="46"/>
    </row>
    <row r="730" spans="2:17">
      <c r="B730" s="46"/>
      <c r="E730" s="46"/>
      <c r="G730" s="192"/>
      <c r="J730" s="46"/>
      <c r="K730" s="1312"/>
      <c r="L730" s="46"/>
      <c r="M730" s="46"/>
      <c r="N730" s="46"/>
      <c r="O730" s="46"/>
      <c r="P730" s="46"/>
      <c r="Q730" s="46"/>
    </row>
    <row r="731" spans="2:17">
      <c r="B731" s="46"/>
      <c r="E731" s="46"/>
      <c r="G731" s="192"/>
      <c r="J731" s="46"/>
      <c r="K731" s="1312"/>
      <c r="L731" s="46"/>
      <c r="M731" s="46"/>
      <c r="N731" s="46"/>
      <c r="O731" s="46"/>
      <c r="P731" s="46"/>
      <c r="Q731" s="46"/>
    </row>
    <row r="732" spans="2:17">
      <c r="B732" s="46"/>
      <c r="E732" s="46"/>
      <c r="G732" s="192"/>
      <c r="J732" s="46"/>
      <c r="K732" s="1312"/>
      <c r="L732" s="46"/>
      <c r="M732" s="46"/>
      <c r="N732" s="46"/>
      <c r="O732" s="46"/>
      <c r="P732" s="46"/>
      <c r="Q732" s="46"/>
    </row>
    <row r="733" spans="2:17">
      <c r="B733" s="46"/>
      <c r="E733" s="46"/>
      <c r="G733" s="192"/>
      <c r="J733" s="46"/>
      <c r="K733" s="1312"/>
      <c r="L733" s="46"/>
      <c r="M733" s="46"/>
      <c r="N733" s="46"/>
      <c r="O733" s="46"/>
      <c r="P733" s="46"/>
      <c r="Q733" s="46"/>
    </row>
    <row r="734" spans="2:17">
      <c r="B734" s="46"/>
      <c r="E734" s="46"/>
      <c r="G734" s="192"/>
      <c r="J734" s="46"/>
      <c r="K734" s="1312"/>
      <c r="L734" s="46"/>
      <c r="M734" s="46"/>
      <c r="N734" s="46"/>
      <c r="O734" s="46"/>
      <c r="P734" s="46"/>
      <c r="Q734" s="46"/>
    </row>
    <row r="735" spans="2:17">
      <c r="B735" s="46"/>
      <c r="E735" s="46"/>
      <c r="G735" s="192"/>
      <c r="J735" s="46"/>
      <c r="K735" s="1312"/>
      <c r="L735" s="46"/>
      <c r="M735" s="46"/>
      <c r="N735" s="46"/>
      <c r="O735" s="46"/>
      <c r="P735" s="46"/>
      <c r="Q735" s="46"/>
    </row>
    <row r="736" spans="2:17">
      <c r="B736" s="46"/>
      <c r="E736" s="46"/>
      <c r="G736" s="192"/>
      <c r="J736" s="46"/>
      <c r="K736" s="1312"/>
      <c r="L736" s="46"/>
      <c r="M736" s="46"/>
      <c r="N736" s="46"/>
      <c r="O736" s="46"/>
      <c r="P736" s="46"/>
      <c r="Q736" s="46"/>
    </row>
    <row r="737" spans="2:17">
      <c r="B737" s="46"/>
      <c r="E737" s="46"/>
      <c r="G737" s="192"/>
      <c r="J737" s="46"/>
      <c r="K737" s="1312"/>
      <c r="L737" s="46"/>
      <c r="M737" s="46"/>
      <c r="N737" s="46"/>
      <c r="O737" s="46"/>
      <c r="P737" s="46"/>
      <c r="Q737" s="46"/>
    </row>
    <row r="738" spans="2:17">
      <c r="B738" s="46"/>
      <c r="E738" s="46"/>
      <c r="G738" s="192"/>
      <c r="J738" s="46"/>
      <c r="K738" s="1312"/>
      <c r="L738" s="46"/>
      <c r="M738" s="46"/>
      <c r="N738" s="46"/>
      <c r="O738" s="46"/>
      <c r="P738" s="46"/>
      <c r="Q738" s="46"/>
    </row>
    <row r="739" spans="2:17">
      <c r="B739" s="46"/>
      <c r="E739" s="46"/>
      <c r="G739" s="192"/>
      <c r="J739" s="46"/>
      <c r="K739" s="1312"/>
      <c r="L739" s="46"/>
      <c r="M739" s="46"/>
      <c r="N739" s="46"/>
      <c r="O739" s="46"/>
      <c r="P739" s="46"/>
      <c r="Q739" s="46"/>
    </row>
    <row r="740" spans="2:17">
      <c r="B740" s="46"/>
      <c r="E740" s="46"/>
      <c r="G740" s="192"/>
      <c r="J740" s="46"/>
      <c r="K740" s="1312"/>
      <c r="L740" s="46"/>
      <c r="M740" s="46"/>
      <c r="N740" s="46"/>
      <c r="O740" s="46"/>
      <c r="P740" s="46"/>
      <c r="Q740" s="46"/>
    </row>
    <row r="741" spans="2:17">
      <c r="B741" s="46"/>
      <c r="E741" s="46"/>
      <c r="G741" s="192"/>
      <c r="J741" s="46"/>
      <c r="K741" s="1312"/>
      <c r="L741" s="46"/>
      <c r="M741" s="46"/>
      <c r="N741" s="46"/>
      <c r="O741" s="46"/>
      <c r="P741" s="46"/>
      <c r="Q741" s="46"/>
    </row>
    <row r="742" spans="2:17">
      <c r="B742" s="46"/>
      <c r="E742" s="46"/>
      <c r="G742" s="192"/>
      <c r="J742" s="46"/>
      <c r="K742" s="1312"/>
      <c r="L742" s="46"/>
      <c r="M742" s="46"/>
      <c r="N742" s="46"/>
      <c r="O742" s="46"/>
      <c r="P742" s="46"/>
      <c r="Q742" s="46"/>
    </row>
    <row r="743" spans="2:17">
      <c r="B743" s="46"/>
      <c r="E743" s="46"/>
      <c r="G743" s="192"/>
      <c r="J743" s="46"/>
      <c r="K743" s="1312"/>
      <c r="L743" s="46"/>
      <c r="M743" s="46"/>
      <c r="N743" s="46"/>
      <c r="O743" s="46"/>
      <c r="P743" s="46"/>
      <c r="Q743" s="46"/>
    </row>
    <row r="744" spans="2:17">
      <c r="B744" s="46"/>
      <c r="E744" s="46"/>
      <c r="G744" s="192"/>
      <c r="J744" s="46"/>
      <c r="K744" s="1312"/>
      <c r="L744" s="46"/>
      <c r="M744" s="46"/>
      <c r="N744" s="46"/>
      <c r="O744" s="46"/>
      <c r="P744" s="46"/>
      <c r="Q744" s="46"/>
    </row>
    <row r="745" spans="2:17">
      <c r="B745" s="46"/>
      <c r="E745" s="46"/>
      <c r="G745" s="192"/>
      <c r="J745" s="46"/>
      <c r="K745" s="1312"/>
      <c r="L745" s="46"/>
      <c r="M745" s="46"/>
      <c r="N745" s="46"/>
      <c r="O745" s="46"/>
      <c r="P745" s="46"/>
      <c r="Q745" s="46"/>
    </row>
    <row r="746" spans="2:17">
      <c r="B746" s="46"/>
      <c r="E746" s="46"/>
      <c r="G746" s="192"/>
      <c r="J746" s="46"/>
      <c r="K746" s="1312"/>
      <c r="L746" s="46"/>
      <c r="M746" s="46"/>
      <c r="N746" s="46"/>
      <c r="O746" s="46"/>
      <c r="P746" s="46"/>
      <c r="Q746" s="46"/>
    </row>
    <row r="747" spans="2:17">
      <c r="B747" s="46"/>
      <c r="E747" s="46"/>
      <c r="G747" s="192"/>
      <c r="J747" s="46"/>
      <c r="K747" s="1312"/>
      <c r="L747" s="46"/>
      <c r="M747" s="46"/>
      <c r="N747" s="46"/>
      <c r="O747" s="46"/>
      <c r="P747" s="46"/>
      <c r="Q747" s="46"/>
    </row>
    <row r="748" spans="2:17">
      <c r="B748" s="46"/>
      <c r="E748" s="46"/>
      <c r="G748" s="192"/>
      <c r="J748" s="46"/>
      <c r="K748" s="1312"/>
      <c r="L748" s="46"/>
      <c r="M748" s="46"/>
      <c r="N748" s="46"/>
      <c r="O748" s="46"/>
      <c r="P748" s="46"/>
      <c r="Q748" s="46"/>
    </row>
    <row r="749" spans="2:17">
      <c r="B749" s="46"/>
      <c r="E749" s="46"/>
      <c r="G749" s="192"/>
      <c r="J749" s="46"/>
      <c r="K749" s="1312"/>
      <c r="L749" s="46"/>
      <c r="M749" s="46"/>
      <c r="N749" s="46"/>
      <c r="O749" s="46"/>
      <c r="P749" s="46"/>
      <c r="Q749" s="46"/>
    </row>
    <row r="750" spans="2:17">
      <c r="B750" s="46"/>
      <c r="E750" s="46"/>
      <c r="G750" s="192"/>
      <c r="J750" s="46"/>
      <c r="K750" s="1312"/>
      <c r="L750" s="46"/>
      <c r="M750" s="46"/>
      <c r="N750" s="46"/>
      <c r="O750" s="46"/>
      <c r="P750" s="46"/>
      <c r="Q750" s="46"/>
    </row>
    <row r="751" spans="2:17">
      <c r="B751" s="46"/>
      <c r="E751" s="46"/>
      <c r="G751" s="192"/>
      <c r="J751" s="46"/>
      <c r="K751" s="1312"/>
      <c r="L751" s="46"/>
      <c r="M751" s="46"/>
      <c r="N751" s="46"/>
      <c r="O751" s="46"/>
      <c r="P751" s="46"/>
      <c r="Q751" s="46"/>
    </row>
    <row r="752" spans="2:17">
      <c r="B752" s="46"/>
      <c r="E752" s="46"/>
      <c r="G752" s="192"/>
      <c r="J752" s="46"/>
      <c r="K752" s="1312"/>
      <c r="L752" s="46"/>
      <c r="M752" s="46"/>
      <c r="N752" s="46"/>
      <c r="O752" s="46"/>
      <c r="P752" s="46"/>
      <c r="Q752" s="46"/>
    </row>
    <row r="753" spans="2:17">
      <c r="B753" s="46"/>
      <c r="E753" s="46"/>
      <c r="G753" s="192"/>
      <c r="J753" s="46"/>
      <c r="K753" s="1312"/>
      <c r="L753" s="46"/>
      <c r="M753" s="46"/>
      <c r="N753" s="46"/>
      <c r="O753" s="46"/>
      <c r="P753" s="46"/>
      <c r="Q753" s="46"/>
    </row>
    <row r="754" spans="2:17">
      <c r="B754" s="46"/>
      <c r="E754" s="46"/>
      <c r="G754" s="192"/>
      <c r="J754" s="46"/>
      <c r="K754" s="1312"/>
      <c r="L754" s="46"/>
      <c r="M754" s="46"/>
      <c r="N754" s="46"/>
      <c r="O754" s="46"/>
      <c r="P754" s="46"/>
      <c r="Q754" s="46"/>
    </row>
    <row r="755" spans="2:17">
      <c r="B755" s="46"/>
      <c r="E755" s="46"/>
      <c r="G755" s="192"/>
      <c r="J755" s="46"/>
      <c r="K755" s="1312"/>
      <c r="L755" s="46"/>
      <c r="M755" s="46"/>
      <c r="N755" s="46"/>
      <c r="O755" s="46"/>
      <c r="P755" s="46"/>
      <c r="Q755" s="46"/>
    </row>
    <row r="756" spans="2:17">
      <c r="B756" s="46"/>
      <c r="E756" s="46"/>
      <c r="G756" s="192"/>
      <c r="J756" s="46"/>
      <c r="K756" s="1312"/>
      <c r="L756" s="46"/>
      <c r="M756" s="46"/>
      <c r="N756" s="46"/>
      <c r="O756" s="46"/>
      <c r="P756" s="46"/>
      <c r="Q756" s="46"/>
    </row>
    <row r="757" spans="2:17">
      <c r="B757" s="46"/>
      <c r="E757" s="46"/>
      <c r="G757" s="192"/>
      <c r="J757" s="46"/>
      <c r="K757" s="1312"/>
      <c r="L757" s="46"/>
      <c r="M757" s="46"/>
      <c r="N757" s="46"/>
      <c r="O757" s="46"/>
      <c r="P757" s="46"/>
      <c r="Q757" s="46"/>
    </row>
    <row r="758" spans="2:17">
      <c r="B758" s="46"/>
      <c r="E758" s="46"/>
      <c r="G758" s="192"/>
      <c r="J758" s="46"/>
      <c r="K758" s="1312"/>
      <c r="L758" s="46"/>
      <c r="M758" s="46"/>
      <c r="N758" s="46"/>
      <c r="O758" s="46"/>
      <c r="P758" s="46"/>
      <c r="Q758" s="46"/>
    </row>
    <row r="759" spans="2:17">
      <c r="B759" s="46"/>
      <c r="E759" s="46"/>
      <c r="G759" s="192"/>
      <c r="J759" s="46"/>
      <c r="K759" s="1312"/>
      <c r="L759" s="46"/>
      <c r="M759" s="46"/>
      <c r="N759" s="46"/>
      <c r="O759" s="46"/>
      <c r="P759" s="46"/>
      <c r="Q759" s="46"/>
    </row>
    <row r="760" spans="2:17">
      <c r="B760" s="46"/>
      <c r="E760" s="46"/>
      <c r="G760" s="192"/>
      <c r="J760" s="46"/>
      <c r="K760" s="1312"/>
      <c r="L760" s="46"/>
      <c r="M760" s="46"/>
      <c r="N760" s="46"/>
      <c r="O760" s="46"/>
      <c r="P760" s="46"/>
      <c r="Q760" s="46"/>
    </row>
    <row r="761" spans="2:17">
      <c r="B761" s="46"/>
      <c r="E761" s="46"/>
      <c r="G761" s="192"/>
      <c r="J761" s="46"/>
      <c r="K761" s="1312"/>
      <c r="L761" s="46"/>
      <c r="M761" s="46"/>
      <c r="N761" s="46"/>
      <c r="O761" s="46"/>
      <c r="P761" s="46"/>
      <c r="Q761" s="46"/>
    </row>
    <row r="762" spans="2:17">
      <c r="B762" s="46"/>
      <c r="E762" s="46"/>
      <c r="G762" s="192"/>
      <c r="J762" s="46"/>
      <c r="K762" s="1312"/>
      <c r="L762" s="46"/>
      <c r="M762" s="46"/>
      <c r="N762" s="46"/>
      <c r="O762" s="46"/>
      <c r="P762" s="46"/>
      <c r="Q762" s="46"/>
    </row>
    <row r="763" spans="2:17">
      <c r="B763" s="46"/>
      <c r="E763" s="46"/>
      <c r="G763" s="192"/>
      <c r="J763" s="46"/>
      <c r="K763" s="1312"/>
      <c r="L763" s="46"/>
      <c r="M763" s="46"/>
      <c r="N763" s="46"/>
      <c r="O763" s="46"/>
      <c r="P763" s="46"/>
      <c r="Q763" s="46"/>
    </row>
    <row r="764" spans="2:17">
      <c r="B764" s="46"/>
      <c r="E764" s="46"/>
      <c r="G764" s="192"/>
      <c r="J764" s="46"/>
      <c r="K764" s="1312"/>
      <c r="L764" s="46"/>
      <c r="M764" s="46"/>
      <c r="N764" s="46"/>
      <c r="O764" s="46"/>
      <c r="P764" s="46"/>
      <c r="Q764" s="46"/>
    </row>
    <row r="765" spans="2:17">
      <c r="B765" s="46"/>
      <c r="E765" s="46"/>
      <c r="G765" s="192"/>
      <c r="J765" s="46"/>
      <c r="K765" s="1312"/>
      <c r="L765" s="46"/>
      <c r="M765" s="46"/>
      <c r="N765" s="46"/>
      <c r="O765" s="46"/>
      <c r="P765" s="46"/>
      <c r="Q765" s="46"/>
    </row>
    <row r="766" spans="2:17">
      <c r="B766" s="46"/>
      <c r="E766" s="46"/>
      <c r="G766" s="192"/>
      <c r="J766" s="46"/>
      <c r="K766" s="1312"/>
      <c r="L766" s="46"/>
      <c r="M766" s="46"/>
      <c r="N766" s="46"/>
      <c r="O766" s="46"/>
      <c r="P766" s="46"/>
      <c r="Q766" s="46"/>
    </row>
    <row r="767" spans="2:17">
      <c r="B767" s="46"/>
      <c r="E767" s="46"/>
      <c r="G767" s="192"/>
      <c r="J767" s="46"/>
      <c r="K767" s="1312"/>
      <c r="L767" s="46"/>
      <c r="M767" s="46"/>
      <c r="N767" s="46"/>
      <c r="O767" s="46"/>
      <c r="P767" s="46"/>
      <c r="Q767" s="46"/>
    </row>
    <row r="768" spans="2:17">
      <c r="B768" s="46"/>
      <c r="E768" s="46"/>
      <c r="G768" s="192"/>
      <c r="J768" s="46"/>
      <c r="K768" s="1312"/>
      <c r="L768" s="46"/>
      <c r="M768" s="46"/>
      <c r="N768" s="46"/>
      <c r="O768" s="46"/>
      <c r="P768" s="46"/>
      <c r="Q768" s="46"/>
    </row>
    <row r="769" spans="2:17">
      <c r="B769" s="46"/>
      <c r="E769" s="46"/>
      <c r="G769" s="192"/>
      <c r="J769" s="46"/>
      <c r="K769" s="1312"/>
      <c r="L769" s="46"/>
      <c r="M769" s="46"/>
      <c r="N769" s="46"/>
      <c r="O769" s="46"/>
      <c r="P769" s="46"/>
      <c r="Q769" s="46"/>
    </row>
    <row r="770" spans="2:17">
      <c r="B770" s="46"/>
      <c r="E770" s="46"/>
      <c r="G770" s="192"/>
      <c r="J770" s="46"/>
      <c r="K770" s="1312"/>
      <c r="L770" s="46"/>
      <c r="M770" s="46"/>
      <c r="N770" s="46"/>
      <c r="O770" s="46"/>
      <c r="P770" s="46"/>
      <c r="Q770" s="46"/>
    </row>
    <row r="771" spans="2:17">
      <c r="B771" s="46"/>
      <c r="E771" s="46"/>
      <c r="G771" s="192"/>
      <c r="J771" s="46"/>
      <c r="K771" s="1312"/>
      <c r="L771" s="46"/>
      <c r="M771" s="46"/>
      <c r="N771" s="46"/>
      <c r="O771" s="46"/>
      <c r="P771" s="46"/>
      <c r="Q771" s="46"/>
    </row>
    <row r="772" spans="2:17">
      <c r="B772" s="46"/>
      <c r="E772" s="46"/>
      <c r="G772" s="192"/>
      <c r="J772" s="46"/>
      <c r="K772" s="1312"/>
      <c r="L772" s="46"/>
      <c r="M772" s="46"/>
      <c r="N772" s="46"/>
      <c r="O772" s="46"/>
      <c r="P772" s="46"/>
      <c r="Q772" s="46"/>
    </row>
    <row r="773" spans="2:17">
      <c r="B773" s="46"/>
      <c r="E773" s="46"/>
      <c r="G773" s="192"/>
      <c r="J773" s="46"/>
      <c r="K773" s="1312"/>
      <c r="L773" s="46"/>
      <c r="M773" s="46"/>
      <c r="N773" s="46"/>
      <c r="O773" s="46"/>
      <c r="P773" s="46"/>
      <c r="Q773" s="46"/>
    </row>
    <row r="774" spans="2:17">
      <c r="B774" s="46"/>
      <c r="E774" s="46"/>
      <c r="G774" s="192"/>
      <c r="J774" s="46"/>
      <c r="K774" s="1312"/>
      <c r="L774" s="46"/>
      <c r="M774" s="46"/>
      <c r="N774" s="46"/>
      <c r="O774" s="46"/>
      <c r="P774" s="46"/>
      <c r="Q774" s="46"/>
    </row>
    <row r="775" spans="2:17">
      <c r="B775" s="46"/>
      <c r="E775" s="46"/>
      <c r="G775" s="192"/>
      <c r="J775" s="46"/>
      <c r="K775" s="1312"/>
      <c r="L775" s="46"/>
      <c r="M775" s="46"/>
      <c r="N775" s="46"/>
      <c r="O775" s="46"/>
      <c r="P775" s="46"/>
      <c r="Q775" s="46"/>
    </row>
    <row r="776" spans="2:17">
      <c r="B776" s="46"/>
      <c r="E776" s="46"/>
      <c r="G776" s="192"/>
      <c r="J776" s="46"/>
      <c r="K776" s="1312"/>
      <c r="L776" s="46"/>
      <c r="M776" s="46"/>
      <c r="N776" s="46"/>
      <c r="O776" s="46"/>
      <c r="P776" s="46"/>
      <c r="Q776" s="46"/>
    </row>
    <row r="777" spans="2:17">
      <c r="B777" s="46"/>
      <c r="E777" s="46"/>
      <c r="G777" s="192"/>
      <c r="J777" s="46"/>
      <c r="K777" s="1312"/>
      <c r="L777" s="46"/>
      <c r="M777" s="46"/>
      <c r="N777" s="46"/>
      <c r="O777" s="46"/>
      <c r="P777" s="46"/>
      <c r="Q777" s="46"/>
    </row>
    <row r="778" spans="2:17">
      <c r="B778" s="46"/>
      <c r="E778" s="46"/>
      <c r="G778" s="192"/>
      <c r="J778" s="46"/>
      <c r="K778" s="1312"/>
      <c r="L778" s="46"/>
      <c r="M778" s="46"/>
      <c r="N778" s="46"/>
      <c r="O778" s="46"/>
      <c r="P778" s="46"/>
      <c r="Q778" s="46"/>
    </row>
    <row r="779" spans="2:17">
      <c r="B779" s="46"/>
      <c r="E779" s="46"/>
      <c r="G779" s="192"/>
      <c r="J779" s="46"/>
      <c r="K779" s="1312"/>
      <c r="L779" s="46"/>
      <c r="M779" s="46"/>
      <c r="N779" s="46"/>
      <c r="O779" s="46"/>
      <c r="P779" s="46"/>
      <c r="Q779" s="46"/>
    </row>
    <row r="780" spans="2:17">
      <c r="B780" s="46"/>
      <c r="E780" s="46"/>
      <c r="G780" s="192"/>
      <c r="J780" s="46"/>
      <c r="K780" s="1312"/>
      <c r="L780" s="46"/>
      <c r="M780" s="46"/>
      <c r="N780" s="46"/>
      <c r="O780" s="46"/>
      <c r="P780" s="46"/>
      <c r="Q780" s="46"/>
    </row>
    <row r="781" spans="2:17">
      <c r="B781" s="46"/>
      <c r="E781" s="46"/>
      <c r="G781" s="192"/>
      <c r="J781" s="46"/>
      <c r="K781" s="1312"/>
      <c r="L781" s="46"/>
      <c r="M781" s="46"/>
      <c r="N781" s="46"/>
      <c r="O781" s="46"/>
      <c r="P781" s="46"/>
      <c r="Q781" s="46"/>
    </row>
    <row r="782" spans="2:17">
      <c r="B782" s="46"/>
      <c r="E782" s="46"/>
      <c r="G782" s="192"/>
      <c r="J782" s="46"/>
      <c r="K782" s="1312"/>
      <c r="L782" s="46"/>
      <c r="M782" s="46"/>
      <c r="N782" s="46"/>
      <c r="O782" s="46"/>
      <c r="P782" s="46"/>
      <c r="Q782" s="46"/>
    </row>
    <row r="783" spans="2:17">
      <c r="B783" s="46"/>
      <c r="E783" s="46"/>
      <c r="G783" s="192"/>
      <c r="J783" s="46"/>
      <c r="K783" s="1312"/>
      <c r="L783" s="46"/>
      <c r="M783" s="46"/>
      <c r="N783" s="46"/>
      <c r="O783" s="46"/>
      <c r="P783" s="46"/>
      <c r="Q783" s="46"/>
    </row>
    <row r="784" spans="2:17">
      <c r="B784" s="46"/>
      <c r="E784" s="46"/>
      <c r="G784" s="192"/>
      <c r="J784" s="46"/>
      <c r="K784" s="1312"/>
      <c r="L784" s="46"/>
      <c r="M784" s="46"/>
      <c r="N784" s="46"/>
      <c r="O784" s="46"/>
      <c r="P784" s="46"/>
      <c r="Q784" s="46"/>
    </row>
    <row r="785" spans="2:17">
      <c r="B785" s="46"/>
      <c r="E785" s="46"/>
      <c r="G785" s="192"/>
      <c r="J785" s="46"/>
      <c r="K785" s="1312"/>
      <c r="L785" s="46"/>
      <c r="M785" s="46"/>
      <c r="N785" s="46"/>
      <c r="O785" s="46"/>
      <c r="P785" s="46"/>
      <c r="Q785" s="46"/>
    </row>
    <row r="786" spans="2:17">
      <c r="B786" s="46"/>
      <c r="E786" s="46"/>
      <c r="G786" s="192"/>
      <c r="J786" s="46"/>
      <c r="K786" s="1312"/>
      <c r="L786" s="46"/>
      <c r="M786" s="46"/>
      <c r="N786" s="46"/>
      <c r="O786" s="46"/>
      <c r="P786" s="46"/>
      <c r="Q786" s="46"/>
    </row>
    <row r="787" spans="2:17">
      <c r="B787" s="46"/>
      <c r="E787" s="46"/>
      <c r="G787" s="192"/>
      <c r="J787" s="46"/>
      <c r="K787" s="1312"/>
      <c r="L787" s="46"/>
      <c r="M787" s="46"/>
      <c r="N787" s="46"/>
      <c r="O787" s="46"/>
      <c r="P787" s="46"/>
      <c r="Q787" s="46"/>
    </row>
    <row r="788" spans="2:17">
      <c r="B788" s="46"/>
      <c r="E788" s="46"/>
      <c r="G788" s="192"/>
      <c r="J788" s="46"/>
      <c r="K788" s="1312"/>
      <c r="L788" s="46"/>
      <c r="M788" s="46"/>
      <c r="N788" s="46"/>
      <c r="O788" s="46"/>
      <c r="P788" s="46"/>
      <c r="Q788" s="46"/>
    </row>
    <row r="789" spans="2:17">
      <c r="B789" s="46"/>
      <c r="E789" s="46"/>
      <c r="G789" s="192"/>
      <c r="J789" s="46"/>
      <c r="K789" s="1312"/>
      <c r="L789" s="46"/>
      <c r="M789" s="46"/>
      <c r="N789" s="46"/>
      <c r="O789" s="46"/>
      <c r="P789" s="46"/>
      <c r="Q789" s="46"/>
    </row>
    <row r="790" spans="2:17">
      <c r="B790" s="46"/>
      <c r="E790" s="46"/>
      <c r="G790" s="192"/>
      <c r="J790" s="46"/>
      <c r="K790" s="1312"/>
      <c r="L790" s="46"/>
      <c r="M790" s="46"/>
      <c r="N790" s="46"/>
      <c r="O790" s="46"/>
      <c r="P790" s="46"/>
      <c r="Q790" s="46"/>
    </row>
    <row r="791" spans="2:17">
      <c r="B791" s="46"/>
      <c r="E791" s="46"/>
      <c r="G791" s="192"/>
      <c r="J791" s="46"/>
      <c r="K791" s="1312"/>
      <c r="L791" s="46"/>
      <c r="M791" s="46"/>
      <c r="N791" s="46"/>
      <c r="O791" s="46"/>
      <c r="P791" s="46"/>
      <c r="Q791" s="46"/>
    </row>
    <row r="792" spans="2:17">
      <c r="B792" s="46"/>
      <c r="E792" s="46"/>
      <c r="G792" s="192"/>
      <c r="J792" s="46"/>
      <c r="K792" s="1312"/>
      <c r="L792" s="46"/>
      <c r="M792" s="46"/>
      <c r="N792" s="46"/>
      <c r="O792" s="46"/>
      <c r="P792" s="46"/>
      <c r="Q792" s="46"/>
    </row>
    <row r="793" spans="2:17">
      <c r="B793" s="46"/>
      <c r="E793" s="46"/>
      <c r="G793" s="192"/>
      <c r="J793" s="46"/>
      <c r="K793" s="1312"/>
      <c r="L793" s="46"/>
      <c r="M793" s="46"/>
      <c r="N793" s="46"/>
      <c r="O793" s="46"/>
      <c r="P793" s="46"/>
      <c r="Q793" s="46"/>
    </row>
    <row r="794" spans="2:17">
      <c r="B794" s="46"/>
      <c r="E794" s="46"/>
      <c r="G794" s="192"/>
      <c r="J794" s="46"/>
      <c r="K794" s="1312"/>
      <c r="L794" s="46"/>
      <c r="M794" s="46"/>
      <c r="N794" s="46"/>
      <c r="O794" s="46"/>
      <c r="P794" s="46"/>
      <c r="Q794" s="46"/>
    </row>
    <row r="795" spans="2:17">
      <c r="B795" s="46"/>
      <c r="E795" s="46"/>
      <c r="G795" s="192"/>
      <c r="J795" s="46"/>
      <c r="K795" s="1312"/>
      <c r="L795" s="46"/>
      <c r="M795" s="46"/>
      <c r="N795" s="46"/>
      <c r="O795" s="46"/>
      <c r="P795" s="46"/>
      <c r="Q795" s="46"/>
    </row>
    <row r="796" spans="2:17">
      <c r="B796" s="46"/>
      <c r="E796" s="46"/>
      <c r="G796" s="192"/>
      <c r="J796" s="46"/>
      <c r="K796" s="1312"/>
      <c r="L796" s="46"/>
      <c r="M796" s="46"/>
      <c r="N796" s="46"/>
      <c r="O796" s="46"/>
      <c r="P796" s="46"/>
      <c r="Q796" s="46"/>
    </row>
    <row r="797" spans="2:17">
      <c r="B797" s="46"/>
      <c r="E797" s="46"/>
      <c r="G797" s="192"/>
      <c r="J797" s="46"/>
      <c r="K797" s="1312"/>
      <c r="L797" s="46"/>
      <c r="M797" s="46"/>
      <c r="N797" s="46"/>
      <c r="O797" s="46"/>
      <c r="P797" s="46"/>
      <c r="Q797" s="46"/>
    </row>
    <row r="798" spans="2:17">
      <c r="B798" s="46"/>
      <c r="E798" s="46"/>
      <c r="G798" s="192"/>
      <c r="J798" s="46"/>
      <c r="K798" s="1312"/>
      <c r="L798" s="46"/>
      <c r="M798" s="46"/>
      <c r="N798" s="46"/>
      <c r="O798" s="46"/>
      <c r="P798" s="46"/>
      <c r="Q798" s="46"/>
    </row>
    <row r="799" spans="2:17">
      <c r="B799" s="46"/>
      <c r="E799" s="46"/>
      <c r="G799" s="192"/>
      <c r="J799" s="46"/>
      <c r="K799" s="1312"/>
      <c r="L799" s="46"/>
      <c r="M799" s="46"/>
      <c r="N799" s="46"/>
      <c r="O799" s="46"/>
      <c r="P799" s="46"/>
      <c r="Q799" s="46"/>
    </row>
    <row r="800" spans="2:17">
      <c r="B800" s="46"/>
      <c r="E800" s="46"/>
      <c r="G800" s="192"/>
      <c r="J800" s="46"/>
      <c r="K800" s="1312"/>
      <c r="L800" s="46"/>
      <c r="M800" s="46"/>
      <c r="N800" s="46"/>
      <c r="O800" s="46"/>
      <c r="P800" s="46"/>
      <c r="Q800" s="46"/>
    </row>
    <row r="801" spans="2:17">
      <c r="B801" s="46"/>
      <c r="E801" s="46"/>
      <c r="G801" s="192"/>
      <c r="J801" s="46"/>
      <c r="K801" s="1312"/>
      <c r="L801" s="46"/>
      <c r="M801" s="46"/>
      <c r="N801" s="46"/>
      <c r="O801" s="46"/>
      <c r="P801" s="46"/>
      <c r="Q801" s="46"/>
    </row>
    <row r="802" spans="2:17">
      <c r="B802" s="46"/>
      <c r="E802" s="46"/>
      <c r="G802" s="192"/>
      <c r="J802" s="46"/>
      <c r="K802" s="1312"/>
      <c r="L802" s="46"/>
      <c r="M802" s="46"/>
      <c r="N802" s="46"/>
      <c r="O802" s="46"/>
      <c r="P802" s="46"/>
      <c r="Q802" s="46"/>
    </row>
    <row r="803" spans="2:17">
      <c r="B803" s="46"/>
      <c r="E803" s="46"/>
      <c r="G803" s="192"/>
      <c r="J803" s="46"/>
      <c r="K803" s="1312"/>
      <c r="L803" s="46"/>
      <c r="M803" s="46"/>
      <c r="N803" s="46"/>
      <c r="O803" s="46"/>
      <c r="P803" s="46"/>
      <c r="Q803" s="46"/>
    </row>
    <row r="804" spans="2:17">
      <c r="B804" s="46"/>
      <c r="E804" s="46"/>
      <c r="G804" s="192"/>
      <c r="J804" s="46"/>
      <c r="K804" s="1312"/>
      <c r="L804" s="46"/>
      <c r="M804" s="46"/>
      <c r="N804" s="46"/>
      <c r="O804" s="46"/>
      <c r="P804" s="46"/>
      <c r="Q804" s="46"/>
    </row>
    <row r="805" spans="2:17">
      <c r="B805" s="46"/>
      <c r="E805" s="46"/>
      <c r="G805" s="192"/>
      <c r="J805" s="46"/>
      <c r="K805" s="1312"/>
      <c r="L805" s="46"/>
      <c r="M805" s="46"/>
      <c r="N805" s="46"/>
      <c r="O805" s="46"/>
      <c r="P805" s="46"/>
      <c r="Q805" s="46"/>
    </row>
    <row r="806" spans="2:17">
      <c r="B806" s="46"/>
      <c r="E806" s="46"/>
      <c r="G806" s="192"/>
      <c r="J806" s="46"/>
      <c r="K806" s="1312"/>
      <c r="L806" s="46"/>
      <c r="M806" s="46"/>
      <c r="N806" s="46"/>
      <c r="O806" s="46"/>
      <c r="P806" s="46"/>
      <c r="Q806" s="46"/>
    </row>
    <row r="807" spans="2:17">
      <c r="B807" s="46"/>
      <c r="E807" s="46"/>
      <c r="G807" s="192"/>
      <c r="J807" s="46"/>
      <c r="K807" s="1312"/>
      <c r="L807" s="46"/>
      <c r="M807" s="46"/>
      <c r="N807" s="46"/>
      <c r="O807" s="46"/>
      <c r="P807" s="46"/>
      <c r="Q807" s="46"/>
    </row>
    <row r="808" spans="2:17">
      <c r="B808" s="46"/>
      <c r="E808" s="46"/>
      <c r="G808" s="192"/>
      <c r="J808" s="46"/>
      <c r="K808" s="1312"/>
      <c r="L808" s="46"/>
      <c r="M808" s="46"/>
      <c r="N808" s="46"/>
      <c r="O808" s="46"/>
      <c r="P808" s="46"/>
      <c r="Q808" s="46"/>
    </row>
    <row r="809" spans="2:17">
      <c r="B809" s="46"/>
      <c r="E809" s="46"/>
      <c r="G809" s="192"/>
      <c r="J809" s="46"/>
      <c r="K809" s="1312"/>
      <c r="L809" s="46"/>
      <c r="M809" s="46"/>
      <c r="N809" s="46"/>
      <c r="O809" s="46"/>
      <c r="P809" s="46"/>
      <c r="Q809" s="46"/>
    </row>
    <row r="810" spans="2:17">
      <c r="B810" s="46"/>
      <c r="E810" s="46"/>
      <c r="G810" s="192"/>
      <c r="J810" s="46"/>
      <c r="K810" s="1312"/>
      <c r="L810" s="46"/>
      <c r="M810" s="46"/>
      <c r="N810" s="46"/>
      <c r="O810" s="46"/>
      <c r="P810" s="46"/>
      <c r="Q810" s="46"/>
    </row>
    <row r="811" spans="2:17">
      <c r="B811" s="46"/>
      <c r="E811" s="46"/>
      <c r="G811" s="192"/>
      <c r="J811" s="46"/>
      <c r="K811" s="1312"/>
      <c r="L811" s="46"/>
      <c r="M811" s="46"/>
      <c r="N811" s="46"/>
      <c r="O811" s="46"/>
      <c r="P811" s="46"/>
      <c r="Q811" s="46"/>
    </row>
    <row r="812" spans="2:17">
      <c r="B812" s="46"/>
      <c r="E812" s="46"/>
      <c r="G812" s="192"/>
      <c r="J812" s="46"/>
      <c r="K812" s="1312"/>
      <c r="L812" s="46"/>
      <c r="M812" s="46"/>
      <c r="N812" s="46"/>
      <c r="O812" s="46"/>
      <c r="P812" s="46"/>
      <c r="Q812" s="46"/>
    </row>
    <row r="813" spans="2:17">
      <c r="B813" s="46"/>
      <c r="E813" s="46"/>
      <c r="G813" s="192"/>
      <c r="J813" s="46"/>
      <c r="K813" s="1312"/>
      <c r="L813" s="46"/>
      <c r="M813" s="46"/>
      <c r="N813" s="46"/>
      <c r="O813" s="46"/>
      <c r="P813" s="46"/>
      <c r="Q813" s="46"/>
    </row>
    <row r="814" spans="2:17">
      <c r="B814" s="46"/>
      <c r="E814" s="46"/>
      <c r="G814" s="192"/>
      <c r="J814" s="46"/>
      <c r="K814" s="1312"/>
      <c r="L814" s="46"/>
      <c r="M814" s="46"/>
      <c r="N814" s="46"/>
      <c r="O814" s="46"/>
      <c r="P814" s="46"/>
      <c r="Q814" s="46"/>
    </row>
    <row r="815" spans="2:17">
      <c r="B815" s="46"/>
      <c r="E815" s="46"/>
      <c r="G815" s="192"/>
      <c r="J815" s="46"/>
      <c r="K815" s="1312"/>
      <c r="L815" s="46"/>
      <c r="M815" s="46"/>
      <c r="N815" s="46"/>
      <c r="O815" s="46"/>
      <c r="P815" s="46"/>
      <c r="Q815" s="46"/>
    </row>
    <row r="816" spans="2:17">
      <c r="B816" s="46"/>
      <c r="E816" s="46"/>
      <c r="G816" s="192"/>
      <c r="J816" s="46"/>
      <c r="K816" s="1312"/>
      <c r="L816" s="46"/>
      <c r="M816" s="46"/>
      <c r="N816" s="46"/>
      <c r="O816" s="46"/>
      <c r="P816" s="46"/>
      <c r="Q816" s="46"/>
    </row>
    <row r="817" spans="2:17">
      <c r="B817" s="46"/>
      <c r="E817" s="46"/>
      <c r="G817" s="192"/>
      <c r="J817" s="46"/>
      <c r="K817" s="1312"/>
      <c r="L817" s="46"/>
      <c r="M817" s="46"/>
      <c r="N817" s="46"/>
      <c r="O817" s="46"/>
      <c r="P817" s="46"/>
      <c r="Q817" s="46"/>
    </row>
    <row r="818" spans="2:17">
      <c r="B818" s="46"/>
      <c r="E818" s="46"/>
      <c r="G818" s="192"/>
      <c r="J818" s="46"/>
      <c r="K818" s="1312"/>
      <c r="L818" s="46"/>
      <c r="M818" s="46"/>
      <c r="N818" s="46"/>
      <c r="O818" s="46"/>
      <c r="P818" s="46"/>
      <c r="Q818" s="46"/>
    </row>
    <row r="819" spans="2:17">
      <c r="B819" s="46"/>
      <c r="E819" s="46"/>
      <c r="G819" s="192"/>
      <c r="J819" s="46"/>
      <c r="K819" s="1312"/>
      <c r="L819" s="46"/>
      <c r="M819" s="46"/>
      <c r="N819" s="46"/>
      <c r="O819" s="46"/>
      <c r="P819" s="46"/>
      <c r="Q819" s="46"/>
    </row>
    <row r="820" spans="2:17">
      <c r="B820" s="46"/>
      <c r="E820" s="46"/>
      <c r="G820" s="192"/>
      <c r="J820" s="46"/>
      <c r="K820" s="1312"/>
      <c r="L820" s="46"/>
      <c r="M820" s="46"/>
      <c r="N820" s="46"/>
      <c r="O820" s="46"/>
      <c r="P820" s="46"/>
      <c r="Q820" s="46"/>
    </row>
    <row r="821" spans="2:17">
      <c r="B821" s="46"/>
      <c r="E821" s="46"/>
      <c r="G821" s="192"/>
      <c r="J821" s="46"/>
      <c r="K821" s="1312"/>
      <c r="L821" s="46"/>
      <c r="M821" s="46"/>
      <c r="N821" s="46"/>
      <c r="O821" s="46"/>
      <c r="P821" s="46"/>
      <c r="Q821" s="46"/>
    </row>
    <row r="822" spans="2:17">
      <c r="B822" s="46"/>
      <c r="E822" s="46"/>
      <c r="G822" s="192"/>
      <c r="J822" s="46"/>
      <c r="K822" s="1312"/>
      <c r="L822" s="46"/>
      <c r="M822" s="46"/>
      <c r="N822" s="46"/>
      <c r="O822" s="46"/>
      <c r="P822" s="46"/>
      <c r="Q822" s="46"/>
    </row>
    <row r="823" spans="2:17">
      <c r="B823" s="46"/>
      <c r="E823" s="46"/>
      <c r="G823" s="192"/>
      <c r="J823" s="46"/>
      <c r="K823" s="1312"/>
      <c r="L823" s="46"/>
      <c r="M823" s="46"/>
      <c r="N823" s="46"/>
      <c r="O823" s="46"/>
      <c r="P823" s="46"/>
      <c r="Q823" s="46"/>
    </row>
    <row r="824" spans="2:17">
      <c r="B824" s="46"/>
      <c r="E824" s="46"/>
      <c r="G824" s="192"/>
      <c r="J824" s="46"/>
      <c r="K824" s="1312"/>
      <c r="L824" s="46"/>
      <c r="M824" s="46"/>
      <c r="N824" s="46"/>
      <c r="O824" s="46"/>
      <c r="P824" s="46"/>
      <c r="Q824" s="46"/>
    </row>
    <row r="825" spans="2:17">
      <c r="B825" s="46"/>
      <c r="E825" s="46"/>
      <c r="G825" s="192"/>
      <c r="J825" s="46"/>
      <c r="K825" s="1312"/>
      <c r="L825" s="46"/>
      <c r="M825" s="46"/>
      <c r="N825" s="46"/>
      <c r="O825" s="46"/>
      <c r="P825" s="46"/>
      <c r="Q825" s="46"/>
    </row>
    <row r="826" spans="2:17">
      <c r="B826" s="46"/>
      <c r="E826" s="46"/>
      <c r="G826" s="192"/>
      <c r="J826" s="46"/>
      <c r="K826" s="1312"/>
      <c r="L826" s="46"/>
      <c r="M826" s="46"/>
      <c r="N826" s="46"/>
      <c r="O826" s="46"/>
      <c r="P826" s="46"/>
      <c r="Q826" s="46"/>
    </row>
    <row r="827" spans="2:17">
      <c r="B827" s="46"/>
      <c r="E827" s="46"/>
      <c r="G827" s="192"/>
      <c r="J827" s="46"/>
      <c r="K827" s="1312"/>
      <c r="L827" s="46"/>
      <c r="M827" s="46"/>
      <c r="N827" s="46"/>
      <c r="O827" s="46"/>
      <c r="P827" s="46"/>
      <c r="Q827" s="46"/>
    </row>
    <row r="828" spans="2:17">
      <c r="B828" s="46"/>
      <c r="E828" s="46"/>
      <c r="G828" s="192"/>
      <c r="J828" s="46"/>
      <c r="K828" s="1312"/>
      <c r="L828" s="46"/>
      <c r="M828" s="46"/>
      <c r="N828" s="46"/>
      <c r="O828" s="46"/>
      <c r="P828" s="46"/>
      <c r="Q828" s="46"/>
    </row>
    <row r="829" spans="2:17">
      <c r="B829" s="46"/>
      <c r="E829" s="46"/>
      <c r="G829" s="192"/>
      <c r="J829" s="46"/>
      <c r="K829" s="1312"/>
      <c r="L829" s="46"/>
      <c r="M829" s="46"/>
      <c r="N829" s="46"/>
      <c r="O829" s="46"/>
      <c r="P829" s="46"/>
      <c r="Q829" s="46"/>
    </row>
    <row r="830" spans="2:17">
      <c r="B830" s="46"/>
      <c r="E830" s="46"/>
      <c r="G830" s="192"/>
      <c r="J830" s="46"/>
      <c r="K830" s="1312"/>
      <c r="L830" s="46"/>
      <c r="M830" s="46"/>
      <c r="N830" s="46"/>
      <c r="O830" s="46"/>
      <c r="P830" s="46"/>
      <c r="Q830" s="46"/>
    </row>
    <row r="831" spans="2:17">
      <c r="B831" s="46"/>
      <c r="E831" s="46"/>
      <c r="G831" s="192"/>
      <c r="J831" s="46"/>
      <c r="K831" s="1312"/>
      <c r="L831" s="46"/>
      <c r="M831" s="46"/>
      <c r="N831" s="46"/>
      <c r="O831" s="46"/>
      <c r="P831" s="46"/>
      <c r="Q831" s="46"/>
    </row>
    <row r="832" spans="2:17">
      <c r="B832" s="46"/>
      <c r="E832" s="46"/>
      <c r="G832" s="192"/>
      <c r="J832" s="46"/>
      <c r="K832" s="1312"/>
      <c r="L832" s="46"/>
      <c r="M832" s="46"/>
      <c r="N832" s="46"/>
      <c r="O832" s="46"/>
      <c r="P832" s="46"/>
      <c r="Q832" s="46"/>
    </row>
    <row r="833" spans="2:17">
      <c r="B833" s="46"/>
      <c r="E833" s="46"/>
      <c r="G833" s="192"/>
      <c r="J833" s="46"/>
      <c r="K833" s="1312"/>
      <c r="L833" s="46"/>
      <c r="M833" s="46"/>
      <c r="N833" s="46"/>
      <c r="O833" s="46"/>
      <c r="P833" s="46"/>
      <c r="Q833" s="46"/>
    </row>
    <row r="834" spans="2:17">
      <c r="B834" s="46"/>
      <c r="E834" s="46"/>
      <c r="G834" s="192"/>
      <c r="J834" s="46"/>
      <c r="K834" s="1312"/>
      <c r="L834" s="46"/>
      <c r="M834" s="46"/>
      <c r="N834" s="46"/>
      <c r="O834" s="46"/>
      <c r="P834" s="46"/>
      <c r="Q834" s="46"/>
    </row>
    <row r="835" spans="2:17">
      <c r="B835" s="46"/>
      <c r="E835" s="46"/>
      <c r="G835" s="192"/>
      <c r="J835" s="46"/>
      <c r="K835" s="1312"/>
      <c r="L835" s="46"/>
      <c r="M835" s="46"/>
      <c r="N835" s="46"/>
      <c r="O835" s="46"/>
      <c r="P835" s="46"/>
      <c r="Q835" s="46"/>
    </row>
    <row r="836" spans="2:17">
      <c r="B836" s="46"/>
      <c r="E836" s="46"/>
      <c r="G836" s="192"/>
      <c r="J836" s="46"/>
      <c r="K836" s="1312"/>
      <c r="L836" s="46"/>
      <c r="M836" s="46"/>
      <c r="N836" s="46"/>
      <c r="O836" s="46"/>
      <c r="P836" s="46"/>
      <c r="Q836" s="46"/>
    </row>
    <row r="837" spans="2:17">
      <c r="B837" s="46"/>
      <c r="E837" s="46"/>
      <c r="G837" s="192"/>
      <c r="J837" s="46"/>
      <c r="K837" s="1312"/>
      <c r="L837" s="46"/>
      <c r="M837" s="46"/>
      <c r="N837" s="46"/>
      <c r="O837" s="46"/>
      <c r="P837" s="46"/>
      <c r="Q837" s="46"/>
    </row>
    <row r="838" spans="2:17">
      <c r="B838" s="46"/>
      <c r="E838" s="46"/>
      <c r="G838" s="192"/>
      <c r="J838" s="46"/>
      <c r="K838" s="1312"/>
      <c r="L838" s="46"/>
      <c r="M838" s="46"/>
      <c r="N838" s="46"/>
      <c r="O838" s="46"/>
      <c r="P838" s="46"/>
      <c r="Q838" s="46"/>
    </row>
    <row r="839" spans="2:17">
      <c r="B839" s="46"/>
      <c r="E839" s="46"/>
      <c r="G839" s="192"/>
      <c r="J839" s="46"/>
      <c r="K839" s="1312"/>
      <c r="L839" s="46"/>
      <c r="M839" s="46"/>
      <c r="N839" s="46"/>
      <c r="O839" s="46"/>
      <c r="P839" s="46"/>
      <c r="Q839" s="46"/>
    </row>
    <row r="840" spans="2:17">
      <c r="B840" s="46"/>
      <c r="E840" s="46"/>
      <c r="G840" s="192"/>
      <c r="J840" s="46"/>
      <c r="K840" s="1312"/>
      <c r="L840" s="46"/>
      <c r="M840" s="46"/>
      <c r="N840" s="46"/>
      <c r="O840" s="46"/>
      <c r="P840" s="46"/>
      <c r="Q840" s="46"/>
    </row>
    <row r="841" spans="2:17">
      <c r="B841" s="46"/>
      <c r="E841" s="46"/>
      <c r="G841" s="192"/>
      <c r="J841" s="46"/>
      <c r="K841" s="1312"/>
      <c r="L841" s="46"/>
      <c r="M841" s="46"/>
      <c r="N841" s="46"/>
      <c r="O841" s="46"/>
      <c r="P841" s="46"/>
      <c r="Q841" s="46"/>
    </row>
    <row r="842" spans="2:17">
      <c r="B842" s="46"/>
      <c r="E842" s="46"/>
      <c r="G842" s="192"/>
      <c r="J842" s="46"/>
      <c r="K842" s="1312"/>
      <c r="L842" s="46"/>
      <c r="M842" s="46"/>
      <c r="N842" s="46"/>
      <c r="O842" s="46"/>
      <c r="P842" s="46"/>
      <c r="Q842" s="46"/>
    </row>
    <row r="843" spans="2:17">
      <c r="B843" s="46"/>
      <c r="E843" s="46"/>
      <c r="G843" s="192"/>
      <c r="J843" s="46"/>
      <c r="K843" s="1312"/>
      <c r="L843" s="46"/>
      <c r="M843" s="46"/>
      <c r="N843" s="46"/>
      <c r="O843" s="46"/>
      <c r="P843" s="46"/>
      <c r="Q843" s="46"/>
    </row>
    <row r="844" spans="2:17">
      <c r="B844" s="46"/>
      <c r="E844" s="46"/>
      <c r="G844" s="192"/>
      <c r="J844" s="46"/>
      <c r="K844" s="1312"/>
      <c r="L844" s="46"/>
      <c r="M844" s="46"/>
      <c r="N844" s="46"/>
      <c r="O844" s="46"/>
      <c r="P844" s="46"/>
      <c r="Q844" s="46"/>
    </row>
    <row r="845" spans="2:17">
      <c r="B845" s="46"/>
      <c r="E845" s="46"/>
      <c r="G845" s="192"/>
      <c r="J845" s="46"/>
      <c r="K845" s="1312"/>
      <c r="L845" s="46"/>
      <c r="M845" s="46"/>
      <c r="N845" s="46"/>
      <c r="O845" s="46"/>
      <c r="P845" s="46"/>
      <c r="Q845" s="46"/>
    </row>
    <row r="846" spans="2:17">
      <c r="B846" s="46"/>
      <c r="E846" s="46"/>
      <c r="G846" s="192"/>
      <c r="J846" s="46"/>
      <c r="K846" s="1312"/>
      <c r="L846" s="46"/>
      <c r="M846" s="46"/>
      <c r="N846" s="46"/>
      <c r="O846" s="46"/>
      <c r="P846" s="46"/>
      <c r="Q846" s="46"/>
    </row>
    <row r="847" spans="2:17">
      <c r="B847" s="46"/>
      <c r="E847" s="46"/>
      <c r="G847" s="192"/>
      <c r="J847" s="46"/>
      <c r="K847" s="1312"/>
      <c r="L847" s="46"/>
      <c r="M847" s="46"/>
      <c r="N847" s="46"/>
      <c r="O847" s="46"/>
      <c r="P847" s="46"/>
      <c r="Q847" s="46"/>
    </row>
    <row r="848" spans="2:17">
      <c r="B848" s="46"/>
      <c r="E848" s="46"/>
      <c r="G848" s="192"/>
      <c r="J848" s="46"/>
      <c r="K848" s="1312"/>
      <c r="L848" s="46"/>
      <c r="M848" s="46"/>
      <c r="N848" s="46"/>
      <c r="O848" s="46"/>
      <c r="P848" s="46"/>
      <c r="Q848" s="46"/>
    </row>
    <row r="849" spans="2:17">
      <c r="B849" s="46"/>
      <c r="E849" s="46"/>
      <c r="G849" s="192"/>
      <c r="J849" s="46"/>
      <c r="K849" s="1312"/>
      <c r="L849" s="46"/>
      <c r="M849" s="46"/>
      <c r="N849" s="46"/>
      <c r="O849" s="46"/>
      <c r="P849" s="46"/>
      <c r="Q849" s="46"/>
    </row>
    <row r="850" spans="2:17">
      <c r="B850" s="46"/>
      <c r="E850" s="46"/>
      <c r="G850" s="192"/>
      <c r="J850" s="46"/>
      <c r="K850" s="1312"/>
      <c r="L850" s="46"/>
      <c r="M850" s="46"/>
      <c r="N850" s="46"/>
      <c r="O850" s="46"/>
      <c r="P850" s="46"/>
      <c r="Q850" s="46"/>
    </row>
    <row r="851" spans="2:17">
      <c r="B851" s="46"/>
      <c r="E851" s="46"/>
      <c r="G851" s="192"/>
      <c r="J851" s="46"/>
      <c r="K851" s="1312"/>
      <c r="L851" s="46"/>
      <c r="M851" s="46"/>
      <c r="N851" s="46"/>
      <c r="O851" s="46"/>
      <c r="P851" s="46"/>
      <c r="Q851" s="46"/>
    </row>
    <row r="852" spans="2:17">
      <c r="B852" s="46"/>
      <c r="E852" s="46"/>
      <c r="G852" s="192"/>
      <c r="J852" s="46"/>
      <c r="K852" s="1312"/>
      <c r="L852" s="46"/>
      <c r="M852" s="46"/>
      <c r="N852" s="46"/>
      <c r="O852" s="46"/>
      <c r="P852" s="46"/>
      <c r="Q852" s="46"/>
    </row>
    <row r="853" spans="2:17">
      <c r="B853" s="46"/>
      <c r="E853" s="46"/>
      <c r="G853" s="192"/>
      <c r="J853" s="46"/>
      <c r="K853" s="1312"/>
      <c r="L853" s="46"/>
      <c r="M853" s="46"/>
      <c r="N853" s="46"/>
      <c r="O853" s="46"/>
      <c r="P853" s="46"/>
      <c r="Q853" s="46"/>
    </row>
    <row r="854" spans="2:17">
      <c r="B854" s="46"/>
      <c r="E854" s="46"/>
      <c r="G854" s="192"/>
      <c r="J854" s="46"/>
      <c r="K854" s="1312"/>
      <c r="L854" s="46"/>
      <c r="M854" s="46"/>
      <c r="N854" s="46"/>
      <c r="O854" s="46"/>
      <c r="P854" s="46"/>
      <c r="Q854" s="46"/>
    </row>
    <row r="855" spans="2:17">
      <c r="B855" s="46"/>
      <c r="E855" s="46"/>
      <c r="G855" s="192"/>
      <c r="J855" s="46"/>
      <c r="K855" s="1312"/>
      <c r="L855" s="46"/>
      <c r="M855" s="46"/>
      <c r="N855" s="46"/>
      <c r="O855" s="46"/>
      <c r="P855" s="46"/>
      <c r="Q855" s="46"/>
    </row>
    <row r="856" spans="2:17">
      <c r="B856" s="46"/>
      <c r="E856" s="46"/>
      <c r="G856" s="192"/>
      <c r="J856" s="46"/>
      <c r="K856" s="1312"/>
      <c r="L856" s="46"/>
      <c r="M856" s="46"/>
      <c r="N856" s="46"/>
      <c r="O856" s="46"/>
      <c r="P856" s="46"/>
      <c r="Q856" s="46"/>
    </row>
    <row r="857" spans="2:17">
      <c r="B857" s="46"/>
      <c r="E857" s="46"/>
      <c r="G857" s="192"/>
      <c r="J857" s="46"/>
      <c r="K857" s="1312"/>
      <c r="L857" s="46"/>
      <c r="M857" s="46"/>
      <c r="N857" s="46"/>
      <c r="O857" s="46"/>
      <c r="P857" s="46"/>
      <c r="Q857" s="46"/>
    </row>
    <row r="858" spans="2:17">
      <c r="B858" s="46"/>
      <c r="E858" s="46"/>
      <c r="G858" s="192"/>
      <c r="J858" s="46"/>
      <c r="K858" s="1312"/>
      <c r="L858" s="46"/>
      <c r="M858" s="46"/>
      <c r="N858" s="46"/>
      <c r="O858" s="46"/>
      <c r="P858" s="46"/>
      <c r="Q858" s="46"/>
    </row>
    <row r="859" spans="2:17">
      <c r="B859" s="46"/>
      <c r="E859" s="46"/>
      <c r="G859" s="192"/>
      <c r="J859" s="46"/>
      <c r="K859" s="1312"/>
      <c r="L859" s="46"/>
      <c r="M859" s="46"/>
      <c r="N859" s="46"/>
      <c r="O859" s="46"/>
      <c r="P859" s="46"/>
      <c r="Q859" s="46"/>
    </row>
    <row r="860" spans="2:17">
      <c r="B860" s="46"/>
      <c r="E860" s="46"/>
      <c r="G860" s="192"/>
      <c r="J860" s="46"/>
      <c r="K860" s="1312"/>
      <c r="L860" s="46"/>
      <c r="M860" s="46"/>
      <c r="N860" s="46"/>
      <c r="O860" s="46"/>
      <c r="P860" s="46"/>
      <c r="Q860" s="46"/>
    </row>
    <row r="861" spans="2:17">
      <c r="B861" s="46"/>
      <c r="E861" s="46"/>
      <c r="G861" s="192"/>
      <c r="J861" s="46"/>
      <c r="K861" s="1312"/>
      <c r="L861" s="46"/>
      <c r="M861" s="46"/>
      <c r="N861" s="46"/>
      <c r="O861" s="46"/>
      <c r="P861" s="46"/>
      <c r="Q861" s="46"/>
    </row>
    <row r="862" spans="2:17">
      <c r="B862" s="46"/>
      <c r="E862" s="46"/>
      <c r="G862" s="192"/>
      <c r="J862" s="46"/>
      <c r="K862" s="1312"/>
      <c r="L862" s="46"/>
      <c r="M862" s="46"/>
      <c r="N862" s="46"/>
      <c r="O862" s="46"/>
      <c r="P862" s="46"/>
      <c r="Q862" s="46"/>
    </row>
    <row r="863" spans="2:17">
      <c r="B863" s="46"/>
      <c r="E863" s="46"/>
      <c r="G863" s="192"/>
      <c r="J863" s="46"/>
      <c r="K863" s="1312"/>
      <c r="L863" s="46"/>
      <c r="M863" s="46"/>
      <c r="N863" s="46"/>
      <c r="O863" s="46"/>
      <c r="P863" s="46"/>
      <c r="Q863" s="46"/>
    </row>
    <row r="864" spans="2:17">
      <c r="B864" s="46"/>
      <c r="E864" s="46"/>
      <c r="G864" s="192"/>
      <c r="J864" s="46"/>
      <c r="K864" s="1312"/>
      <c r="L864" s="46"/>
      <c r="M864" s="46"/>
      <c r="N864" s="46"/>
      <c r="O864" s="46"/>
      <c r="P864" s="46"/>
      <c r="Q864" s="46"/>
    </row>
    <row r="865" spans="2:17">
      <c r="B865" s="46"/>
      <c r="E865" s="46"/>
      <c r="G865" s="192"/>
      <c r="J865" s="46"/>
      <c r="K865" s="1312"/>
      <c r="L865" s="46"/>
      <c r="M865" s="46"/>
      <c r="N865" s="46"/>
      <c r="O865" s="46"/>
      <c r="P865" s="46"/>
      <c r="Q865" s="46"/>
    </row>
    <row r="866" spans="2:17">
      <c r="B866" s="46"/>
      <c r="E866" s="46"/>
      <c r="G866" s="192"/>
      <c r="J866" s="46"/>
      <c r="K866" s="1312"/>
      <c r="L866" s="46"/>
      <c r="M866" s="46"/>
      <c r="N866" s="46"/>
      <c r="O866" s="46"/>
      <c r="P866" s="46"/>
      <c r="Q866" s="46"/>
    </row>
    <row r="867" spans="2:17">
      <c r="B867" s="46"/>
      <c r="E867" s="46"/>
      <c r="G867" s="192"/>
      <c r="J867" s="46"/>
      <c r="K867" s="1312"/>
      <c r="L867" s="46"/>
      <c r="M867" s="46"/>
      <c r="N867" s="46"/>
      <c r="O867" s="46"/>
      <c r="P867" s="46"/>
      <c r="Q867" s="46"/>
    </row>
    <row r="868" spans="2:17">
      <c r="B868" s="46"/>
      <c r="E868" s="46"/>
      <c r="G868" s="192"/>
      <c r="J868" s="46"/>
      <c r="K868" s="1312"/>
      <c r="L868" s="46"/>
      <c r="M868" s="46"/>
      <c r="N868" s="46"/>
      <c r="O868" s="46"/>
      <c r="P868" s="46"/>
      <c r="Q868" s="46"/>
    </row>
    <row r="869" spans="2:17">
      <c r="B869" s="46"/>
      <c r="E869" s="46"/>
      <c r="G869" s="192"/>
      <c r="J869" s="46"/>
      <c r="K869" s="1312"/>
      <c r="L869" s="46"/>
      <c r="M869" s="46"/>
      <c r="N869" s="46"/>
      <c r="O869" s="46"/>
      <c r="P869" s="46"/>
      <c r="Q869" s="46"/>
    </row>
    <row r="870" spans="2:17">
      <c r="B870" s="46"/>
      <c r="E870" s="46"/>
      <c r="G870" s="192"/>
      <c r="J870" s="46"/>
      <c r="K870" s="1312"/>
      <c r="L870" s="46"/>
      <c r="M870" s="46"/>
      <c r="N870" s="46"/>
      <c r="O870" s="46"/>
      <c r="P870" s="46"/>
      <c r="Q870" s="46"/>
    </row>
    <row r="871" spans="2:17">
      <c r="B871" s="46"/>
      <c r="E871" s="46"/>
      <c r="G871" s="192"/>
      <c r="J871" s="46"/>
      <c r="K871" s="1312"/>
      <c r="L871" s="46"/>
      <c r="M871" s="46"/>
      <c r="N871" s="46"/>
      <c r="O871" s="46"/>
      <c r="P871" s="46"/>
      <c r="Q871" s="46"/>
    </row>
    <row r="872" spans="2:17">
      <c r="B872" s="46"/>
      <c r="E872" s="46"/>
      <c r="G872" s="192"/>
      <c r="J872" s="46"/>
      <c r="K872" s="1312"/>
      <c r="L872" s="46"/>
      <c r="M872" s="46"/>
      <c r="N872" s="46"/>
      <c r="O872" s="46"/>
      <c r="P872" s="46"/>
      <c r="Q872" s="46"/>
    </row>
    <row r="873" spans="2:17">
      <c r="B873" s="46"/>
      <c r="E873" s="46"/>
      <c r="G873" s="192"/>
      <c r="J873" s="46"/>
      <c r="K873" s="1312"/>
      <c r="L873" s="46"/>
      <c r="M873" s="46"/>
      <c r="N873" s="46"/>
      <c r="O873" s="46"/>
      <c r="P873" s="46"/>
      <c r="Q873" s="46"/>
    </row>
    <row r="874" spans="2:17">
      <c r="B874" s="46"/>
      <c r="E874" s="46"/>
      <c r="G874" s="192"/>
      <c r="J874" s="46"/>
      <c r="K874" s="1312"/>
      <c r="L874" s="46"/>
      <c r="M874" s="46"/>
      <c r="N874" s="46"/>
      <c r="O874" s="46"/>
      <c r="P874" s="46"/>
      <c r="Q874" s="46"/>
    </row>
    <row r="875" spans="2:17">
      <c r="B875" s="46"/>
      <c r="E875" s="46"/>
      <c r="G875" s="192"/>
      <c r="J875" s="46"/>
      <c r="K875" s="1312"/>
      <c r="L875" s="46"/>
      <c r="M875" s="46"/>
      <c r="N875" s="46"/>
      <c r="O875" s="46"/>
      <c r="P875" s="46"/>
      <c r="Q875" s="46"/>
    </row>
    <row r="876" spans="2:17">
      <c r="B876" s="46"/>
      <c r="E876" s="46"/>
      <c r="G876" s="192"/>
      <c r="J876" s="46"/>
      <c r="K876" s="1312"/>
      <c r="L876" s="46"/>
      <c r="M876" s="46"/>
      <c r="N876" s="46"/>
      <c r="O876" s="46"/>
      <c r="P876" s="46"/>
      <c r="Q876" s="46"/>
    </row>
    <row r="877" spans="2:17">
      <c r="B877" s="46"/>
      <c r="E877" s="46"/>
      <c r="G877" s="192"/>
      <c r="J877" s="46"/>
      <c r="K877" s="1312"/>
      <c r="L877" s="46"/>
      <c r="M877" s="46"/>
      <c r="N877" s="46"/>
      <c r="O877" s="46"/>
      <c r="P877" s="46"/>
      <c r="Q877" s="46"/>
    </row>
    <row r="878" spans="2:17">
      <c r="B878" s="46"/>
      <c r="E878" s="46"/>
      <c r="G878" s="192"/>
      <c r="J878" s="46"/>
      <c r="K878" s="1312"/>
      <c r="L878" s="46"/>
      <c r="M878" s="46"/>
      <c r="N878" s="46"/>
      <c r="O878" s="46"/>
      <c r="P878" s="46"/>
      <c r="Q878" s="46"/>
    </row>
    <row r="879" spans="2:17">
      <c r="B879" s="46"/>
      <c r="E879" s="46"/>
      <c r="G879" s="192"/>
      <c r="J879" s="46"/>
      <c r="K879" s="1312"/>
      <c r="L879" s="46"/>
      <c r="M879" s="46"/>
      <c r="N879" s="46"/>
      <c r="O879" s="46"/>
      <c r="P879" s="46"/>
      <c r="Q879" s="46"/>
    </row>
    <row r="880" spans="2:17">
      <c r="B880" s="46"/>
      <c r="E880" s="46"/>
      <c r="G880" s="192"/>
      <c r="J880" s="46"/>
      <c r="K880" s="1312"/>
      <c r="L880" s="46"/>
      <c r="M880" s="46"/>
      <c r="N880" s="46"/>
      <c r="O880" s="46"/>
      <c r="P880" s="46"/>
      <c r="Q880" s="46"/>
    </row>
    <row r="881" spans="2:17">
      <c r="B881" s="46"/>
      <c r="E881" s="46"/>
      <c r="G881" s="192"/>
      <c r="J881" s="46"/>
      <c r="K881" s="1312"/>
      <c r="L881" s="46"/>
      <c r="M881" s="46"/>
      <c r="N881" s="46"/>
      <c r="O881" s="46"/>
      <c r="P881" s="46"/>
      <c r="Q881" s="46"/>
    </row>
    <row r="882" spans="2:17">
      <c r="B882" s="46"/>
      <c r="E882" s="46"/>
      <c r="G882" s="192"/>
      <c r="J882" s="46"/>
      <c r="K882" s="1312"/>
      <c r="L882" s="46"/>
      <c r="M882" s="46"/>
      <c r="N882" s="46"/>
      <c r="O882" s="46"/>
      <c r="P882" s="46"/>
      <c r="Q882" s="46"/>
    </row>
    <row r="883" spans="2:17">
      <c r="B883" s="46"/>
      <c r="E883" s="46"/>
      <c r="G883" s="192"/>
      <c r="J883" s="46"/>
      <c r="K883" s="1312"/>
      <c r="L883" s="46"/>
      <c r="M883" s="46"/>
      <c r="N883" s="46"/>
      <c r="O883" s="46"/>
      <c r="P883" s="46"/>
      <c r="Q883" s="46"/>
    </row>
    <row r="884" spans="2:17">
      <c r="B884" s="46"/>
      <c r="E884" s="46"/>
      <c r="G884" s="192"/>
      <c r="J884" s="46"/>
      <c r="K884" s="1312"/>
      <c r="L884" s="46"/>
      <c r="M884" s="46"/>
      <c r="N884" s="46"/>
      <c r="O884" s="46"/>
      <c r="P884" s="46"/>
      <c r="Q884" s="46"/>
    </row>
    <row r="885" spans="2:17">
      <c r="B885" s="46"/>
      <c r="E885" s="46"/>
      <c r="G885" s="192"/>
      <c r="J885" s="46"/>
      <c r="K885" s="1312"/>
      <c r="L885" s="46"/>
      <c r="M885" s="46"/>
      <c r="N885" s="46"/>
      <c r="O885" s="46"/>
      <c r="P885" s="46"/>
      <c r="Q885" s="46"/>
    </row>
    <row r="886" spans="2:17">
      <c r="B886" s="46"/>
      <c r="E886" s="46"/>
      <c r="G886" s="192"/>
      <c r="J886" s="46"/>
      <c r="K886" s="1312"/>
      <c r="L886" s="46"/>
      <c r="M886" s="46"/>
      <c r="N886" s="46"/>
      <c r="O886" s="46"/>
      <c r="P886" s="46"/>
      <c r="Q886" s="46"/>
    </row>
    <row r="887" spans="2:17">
      <c r="B887" s="46"/>
      <c r="E887" s="46"/>
      <c r="G887" s="192"/>
      <c r="J887" s="46"/>
      <c r="K887" s="1312"/>
      <c r="L887" s="46"/>
      <c r="M887" s="46"/>
      <c r="N887" s="46"/>
      <c r="O887" s="46"/>
      <c r="P887" s="46"/>
      <c r="Q887" s="46"/>
    </row>
    <row r="888" spans="2:17">
      <c r="B888" s="46"/>
      <c r="E888" s="46"/>
      <c r="G888" s="192"/>
      <c r="J888" s="46"/>
      <c r="K888" s="1312"/>
      <c r="L888" s="46"/>
      <c r="M888" s="46"/>
      <c r="N888" s="46"/>
      <c r="O888" s="46"/>
      <c r="P888" s="46"/>
      <c r="Q888" s="46"/>
    </row>
    <row r="889" spans="2:17">
      <c r="B889" s="46"/>
      <c r="E889" s="46"/>
      <c r="G889" s="192"/>
      <c r="J889" s="46"/>
      <c r="K889" s="1312"/>
      <c r="L889" s="46"/>
      <c r="M889" s="46"/>
      <c r="N889" s="46"/>
      <c r="O889" s="46"/>
      <c r="P889" s="46"/>
      <c r="Q889" s="46"/>
    </row>
    <row r="890" spans="2:17">
      <c r="B890" s="46"/>
      <c r="E890" s="46"/>
      <c r="G890" s="192"/>
      <c r="J890" s="46"/>
      <c r="K890" s="1312"/>
      <c r="L890" s="46"/>
      <c r="M890" s="46"/>
      <c r="N890" s="46"/>
      <c r="O890" s="46"/>
      <c r="P890" s="46"/>
      <c r="Q890" s="46"/>
    </row>
    <row r="891" spans="2:17">
      <c r="B891" s="46"/>
      <c r="E891" s="46"/>
      <c r="G891" s="192"/>
      <c r="J891" s="46"/>
      <c r="K891" s="1312"/>
      <c r="L891" s="46"/>
      <c r="M891" s="46"/>
      <c r="N891" s="46"/>
      <c r="O891" s="46"/>
      <c r="P891" s="46"/>
      <c r="Q891" s="46"/>
    </row>
    <row r="892" spans="2:17">
      <c r="B892" s="46"/>
      <c r="E892" s="46"/>
      <c r="G892" s="192"/>
      <c r="J892" s="46"/>
      <c r="K892" s="1312"/>
      <c r="L892" s="46"/>
      <c r="M892" s="46"/>
      <c r="N892" s="46"/>
      <c r="O892" s="46"/>
      <c r="P892" s="46"/>
      <c r="Q892" s="46"/>
    </row>
    <row r="893" spans="2:17">
      <c r="B893" s="46"/>
      <c r="E893" s="46"/>
      <c r="G893" s="192"/>
      <c r="J893" s="46"/>
      <c r="K893" s="1312"/>
      <c r="L893" s="46"/>
      <c r="M893" s="46"/>
      <c r="N893" s="46"/>
      <c r="O893" s="46"/>
      <c r="P893" s="46"/>
      <c r="Q893" s="46"/>
    </row>
    <row r="894" spans="2:17">
      <c r="B894" s="46"/>
      <c r="E894" s="46"/>
      <c r="G894" s="192"/>
      <c r="J894" s="46"/>
      <c r="K894" s="1312"/>
      <c r="L894" s="46"/>
      <c r="M894" s="46"/>
      <c r="N894" s="46"/>
      <c r="O894" s="46"/>
      <c r="P894" s="46"/>
      <c r="Q894" s="46"/>
    </row>
    <row r="895" spans="2:17">
      <c r="B895" s="46"/>
      <c r="E895" s="46"/>
      <c r="G895" s="192"/>
      <c r="J895" s="46"/>
      <c r="K895" s="1312"/>
      <c r="L895" s="46"/>
      <c r="M895" s="46"/>
      <c r="N895" s="46"/>
      <c r="O895" s="46"/>
      <c r="P895" s="46"/>
      <c r="Q895" s="46"/>
    </row>
    <row r="896" spans="2:17">
      <c r="B896" s="46"/>
      <c r="E896" s="46"/>
      <c r="G896" s="192"/>
      <c r="J896" s="46"/>
      <c r="K896" s="1312"/>
      <c r="L896" s="46"/>
      <c r="M896" s="46"/>
      <c r="N896" s="46"/>
      <c r="O896" s="46"/>
      <c r="P896" s="46"/>
      <c r="Q896" s="46"/>
    </row>
    <row r="897" spans="2:17">
      <c r="B897" s="46"/>
      <c r="E897" s="46"/>
      <c r="G897" s="192"/>
      <c r="J897" s="46"/>
      <c r="K897" s="1312"/>
      <c r="L897" s="46"/>
      <c r="M897" s="46"/>
      <c r="N897" s="46"/>
      <c r="O897" s="46"/>
      <c r="P897" s="46"/>
      <c r="Q897" s="46"/>
    </row>
    <row r="898" spans="2:17">
      <c r="B898" s="46"/>
      <c r="E898" s="46"/>
      <c r="G898" s="192"/>
      <c r="J898" s="46"/>
      <c r="K898" s="1312"/>
      <c r="L898" s="46"/>
      <c r="M898" s="46"/>
      <c r="N898" s="46"/>
      <c r="O898" s="46"/>
      <c r="P898" s="46"/>
      <c r="Q898" s="46"/>
    </row>
    <row r="899" spans="2:17">
      <c r="B899" s="46"/>
      <c r="E899" s="46"/>
      <c r="G899" s="192"/>
      <c r="J899" s="46"/>
      <c r="K899" s="1312"/>
      <c r="L899" s="46"/>
      <c r="M899" s="46"/>
      <c r="N899" s="46"/>
      <c r="O899" s="46"/>
      <c r="P899" s="46"/>
      <c r="Q899" s="46"/>
    </row>
    <row r="900" spans="2:17">
      <c r="B900" s="46"/>
      <c r="E900" s="46"/>
      <c r="G900" s="192"/>
      <c r="J900" s="46"/>
      <c r="K900" s="1312"/>
      <c r="L900" s="46"/>
      <c r="M900" s="46"/>
      <c r="N900" s="46"/>
      <c r="O900" s="46"/>
      <c r="P900" s="46"/>
      <c r="Q900" s="46"/>
    </row>
    <row r="901" spans="2:17">
      <c r="B901" s="46"/>
      <c r="E901" s="46"/>
      <c r="G901" s="192"/>
      <c r="J901" s="46"/>
      <c r="K901" s="1312"/>
      <c r="L901" s="46"/>
      <c r="M901" s="46"/>
      <c r="N901" s="46"/>
      <c r="O901" s="46"/>
      <c r="P901" s="46"/>
      <c r="Q901" s="46"/>
    </row>
    <row r="902" spans="2:17">
      <c r="B902" s="46"/>
      <c r="E902" s="46"/>
      <c r="G902" s="192"/>
      <c r="J902" s="46"/>
      <c r="K902" s="1312"/>
      <c r="L902" s="46"/>
      <c r="M902" s="46"/>
      <c r="N902" s="46"/>
      <c r="O902" s="46"/>
      <c r="P902" s="46"/>
      <c r="Q902" s="46"/>
    </row>
    <row r="903" spans="2:17">
      <c r="B903" s="46"/>
      <c r="E903" s="46"/>
      <c r="G903" s="192"/>
      <c r="J903" s="46"/>
      <c r="K903" s="1312"/>
      <c r="L903" s="46"/>
      <c r="M903" s="46"/>
      <c r="N903" s="46"/>
      <c r="O903" s="46"/>
      <c r="P903" s="46"/>
      <c r="Q903" s="46"/>
    </row>
    <row r="904" spans="2:17">
      <c r="B904" s="46"/>
      <c r="E904" s="46"/>
      <c r="G904" s="192"/>
      <c r="J904" s="46"/>
      <c r="K904" s="1312"/>
      <c r="L904" s="46"/>
      <c r="M904" s="46"/>
      <c r="N904" s="46"/>
      <c r="O904" s="46"/>
      <c r="P904" s="46"/>
      <c r="Q904" s="46"/>
    </row>
    <row r="905" spans="2:17">
      <c r="B905" s="46"/>
      <c r="E905" s="46"/>
      <c r="G905" s="192"/>
      <c r="J905" s="46"/>
      <c r="K905" s="1312"/>
      <c r="L905" s="46"/>
      <c r="M905" s="46"/>
      <c r="N905" s="46"/>
      <c r="O905" s="46"/>
      <c r="P905" s="46"/>
      <c r="Q905" s="46"/>
    </row>
    <row r="906" spans="2:17">
      <c r="B906" s="46"/>
      <c r="E906" s="46"/>
      <c r="G906" s="192"/>
      <c r="J906" s="46"/>
      <c r="K906" s="1312"/>
      <c r="L906" s="46"/>
      <c r="M906" s="46"/>
      <c r="N906" s="46"/>
      <c r="O906" s="46"/>
      <c r="P906" s="46"/>
      <c r="Q906" s="46"/>
    </row>
    <row r="907" spans="2:17">
      <c r="B907" s="46"/>
      <c r="E907" s="46"/>
      <c r="G907" s="192"/>
      <c r="J907" s="46"/>
      <c r="K907" s="1312"/>
      <c r="L907" s="46"/>
      <c r="M907" s="46"/>
      <c r="N907" s="46"/>
      <c r="O907" s="46"/>
      <c r="P907" s="46"/>
      <c r="Q907" s="46"/>
    </row>
    <row r="908" spans="2:17">
      <c r="B908" s="46"/>
      <c r="E908" s="46"/>
      <c r="G908" s="192"/>
      <c r="J908" s="46"/>
      <c r="K908" s="1312"/>
      <c r="L908" s="46"/>
      <c r="M908" s="46"/>
      <c r="N908" s="46"/>
      <c r="O908" s="46"/>
      <c r="P908" s="46"/>
      <c r="Q908" s="46"/>
    </row>
    <row r="909" spans="2:17">
      <c r="B909" s="46"/>
      <c r="E909" s="46"/>
      <c r="G909" s="192"/>
      <c r="J909" s="46"/>
      <c r="K909" s="1312"/>
      <c r="L909" s="46"/>
      <c r="M909" s="46"/>
      <c r="N909" s="46"/>
      <c r="O909" s="46"/>
      <c r="P909" s="46"/>
      <c r="Q909" s="46"/>
    </row>
    <row r="910" spans="2:17">
      <c r="B910" s="46"/>
      <c r="E910" s="46"/>
      <c r="G910" s="192"/>
      <c r="J910" s="46"/>
      <c r="K910" s="1312"/>
      <c r="L910" s="46"/>
      <c r="M910" s="46"/>
      <c r="N910" s="46"/>
      <c r="O910" s="46"/>
      <c r="P910" s="46"/>
      <c r="Q910" s="46"/>
    </row>
    <row r="911" spans="2:17">
      <c r="B911" s="46"/>
      <c r="E911" s="46"/>
      <c r="G911" s="192"/>
      <c r="J911" s="46"/>
      <c r="K911" s="1312"/>
      <c r="L911" s="46"/>
      <c r="M911" s="46"/>
      <c r="N911" s="46"/>
      <c r="O911" s="46"/>
      <c r="P911" s="46"/>
      <c r="Q911" s="46"/>
    </row>
    <row r="912" spans="2:17">
      <c r="B912" s="46"/>
      <c r="E912" s="46"/>
      <c r="G912" s="192"/>
      <c r="J912" s="46"/>
      <c r="K912" s="1312"/>
      <c r="L912" s="46"/>
      <c r="M912" s="46"/>
      <c r="N912" s="46"/>
      <c r="O912" s="46"/>
      <c r="P912" s="46"/>
      <c r="Q912" s="46"/>
    </row>
    <row r="913" spans="2:17">
      <c r="B913" s="46"/>
      <c r="E913" s="46"/>
      <c r="G913" s="192"/>
      <c r="J913" s="46"/>
      <c r="K913" s="1312"/>
      <c r="L913" s="46"/>
      <c r="M913" s="46"/>
      <c r="N913" s="46"/>
      <c r="O913" s="46"/>
      <c r="P913" s="46"/>
      <c r="Q913" s="46"/>
    </row>
    <row r="914" spans="2:17">
      <c r="B914" s="46"/>
      <c r="E914" s="46"/>
      <c r="G914" s="192"/>
      <c r="J914" s="46"/>
      <c r="K914" s="1312"/>
      <c r="L914" s="46"/>
      <c r="M914" s="46"/>
      <c r="N914" s="46"/>
      <c r="O914" s="46"/>
      <c r="P914" s="46"/>
      <c r="Q914" s="46"/>
    </row>
    <row r="915" spans="2:17">
      <c r="B915" s="46"/>
      <c r="E915" s="46"/>
      <c r="G915" s="192"/>
      <c r="J915" s="46"/>
      <c r="K915" s="1312"/>
      <c r="L915" s="46"/>
      <c r="M915" s="46"/>
      <c r="N915" s="46"/>
      <c r="O915" s="46"/>
      <c r="P915" s="46"/>
      <c r="Q915" s="46"/>
    </row>
    <row r="916" spans="2:17">
      <c r="B916" s="46"/>
      <c r="E916" s="46"/>
      <c r="G916" s="192"/>
      <c r="J916" s="46"/>
      <c r="K916" s="1312"/>
      <c r="L916" s="46"/>
      <c r="M916" s="46"/>
      <c r="N916" s="46"/>
      <c r="O916" s="46"/>
      <c r="P916" s="46"/>
      <c r="Q916" s="46"/>
    </row>
    <row r="917" spans="2:17">
      <c r="B917" s="46"/>
      <c r="E917" s="46"/>
      <c r="G917" s="192"/>
      <c r="J917" s="46"/>
      <c r="K917" s="1312"/>
      <c r="L917" s="46"/>
      <c r="M917" s="46"/>
      <c r="N917" s="46"/>
      <c r="O917" s="46"/>
      <c r="P917" s="46"/>
      <c r="Q917" s="46"/>
    </row>
    <row r="918" spans="2:17">
      <c r="B918" s="46"/>
      <c r="E918" s="46"/>
      <c r="G918" s="192"/>
      <c r="J918" s="46"/>
      <c r="K918" s="1312"/>
      <c r="L918" s="46"/>
      <c r="M918" s="46"/>
      <c r="N918" s="46"/>
      <c r="O918" s="46"/>
      <c r="P918" s="46"/>
      <c r="Q918" s="46"/>
    </row>
    <row r="919" spans="2:17">
      <c r="B919" s="46"/>
      <c r="E919" s="46"/>
      <c r="G919" s="192"/>
      <c r="J919" s="46"/>
      <c r="K919" s="1312"/>
      <c r="L919" s="46"/>
      <c r="M919" s="46"/>
      <c r="N919" s="46"/>
      <c r="O919" s="46"/>
      <c r="P919" s="46"/>
      <c r="Q919" s="46"/>
    </row>
    <row r="920" spans="2:17">
      <c r="B920" s="46"/>
      <c r="E920" s="46"/>
      <c r="G920" s="192"/>
      <c r="J920" s="46"/>
      <c r="K920" s="1312"/>
      <c r="L920" s="46"/>
      <c r="M920" s="46"/>
      <c r="N920" s="46"/>
      <c r="O920" s="46"/>
      <c r="P920" s="46"/>
      <c r="Q920" s="46"/>
    </row>
    <row r="921" spans="2:17">
      <c r="B921" s="46"/>
      <c r="E921" s="46"/>
      <c r="G921" s="192"/>
      <c r="J921" s="46"/>
      <c r="K921" s="1312"/>
      <c r="L921" s="46"/>
      <c r="M921" s="46"/>
      <c r="N921" s="46"/>
      <c r="O921" s="46"/>
      <c r="P921" s="46"/>
      <c r="Q921" s="46"/>
    </row>
    <row r="922" spans="2:17">
      <c r="B922" s="46"/>
      <c r="E922" s="46"/>
      <c r="G922" s="192"/>
      <c r="J922" s="46"/>
      <c r="K922" s="1312"/>
      <c r="L922" s="46"/>
      <c r="M922" s="46"/>
      <c r="N922" s="46"/>
      <c r="O922" s="46"/>
      <c r="P922" s="46"/>
      <c r="Q922" s="46"/>
    </row>
    <row r="923" spans="2:17">
      <c r="B923" s="46"/>
      <c r="E923" s="46"/>
      <c r="G923" s="192"/>
      <c r="J923" s="46"/>
      <c r="K923" s="1312"/>
      <c r="L923" s="46"/>
      <c r="M923" s="46"/>
      <c r="N923" s="46"/>
      <c r="O923" s="46"/>
      <c r="P923" s="46"/>
      <c r="Q923" s="46"/>
    </row>
    <row r="924" spans="2:17">
      <c r="B924" s="46"/>
      <c r="E924" s="46"/>
      <c r="G924" s="192"/>
      <c r="J924" s="46"/>
      <c r="K924" s="1312"/>
      <c r="L924" s="46"/>
      <c r="M924" s="46"/>
      <c r="N924" s="46"/>
      <c r="O924" s="46"/>
      <c r="P924" s="46"/>
      <c r="Q924" s="46"/>
    </row>
    <row r="925" spans="2:17">
      <c r="B925" s="46"/>
      <c r="E925" s="46"/>
      <c r="G925" s="192"/>
      <c r="J925" s="46"/>
      <c r="K925" s="1312"/>
      <c r="L925" s="46"/>
      <c r="M925" s="46"/>
      <c r="N925" s="46"/>
      <c r="O925" s="46"/>
      <c r="P925" s="46"/>
      <c r="Q925" s="46"/>
    </row>
    <row r="926" spans="2:17">
      <c r="B926" s="46"/>
      <c r="E926" s="46"/>
      <c r="G926" s="192"/>
      <c r="J926" s="46"/>
      <c r="K926" s="1312"/>
      <c r="L926" s="46"/>
      <c r="M926" s="46"/>
      <c r="N926" s="46"/>
      <c r="O926" s="46"/>
      <c r="P926" s="46"/>
      <c r="Q926" s="46"/>
    </row>
    <row r="927" spans="2:17">
      <c r="B927" s="46"/>
      <c r="E927" s="46"/>
      <c r="G927" s="192"/>
      <c r="J927" s="46"/>
      <c r="K927" s="1312"/>
      <c r="L927" s="46"/>
      <c r="M927" s="46"/>
      <c r="N927" s="46"/>
      <c r="O927" s="46"/>
      <c r="P927" s="46"/>
      <c r="Q927" s="46"/>
    </row>
    <row r="928" spans="2:17">
      <c r="B928" s="46"/>
      <c r="E928" s="46"/>
      <c r="G928" s="192"/>
      <c r="J928" s="46"/>
      <c r="K928" s="1312"/>
      <c r="L928" s="46"/>
      <c r="M928" s="46"/>
      <c r="N928" s="46"/>
      <c r="O928" s="46"/>
      <c r="P928" s="46"/>
      <c r="Q928" s="46"/>
    </row>
    <row r="929" spans="2:17">
      <c r="B929" s="46"/>
      <c r="E929" s="46"/>
      <c r="G929" s="192"/>
      <c r="J929" s="46"/>
      <c r="K929" s="1312"/>
      <c r="L929" s="46"/>
      <c r="M929" s="46"/>
      <c r="N929" s="46"/>
      <c r="O929" s="46"/>
      <c r="P929" s="46"/>
      <c r="Q929" s="46"/>
    </row>
    <row r="930" spans="2:17">
      <c r="B930" s="46"/>
      <c r="E930" s="46"/>
      <c r="G930" s="192"/>
      <c r="J930" s="46"/>
      <c r="K930" s="1312"/>
      <c r="L930" s="46"/>
      <c r="M930" s="46"/>
      <c r="N930" s="46"/>
      <c r="O930" s="46"/>
      <c r="P930" s="46"/>
      <c r="Q930" s="46"/>
    </row>
    <row r="931" spans="2:17">
      <c r="B931" s="46"/>
      <c r="E931" s="46"/>
      <c r="G931" s="192"/>
      <c r="J931" s="46"/>
      <c r="K931" s="1312"/>
      <c r="L931" s="46"/>
      <c r="M931" s="46"/>
      <c r="N931" s="46"/>
      <c r="O931" s="46"/>
      <c r="P931" s="46"/>
      <c r="Q931" s="46"/>
    </row>
    <row r="932" spans="2:17">
      <c r="B932" s="46"/>
      <c r="E932" s="46"/>
      <c r="G932" s="192"/>
      <c r="J932" s="46"/>
      <c r="K932" s="1312"/>
      <c r="L932" s="46"/>
      <c r="M932" s="46"/>
      <c r="N932" s="46"/>
      <c r="O932" s="46"/>
      <c r="P932" s="46"/>
      <c r="Q932" s="46"/>
    </row>
    <row r="933" spans="2:17">
      <c r="B933" s="46"/>
      <c r="E933" s="46"/>
      <c r="G933" s="192"/>
      <c r="J933" s="46"/>
      <c r="K933" s="1312"/>
      <c r="L933" s="46"/>
      <c r="M933" s="46"/>
      <c r="N933" s="46"/>
      <c r="O933" s="46"/>
      <c r="P933" s="46"/>
      <c r="Q933" s="46"/>
    </row>
    <row r="934" spans="2:17">
      <c r="B934" s="46"/>
      <c r="E934" s="46"/>
      <c r="G934" s="192"/>
      <c r="J934" s="46"/>
      <c r="K934" s="1312"/>
      <c r="L934" s="46"/>
      <c r="M934" s="46"/>
      <c r="N934" s="46"/>
      <c r="O934" s="46"/>
      <c r="P934" s="46"/>
      <c r="Q934" s="46"/>
    </row>
    <row r="935" spans="2:17">
      <c r="B935" s="46"/>
      <c r="E935" s="46"/>
      <c r="G935" s="192"/>
      <c r="J935" s="46"/>
      <c r="K935" s="1312"/>
      <c r="L935" s="46"/>
      <c r="M935" s="46"/>
      <c r="N935" s="46"/>
      <c r="O935" s="46"/>
      <c r="P935" s="46"/>
      <c r="Q935" s="46"/>
    </row>
    <row r="936" spans="2:17">
      <c r="B936" s="46"/>
      <c r="E936" s="46"/>
      <c r="G936" s="192"/>
      <c r="J936" s="46"/>
      <c r="K936" s="1312"/>
      <c r="L936" s="46"/>
      <c r="M936" s="46"/>
      <c r="N936" s="46"/>
      <c r="O936" s="46"/>
      <c r="P936" s="46"/>
      <c r="Q936" s="46"/>
    </row>
    <row r="937" spans="2:17">
      <c r="B937" s="46"/>
      <c r="E937" s="46"/>
      <c r="G937" s="192"/>
      <c r="J937" s="46"/>
      <c r="K937" s="1312"/>
      <c r="L937" s="46"/>
      <c r="M937" s="46"/>
      <c r="N937" s="46"/>
      <c r="O937" s="46"/>
      <c r="P937" s="46"/>
      <c r="Q937" s="46"/>
    </row>
    <row r="938" spans="2:17">
      <c r="B938" s="46"/>
      <c r="E938" s="46"/>
      <c r="G938" s="192"/>
      <c r="J938" s="46"/>
      <c r="K938" s="1312"/>
      <c r="L938" s="46"/>
      <c r="M938" s="46"/>
      <c r="N938" s="46"/>
      <c r="O938" s="46"/>
      <c r="P938" s="46"/>
      <c r="Q938" s="46"/>
    </row>
    <row r="939" spans="2:17">
      <c r="B939" s="46"/>
      <c r="E939" s="46"/>
      <c r="G939" s="192"/>
      <c r="J939" s="46"/>
      <c r="K939" s="1312"/>
      <c r="L939" s="46"/>
      <c r="M939" s="46"/>
      <c r="N939" s="46"/>
      <c r="O939" s="46"/>
      <c r="P939" s="46"/>
      <c r="Q939" s="46"/>
    </row>
    <row r="940" spans="2:17">
      <c r="B940" s="46"/>
      <c r="E940" s="46"/>
      <c r="G940" s="192"/>
      <c r="J940" s="46"/>
      <c r="K940" s="1312"/>
      <c r="L940" s="46"/>
      <c r="M940" s="46"/>
      <c r="N940" s="46"/>
      <c r="O940" s="46"/>
      <c r="P940" s="46"/>
      <c r="Q940" s="46"/>
    </row>
    <row r="941" spans="2:17">
      <c r="B941" s="46"/>
      <c r="E941" s="46"/>
      <c r="G941" s="192"/>
      <c r="J941" s="46"/>
      <c r="K941" s="1312"/>
      <c r="L941" s="46"/>
      <c r="M941" s="46"/>
      <c r="N941" s="46"/>
      <c r="O941" s="46"/>
      <c r="P941" s="46"/>
      <c r="Q941" s="46"/>
    </row>
    <row r="942" spans="2:17">
      <c r="B942" s="46"/>
      <c r="E942" s="46"/>
      <c r="G942" s="192"/>
      <c r="J942" s="46"/>
      <c r="K942" s="1312"/>
      <c r="L942" s="46"/>
      <c r="M942" s="46"/>
      <c r="N942" s="46"/>
      <c r="O942" s="46"/>
      <c r="P942" s="46"/>
      <c r="Q942" s="46"/>
    </row>
    <row r="943" spans="2:17">
      <c r="B943" s="46"/>
      <c r="E943" s="46"/>
      <c r="G943" s="192"/>
      <c r="J943" s="46"/>
      <c r="K943" s="1312"/>
      <c r="L943" s="46"/>
      <c r="M943" s="46"/>
      <c r="N943" s="46"/>
      <c r="O943" s="46"/>
      <c r="P943" s="46"/>
      <c r="Q943" s="46"/>
    </row>
    <row r="944" spans="2:17">
      <c r="B944" s="46"/>
      <c r="E944" s="46"/>
      <c r="G944" s="192"/>
      <c r="J944" s="46"/>
      <c r="K944" s="1312"/>
      <c r="L944" s="46"/>
      <c r="M944" s="46"/>
      <c r="N944" s="46"/>
      <c r="O944" s="46"/>
      <c r="P944" s="46"/>
      <c r="Q944" s="46"/>
    </row>
    <row r="945" spans="2:17">
      <c r="B945" s="46"/>
      <c r="E945" s="46"/>
      <c r="G945" s="192"/>
      <c r="J945" s="46"/>
      <c r="K945" s="1312"/>
      <c r="L945" s="46"/>
      <c r="M945" s="46"/>
      <c r="N945" s="46"/>
      <c r="O945" s="46"/>
      <c r="P945" s="46"/>
      <c r="Q945" s="46"/>
    </row>
    <row r="946" spans="2:17">
      <c r="B946" s="46"/>
      <c r="E946" s="46"/>
      <c r="G946" s="192"/>
      <c r="J946" s="46"/>
      <c r="K946" s="1312"/>
      <c r="L946" s="46"/>
      <c r="M946" s="46"/>
      <c r="N946" s="46"/>
      <c r="O946" s="46"/>
      <c r="P946" s="46"/>
      <c r="Q946" s="46"/>
    </row>
    <row r="947" spans="2:17">
      <c r="B947" s="46"/>
      <c r="E947" s="46"/>
      <c r="G947" s="192"/>
      <c r="J947" s="46"/>
      <c r="K947" s="1312"/>
      <c r="L947" s="46"/>
      <c r="M947" s="46"/>
      <c r="N947" s="46"/>
      <c r="O947" s="46"/>
      <c r="P947" s="46"/>
      <c r="Q947" s="46"/>
    </row>
    <row r="948" spans="2:17">
      <c r="B948" s="46"/>
      <c r="E948" s="46"/>
      <c r="G948" s="192"/>
      <c r="J948" s="46"/>
      <c r="K948" s="1312"/>
      <c r="L948" s="46"/>
      <c r="M948" s="46"/>
      <c r="N948" s="46"/>
      <c r="O948" s="46"/>
      <c r="P948" s="46"/>
      <c r="Q948" s="46"/>
    </row>
    <row r="949" spans="2:17">
      <c r="B949" s="46"/>
      <c r="E949" s="46"/>
      <c r="G949" s="192"/>
      <c r="J949" s="46"/>
      <c r="K949" s="1312"/>
      <c r="L949" s="46"/>
      <c r="M949" s="46"/>
      <c r="N949" s="46"/>
      <c r="O949" s="46"/>
      <c r="P949" s="46"/>
      <c r="Q949" s="46"/>
    </row>
    <row r="950" spans="2:17">
      <c r="B950" s="46"/>
      <c r="E950" s="46"/>
      <c r="G950" s="192"/>
      <c r="J950" s="46"/>
      <c r="K950" s="1312"/>
      <c r="L950" s="46"/>
      <c r="M950" s="46"/>
      <c r="N950" s="46"/>
      <c r="O950" s="46"/>
      <c r="P950" s="46"/>
      <c r="Q950" s="46"/>
    </row>
    <row r="951" spans="2:17">
      <c r="B951" s="46"/>
      <c r="E951" s="46"/>
      <c r="G951" s="192"/>
      <c r="J951" s="46"/>
      <c r="K951" s="1312"/>
      <c r="L951" s="46"/>
      <c r="M951" s="46"/>
      <c r="N951" s="46"/>
      <c r="O951" s="46"/>
      <c r="P951" s="46"/>
      <c r="Q951" s="46"/>
    </row>
    <row r="952" spans="2:17">
      <c r="B952" s="46"/>
      <c r="E952" s="46"/>
      <c r="G952" s="192"/>
      <c r="J952" s="46"/>
      <c r="K952" s="1312"/>
      <c r="L952" s="46"/>
      <c r="M952" s="46"/>
      <c r="N952" s="46"/>
      <c r="O952" s="46"/>
      <c r="P952" s="46"/>
      <c r="Q952" s="46"/>
    </row>
    <row r="953" spans="2:17">
      <c r="B953" s="46"/>
      <c r="E953" s="46"/>
      <c r="G953" s="192"/>
      <c r="J953" s="46"/>
      <c r="K953" s="1312"/>
      <c r="L953" s="46"/>
      <c r="M953" s="46"/>
      <c r="N953" s="46"/>
      <c r="O953" s="46"/>
      <c r="P953" s="46"/>
      <c r="Q953" s="46"/>
    </row>
    <row r="954" spans="2:17">
      <c r="B954" s="46"/>
      <c r="E954" s="46"/>
      <c r="G954" s="192"/>
      <c r="J954" s="46"/>
      <c r="K954" s="1312"/>
      <c r="L954" s="46"/>
      <c r="M954" s="46"/>
      <c r="N954" s="46"/>
      <c r="O954" s="46"/>
      <c r="P954" s="46"/>
      <c r="Q954" s="46"/>
    </row>
    <row r="955" spans="2:17">
      <c r="B955" s="46"/>
      <c r="E955" s="46"/>
      <c r="G955" s="192"/>
      <c r="J955" s="46"/>
      <c r="K955" s="1312"/>
      <c r="L955" s="46"/>
      <c r="M955" s="46"/>
      <c r="N955" s="46"/>
      <c r="O955" s="46"/>
      <c r="P955" s="46"/>
      <c r="Q955" s="46"/>
    </row>
    <row r="956" spans="2:17">
      <c r="B956" s="46"/>
      <c r="E956" s="46"/>
      <c r="G956" s="192"/>
      <c r="J956" s="46"/>
      <c r="K956" s="1312"/>
      <c r="L956" s="46"/>
      <c r="M956" s="46"/>
      <c r="N956" s="46"/>
      <c r="O956" s="46"/>
      <c r="P956" s="46"/>
      <c r="Q956" s="46"/>
    </row>
    <row r="957" spans="2:17">
      <c r="B957" s="46"/>
      <c r="E957" s="46"/>
      <c r="G957" s="192"/>
      <c r="J957" s="46"/>
      <c r="K957" s="1312"/>
      <c r="L957" s="46"/>
      <c r="M957" s="46"/>
      <c r="N957" s="46"/>
      <c r="O957" s="46"/>
      <c r="P957" s="46"/>
      <c r="Q957" s="46"/>
    </row>
    <row r="958" spans="2:17">
      <c r="B958" s="46"/>
      <c r="E958" s="46"/>
      <c r="G958" s="192"/>
      <c r="J958" s="46"/>
      <c r="K958" s="1312"/>
      <c r="L958" s="46"/>
      <c r="M958" s="46"/>
      <c r="N958" s="46"/>
      <c r="O958" s="46"/>
      <c r="P958" s="46"/>
      <c r="Q958" s="46"/>
    </row>
    <row r="959" spans="2:17">
      <c r="B959" s="46"/>
      <c r="E959" s="46"/>
      <c r="G959" s="192"/>
      <c r="J959" s="46"/>
      <c r="K959" s="1312"/>
      <c r="L959" s="46"/>
      <c r="M959" s="46"/>
      <c r="N959" s="46"/>
      <c r="O959" s="46"/>
      <c r="P959" s="46"/>
      <c r="Q959" s="46"/>
    </row>
    <row r="960" spans="2:17">
      <c r="B960" s="46"/>
      <c r="E960" s="46"/>
      <c r="G960" s="192"/>
      <c r="J960" s="46"/>
      <c r="K960" s="1312"/>
      <c r="L960" s="46"/>
      <c r="M960" s="46"/>
      <c r="N960" s="46"/>
      <c r="O960" s="46"/>
      <c r="P960" s="46"/>
      <c r="Q960" s="46"/>
    </row>
    <row r="961" spans="2:17">
      <c r="B961" s="46"/>
      <c r="E961" s="46"/>
      <c r="G961" s="192"/>
      <c r="J961" s="46"/>
      <c r="K961" s="1312"/>
      <c r="L961" s="46"/>
      <c r="M961" s="46"/>
      <c r="N961" s="46"/>
      <c r="O961" s="46"/>
      <c r="P961" s="46"/>
      <c r="Q961" s="46"/>
    </row>
    <row r="962" spans="2:17">
      <c r="B962" s="46"/>
      <c r="E962" s="46"/>
      <c r="G962" s="192"/>
      <c r="J962" s="46"/>
      <c r="K962" s="1312"/>
      <c r="L962" s="46"/>
      <c r="M962" s="46"/>
      <c r="N962" s="46"/>
      <c r="O962" s="46"/>
      <c r="P962" s="46"/>
      <c r="Q962" s="46"/>
    </row>
    <row r="963" spans="2:17">
      <c r="B963" s="46"/>
      <c r="E963" s="46"/>
      <c r="G963" s="192"/>
      <c r="J963" s="46"/>
      <c r="K963" s="1312"/>
      <c r="L963" s="46"/>
      <c r="M963" s="46"/>
      <c r="N963" s="46"/>
      <c r="O963" s="46"/>
      <c r="P963" s="46"/>
      <c r="Q963" s="46"/>
    </row>
    <row r="964" spans="2:17">
      <c r="B964" s="46"/>
      <c r="E964" s="46"/>
      <c r="G964" s="192"/>
      <c r="J964" s="46"/>
      <c r="K964" s="1312"/>
      <c r="L964" s="46"/>
      <c r="M964" s="46"/>
      <c r="N964" s="46"/>
      <c r="O964" s="46"/>
      <c r="P964" s="46"/>
      <c r="Q964" s="46"/>
    </row>
    <row r="965" spans="2:17">
      <c r="B965" s="46"/>
      <c r="E965" s="46"/>
      <c r="G965" s="192"/>
      <c r="J965" s="46"/>
      <c r="K965" s="1312"/>
      <c r="L965" s="46"/>
      <c r="M965" s="46"/>
      <c r="N965" s="46"/>
      <c r="O965" s="46"/>
      <c r="P965" s="46"/>
      <c r="Q965" s="46"/>
    </row>
    <row r="966" spans="2:17">
      <c r="B966" s="46"/>
      <c r="E966" s="46"/>
      <c r="G966" s="192"/>
      <c r="J966" s="46"/>
      <c r="K966" s="1312"/>
      <c r="L966" s="46"/>
      <c r="M966" s="46"/>
      <c r="N966" s="46"/>
      <c r="O966" s="46"/>
      <c r="P966" s="46"/>
      <c r="Q966" s="46"/>
    </row>
    <row r="967" spans="2:17">
      <c r="B967" s="46"/>
      <c r="E967" s="46"/>
      <c r="G967" s="192"/>
      <c r="J967" s="46"/>
      <c r="K967" s="1312"/>
      <c r="L967" s="46"/>
      <c r="M967" s="46"/>
      <c r="N967" s="46"/>
      <c r="O967" s="46"/>
      <c r="P967" s="46"/>
      <c r="Q967" s="46"/>
    </row>
    <row r="968" spans="2:17">
      <c r="B968" s="46"/>
      <c r="E968" s="46"/>
      <c r="G968" s="192"/>
      <c r="J968" s="46"/>
      <c r="K968" s="1312"/>
      <c r="L968" s="46"/>
      <c r="M968" s="46"/>
      <c r="N968" s="46"/>
      <c r="O968" s="46"/>
      <c r="P968" s="46"/>
      <c r="Q968" s="46"/>
    </row>
    <row r="969" spans="2:17">
      <c r="B969" s="46"/>
      <c r="E969" s="46"/>
      <c r="G969" s="192"/>
      <c r="J969" s="46"/>
      <c r="K969" s="1312"/>
      <c r="L969" s="46"/>
      <c r="M969" s="46"/>
      <c r="N969" s="46"/>
      <c r="O969" s="46"/>
      <c r="P969" s="46"/>
      <c r="Q969" s="46"/>
    </row>
    <row r="970" spans="2:17">
      <c r="B970" s="46"/>
      <c r="E970" s="46"/>
      <c r="G970" s="192"/>
      <c r="J970" s="46"/>
      <c r="K970" s="1312"/>
      <c r="L970" s="46"/>
      <c r="M970" s="46"/>
      <c r="N970" s="46"/>
      <c r="O970" s="46"/>
      <c r="P970" s="46"/>
      <c r="Q970" s="46"/>
    </row>
    <row r="971" spans="2:17">
      <c r="B971" s="46"/>
      <c r="E971" s="46"/>
      <c r="G971" s="192"/>
      <c r="J971" s="46"/>
      <c r="K971" s="1312"/>
      <c r="L971" s="46"/>
      <c r="M971" s="46"/>
      <c r="N971" s="46"/>
      <c r="O971" s="46"/>
      <c r="P971" s="46"/>
      <c r="Q971" s="46"/>
    </row>
    <row r="972" spans="2:17">
      <c r="B972" s="46"/>
      <c r="E972" s="46"/>
      <c r="G972" s="192"/>
      <c r="J972" s="46"/>
      <c r="K972" s="1312"/>
      <c r="L972" s="46"/>
      <c r="M972" s="46"/>
      <c r="N972" s="46"/>
      <c r="O972" s="46"/>
      <c r="P972" s="46"/>
      <c r="Q972" s="46"/>
    </row>
    <row r="973" spans="2:17">
      <c r="B973" s="46"/>
      <c r="E973" s="46"/>
      <c r="G973" s="192"/>
      <c r="J973" s="46"/>
      <c r="K973" s="1312"/>
      <c r="L973" s="46"/>
      <c r="M973" s="46"/>
      <c r="N973" s="46"/>
      <c r="O973" s="46"/>
      <c r="P973" s="46"/>
      <c r="Q973" s="46"/>
    </row>
    <row r="974" spans="2:17">
      <c r="B974" s="46"/>
      <c r="E974" s="46"/>
      <c r="G974" s="192"/>
      <c r="J974" s="46"/>
      <c r="K974" s="1312"/>
      <c r="L974" s="46"/>
      <c r="M974" s="46"/>
      <c r="N974" s="46"/>
      <c r="O974" s="46"/>
      <c r="P974" s="46"/>
      <c r="Q974" s="46"/>
    </row>
    <row r="975" spans="2:17">
      <c r="B975" s="46"/>
      <c r="E975" s="46"/>
      <c r="G975" s="192"/>
      <c r="J975" s="46"/>
      <c r="K975" s="1312"/>
      <c r="L975" s="46"/>
      <c r="M975" s="46"/>
      <c r="N975" s="46"/>
      <c r="O975" s="46"/>
      <c r="P975" s="46"/>
      <c r="Q975" s="46"/>
    </row>
    <row r="979" spans="1:29" ht="15.5">
      <c r="A979" s="1322" t="s">
        <v>3306</v>
      </c>
    </row>
    <row r="981" spans="1:29" ht="69">
      <c r="A981" s="612" t="s">
        <v>181</v>
      </c>
      <c r="B981" s="612" t="s">
        <v>1850</v>
      </c>
      <c r="C981" s="612" t="s">
        <v>3095</v>
      </c>
      <c r="D981" s="1307" t="s">
        <v>3360</v>
      </c>
      <c r="E981" s="612" t="s">
        <v>3096</v>
      </c>
      <c r="F981" s="612" t="s">
        <v>3366</v>
      </c>
      <c r="G981" s="612" t="s">
        <v>24</v>
      </c>
      <c r="H981" s="612" t="s">
        <v>996</v>
      </c>
      <c r="I981" s="612" t="s">
        <v>1074</v>
      </c>
      <c r="J981" s="612" t="s">
        <v>3109</v>
      </c>
      <c r="K981" s="612" t="s">
        <v>997</v>
      </c>
      <c r="L981" s="612" t="s">
        <v>2892</v>
      </c>
      <c r="M981" s="612" t="s">
        <v>3094</v>
      </c>
      <c r="N981" s="612" t="s">
        <v>1045</v>
      </c>
      <c r="O981" s="612" t="s">
        <v>1046</v>
      </c>
      <c r="P981" s="612" t="s">
        <v>130</v>
      </c>
      <c r="Q981" s="612" t="s">
        <v>2983</v>
      </c>
      <c r="R981" s="612" t="s">
        <v>2984</v>
      </c>
      <c r="S981" s="612" t="s">
        <v>3117</v>
      </c>
      <c r="T981" s="612" t="s">
        <v>139</v>
      </c>
      <c r="U981" s="612" t="s">
        <v>131</v>
      </c>
      <c r="V981" s="612" t="s">
        <v>25</v>
      </c>
      <c r="W981" s="612" t="s">
        <v>1075</v>
      </c>
      <c r="X981" s="612" t="s">
        <v>1076</v>
      </c>
      <c r="Y981" s="612" t="s">
        <v>132</v>
      </c>
      <c r="Z981" s="612" t="s">
        <v>3125</v>
      </c>
      <c r="AA981" s="612" t="s">
        <v>280</v>
      </c>
      <c r="AB981" s="612" t="s">
        <v>3289</v>
      </c>
      <c r="AC981" s="612" t="s">
        <v>30</v>
      </c>
    </row>
    <row r="982" spans="1:29" ht="12.5">
      <c r="B982" s="46"/>
      <c r="E982" s="46"/>
      <c r="G982"/>
      <c r="H982"/>
      <c r="I982"/>
      <c r="J982"/>
      <c r="K982"/>
      <c r="L982"/>
      <c r="M982"/>
      <c r="N982"/>
      <c r="O982"/>
      <c r="P982" s="1320"/>
      <c r="Q982"/>
      <c r="R982"/>
      <c r="S982"/>
      <c r="T982"/>
      <c r="U982"/>
      <c r="V982"/>
      <c r="W982"/>
      <c r="X982"/>
      <c r="Y982"/>
      <c r="Z982"/>
      <c r="AA982"/>
      <c r="AB982"/>
      <c r="AC982"/>
    </row>
    <row r="983" spans="1:29" ht="12.5">
      <c r="B983" s="46"/>
      <c r="E983" s="46"/>
      <c r="G983"/>
      <c r="H983"/>
      <c r="I983"/>
      <c r="J983"/>
      <c r="K983"/>
      <c r="L983"/>
      <c r="M983"/>
      <c r="N983"/>
      <c r="O983"/>
      <c r="P983" s="1320"/>
      <c r="Q983"/>
      <c r="R983"/>
      <c r="S983"/>
      <c r="T983"/>
      <c r="U983"/>
      <c r="V983"/>
      <c r="W983"/>
      <c r="X983"/>
      <c r="Y983"/>
      <c r="Z983"/>
      <c r="AA983"/>
      <c r="AB983"/>
      <c r="AC983"/>
    </row>
    <row r="984" spans="1:29" ht="12.5">
      <c r="B984" s="46"/>
      <c r="E984" s="46"/>
      <c r="G984"/>
      <c r="H984"/>
      <c r="I984"/>
      <c r="J984"/>
      <c r="K984"/>
      <c r="L984"/>
      <c r="M984"/>
      <c r="N984"/>
      <c r="O984"/>
      <c r="P984" s="1320"/>
      <c r="Q984"/>
      <c r="R984"/>
      <c r="S984"/>
      <c r="T984"/>
      <c r="U984"/>
      <c r="V984"/>
      <c r="W984"/>
      <c r="X984"/>
      <c r="Y984"/>
      <c r="Z984"/>
      <c r="AA984"/>
      <c r="AB984"/>
      <c r="AC984"/>
    </row>
    <row r="985" spans="1:29" ht="12.5">
      <c r="B985" s="46"/>
      <c r="E985" s="46"/>
      <c r="G985"/>
      <c r="H985"/>
      <c r="I985"/>
      <c r="J985"/>
      <c r="K985"/>
      <c r="L985"/>
      <c r="M985"/>
      <c r="N985"/>
      <c r="O985"/>
      <c r="P985" s="1320"/>
      <c r="Q985"/>
      <c r="R985"/>
      <c r="S985"/>
      <c r="T985"/>
      <c r="U985"/>
      <c r="V985"/>
      <c r="W985"/>
      <c r="X985"/>
      <c r="Y985"/>
      <c r="Z985"/>
      <c r="AA985"/>
      <c r="AB985"/>
      <c r="AC985"/>
    </row>
    <row r="986" spans="1:29" ht="12.5">
      <c r="B986" s="46"/>
      <c r="E986" s="46"/>
      <c r="G986"/>
      <c r="H986"/>
      <c r="I986"/>
      <c r="J986"/>
      <c r="K986"/>
      <c r="L986"/>
      <c r="M986"/>
      <c r="N986"/>
      <c r="O986"/>
      <c r="P986" s="1320"/>
      <c r="Q986"/>
      <c r="R986"/>
      <c r="S986"/>
      <c r="T986"/>
      <c r="U986"/>
      <c r="V986"/>
      <c r="W986"/>
      <c r="X986"/>
      <c r="Y986"/>
      <c r="Z986"/>
      <c r="AA986"/>
      <c r="AB986"/>
      <c r="AC986"/>
    </row>
    <row r="987" spans="1:29" ht="12.5">
      <c r="B987" s="46"/>
      <c r="E987" s="46"/>
      <c r="G987"/>
      <c r="H987"/>
      <c r="I987"/>
      <c r="J987"/>
      <c r="K987"/>
      <c r="L987"/>
      <c r="M987"/>
      <c r="N987"/>
      <c r="O987"/>
      <c r="P987" s="1320"/>
      <c r="Q987"/>
      <c r="R987"/>
      <c r="S987"/>
      <c r="T987"/>
      <c r="U987"/>
      <c r="V987"/>
      <c r="W987"/>
      <c r="X987"/>
      <c r="Y987"/>
      <c r="Z987"/>
      <c r="AA987"/>
      <c r="AB987"/>
      <c r="AC987"/>
    </row>
    <row r="988" spans="1:29" ht="12.5">
      <c r="B988" s="46"/>
      <c r="E988" s="46"/>
      <c r="G988"/>
      <c r="H988"/>
      <c r="I988"/>
      <c r="J988"/>
      <c r="K988"/>
      <c r="L988"/>
      <c r="M988"/>
      <c r="N988"/>
      <c r="O988"/>
      <c r="P988" s="1320"/>
      <c r="Q988"/>
      <c r="R988"/>
      <c r="S988"/>
      <c r="T988"/>
      <c r="U988"/>
      <c r="V988"/>
      <c r="W988"/>
      <c r="X988"/>
      <c r="Y988"/>
      <c r="Z988"/>
      <c r="AA988"/>
      <c r="AB988"/>
      <c r="AC988"/>
    </row>
    <row r="989" spans="1:29" ht="12.5">
      <c r="B989" s="46"/>
      <c r="E989" s="46"/>
      <c r="G989"/>
      <c r="H989"/>
      <c r="I989"/>
      <c r="J989"/>
      <c r="K989"/>
      <c r="L989"/>
      <c r="M989"/>
      <c r="N989"/>
      <c r="O989"/>
      <c r="P989" s="1320"/>
      <c r="Q989"/>
      <c r="R989"/>
      <c r="S989"/>
      <c r="T989"/>
      <c r="U989"/>
      <c r="V989"/>
      <c r="W989"/>
      <c r="X989"/>
      <c r="Y989"/>
      <c r="Z989"/>
      <c r="AA989"/>
      <c r="AB989"/>
      <c r="AC989"/>
    </row>
    <row r="990" spans="1:29" ht="12.5">
      <c r="B990" s="46"/>
      <c r="E990" s="46"/>
      <c r="G990"/>
      <c r="H990"/>
      <c r="I990"/>
      <c r="J990"/>
      <c r="K990"/>
      <c r="L990"/>
      <c r="M990"/>
      <c r="N990"/>
      <c r="O990"/>
      <c r="P990" s="1320"/>
      <c r="Q990"/>
      <c r="R990"/>
      <c r="S990"/>
      <c r="T990"/>
      <c r="U990"/>
      <c r="V990"/>
      <c r="W990"/>
      <c r="X990"/>
      <c r="Y990"/>
      <c r="Z990"/>
      <c r="AA990"/>
      <c r="AB990"/>
      <c r="AC990"/>
    </row>
    <row r="991" spans="1:29" ht="12.5">
      <c r="B991" s="46"/>
      <c r="E991" s="46"/>
      <c r="G991"/>
      <c r="H991"/>
      <c r="I991"/>
      <c r="J991"/>
      <c r="K991"/>
      <c r="L991"/>
      <c r="M991"/>
      <c r="N991"/>
      <c r="O991"/>
      <c r="P991" s="1320"/>
      <c r="Q991"/>
      <c r="R991"/>
      <c r="S991"/>
      <c r="T991"/>
      <c r="U991"/>
      <c r="V991"/>
      <c r="W991"/>
      <c r="X991"/>
      <c r="Y991"/>
      <c r="Z991"/>
      <c r="AA991"/>
      <c r="AB991"/>
      <c r="AC991"/>
    </row>
    <row r="992" spans="1:29" ht="12.5">
      <c r="B992" s="46"/>
      <c r="E992" s="46"/>
      <c r="G992"/>
      <c r="H992"/>
      <c r="I992"/>
      <c r="J992"/>
      <c r="K992"/>
      <c r="L992"/>
      <c r="M992"/>
      <c r="N992"/>
      <c r="O992"/>
      <c r="P992" s="1320"/>
      <c r="Q992"/>
      <c r="R992"/>
      <c r="S992"/>
      <c r="T992"/>
      <c r="U992"/>
      <c r="V992"/>
      <c r="W992"/>
      <c r="X992"/>
      <c r="Y992"/>
      <c r="Z992"/>
      <c r="AA992"/>
      <c r="AB992"/>
      <c r="AC992"/>
    </row>
    <row r="993" spans="2:29" ht="12.5">
      <c r="B993" s="46"/>
      <c r="E993" s="46"/>
      <c r="G993"/>
      <c r="H993"/>
      <c r="I993"/>
      <c r="J993"/>
      <c r="K993"/>
      <c r="L993"/>
      <c r="M993"/>
      <c r="N993"/>
      <c r="O993"/>
      <c r="P993" s="1320"/>
      <c r="Q993"/>
      <c r="R993"/>
      <c r="S993"/>
      <c r="T993"/>
      <c r="U993"/>
      <c r="V993"/>
      <c r="W993"/>
      <c r="X993"/>
      <c r="Y993"/>
      <c r="Z993"/>
      <c r="AA993"/>
      <c r="AB993"/>
      <c r="AC993"/>
    </row>
    <row r="994" spans="2:29" ht="12.5">
      <c r="B994" s="46"/>
      <c r="E994" s="46"/>
      <c r="G994"/>
      <c r="H994"/>
      <c r="I994"/>
      <c r="J994"/>
      <c r="K994"/>
      <c r="L994"/>
      <c r="M994"/>
      <c r="N994"/>
      <c r="O994"/>
      <c r="P994" s="1320"/>
      <c r="Q994"/>
      <c r="R994"/>
      <c r="S994"/>
      <c r="T994"/>
      <c r="U994"/>
      <c r="V994"/>
      <c r="W994"/>
      <c r="X994"/>
      <c r="Y994"/>
      <c r="Z994"/>
      <c r="AA994"/>
      <c r="AB994"/>
      <c r="AC994"/>
    </row>
    <row r="995" spans="2:29" ht="12.5">
      <c r="B995" s="46"/>
      <c r="E995" s="46"/>
      <c r="G995"/>
      <c r="H995"/>
      <c r="I995"/>
      <c r="J995"/>
      <c r="K995"/>
      <c r="L995"/>
      <c r="M995"/>
      <c r="N995"/>
      <c r="O995"/>
      <c r="P995" s="1320"/>
      <c r="Q995"/>
      <c r="R995"/>
      <c r="S995"/>
      <c r="T995"/>
      <c r="U995"/>
      <c r="V995"/>
      <c r="W995"/>
      <c r="X995"/>
      <c r="Y995"/>
      <c r="Z995"/>
      <c r="AA995"/>
      <c r="AB995"/>
      <c r="AC995"/>
    </row>
    <row r="996" spans="2:29" ht="12.5">
      <c r="B996" s="46"/>
      <c r="E996" s="46"/>
      <c r="G996"/>
      <c r="H996"/>
      <c r="I996"/>
      <c r="J996"/>
      <c r="K996"/>
      <c r="L996"/>
      <c r="M996"/>
      <c r="N996"/>
      <c r="O996"/>
      <c r="P996" s="1320"/>
      <c r="Q996"/>
      <c r="R996"/>
      <c r="S996"/>
      <c r="T996"/>
      <c r="U996"/>
      <c r="V996"/>
      <c r="W996"/>
      <c r="X996"/>
      <c r="Y996"/>
      <c r="Z996"/>
      <c r="AA996"/>
      <c r="AB996"/>
      <c r="AC996"/>
    </row>
    <row r="997" spans="2:29" ht="12.5">
      <c r="B997" s="46"/>
      <c r="E997" s="46"/>
      <c r="G997"/>
      <c r="H997"/>
      <c r="I997"/>
      <c r="J997"/>
      <c r="K997"/>
      <c r="L997"/>
      <c r="M997"/>
      <c r="N997"/>
      <c r="O997"/>
      <c r="P997" s="1320"/>
      <c r="Q997"/>
      <c r="R997"/>
      <c r="S997"/>
      <c r="T997"/>
      <c r="U997"/>
      <c r="V997"/>
      <c r="W997"/>
      <c r="X997"/>
      <c r="Y997"/>
      <c r="Z997"/>
      <c r="AA997"/>
      <c r="AB997"/>
      <c r="AC997"/>
    </row>
    <row r="998" spans="2:29" ht="12.5">
      <c r="B998" s="46"/>
      <c r="E998" s="46"/>
      <c r="G998"/>
      <c r="H998"/>
      <c r="I998"/>
      <c r="J998"/>
      <c r="K998"/>
      <c r="L998"/>
      <c r="M998"/>
      <c r="N998"/>
      <c r="O998"/>
      <c r="P998" s="1320"/>
      <c r="Q998"/>
      <c r="R998"/>
      <c r="S998"/>
      <c r="T998"/>
      <c r="U998"/>
      <c r="V998"/>
      <c r="W998"/>
      <c r="X998"/>
      <c r="Y998"/>
      <c r="Z998"/>
      <c r="AA998"/>
      <c r="AB998"/>
      <c r="AC998"/>
    </row>
    <row r="999" spans="2:29" ht="12.5">
      <c r="B999" s="46"/>
      <c r="E999" s="46"/>
      <c r="G999"/>
      <c r="H999"/>
      <c r="I999"/>
      <c r="J999"/>
      <c r="K999"/>
      <c r="L999"/>
      <c r="M999"/>
      <c r="N999"/>
      <c r="O999"/>
      <c r="P999" s="1320"/>
      <c r="Q999"/>
      <c r="R999"/>
      <c r="S999"/>
      <c r="T999"/>
      <c r="U999"/>
      <c r="V999"/>
      <c r="W999"/>
      <c r="X999"/>
      <c r="Y999"/>
      <c r="Z999"/>
      <c r="AA999"/>
      <c r="AB999"/>
      <c r="AC999"/>
    </row>
    <row r="1000" spans="2:29" ht="12.5">
      <c r="B1000" s="46"/>
      <c r="E1000" s="46"/>
      <c r="G1000"/>
      <c r="H1000"/>
      <c r="I1000"/>
      <c r="J1000"/>
      <c r="K1000"/>
      <c r="L1000"/>
      <c r="M1000"/>
      <c r="N1000"/>
      <c r="O1000"/>
      <c r="P1000" s="1320"/>
      <c r="Q1000"/>
      <c r="R1000"/>
      <c r="S1000"/>
      <c r="T1000"/>
      <c r="U1000"/>
      <c r="V1000"/>
      <c r="W1000"/>
      <c r="X1000"/>
      <c r="Y1000"/>
      <c r="Z1000"/>
      <c r="AA1000"/>
      <c r="AB1000"/>
      <c r="AC1000"/>
    </row>
    <row r="1001" spans="2:29" ht="12.5">
      <c r="B1001" s="46"/>
      <c r="E1001" s="46"/>
      <c r="G1001"/>
      <c r="H1001"/>
      <c r="I1001"/>
      <c r="J1001"/>
      <c r="K1001"/>
      <c r="L1001"/>
      <c r="M1001"/>
      <c r="N1001"/>
      <c r="O1001"/>
      <c r="P1001" s="1320"/>
      <c r="Q1001"/>
      <c r="R1001"/>
      <c r="S1001"/>
      <c r="T1001"/>
      <c r="U1001"/>
      <c r="V1001"/>
      <c r="W1001"/>
      <c r="X1001"/>
      <c r="Y1001"/>
      <c r="Z1001"/>
      <c r="AA1001"/>
      <c r="AB1001"/>
      <c r="AC1001"/>
    </row>
    <row r="1002" spans="2:29" ht="12.5">
      <c r="B1002" s="46"/>
      <c r="E1002" s="46"/>
      <c r="G1002"/>
      <c r="H1002"/>
      <c r="I1002"/>
      <c r="J1002"/>
      <c r="K1002"/>
      <c r="L1002"/>
      <c r="M1002"/>
      <c r="N1002"/>
      <c r="O1002"/>
      <c r="P1002" s="1320"/>
      <c r="Q1002"/>
      <c r="R1002"/>
      <c r="S1002"/>
      <c r="T1002"/>
      <c r="U1002"/>
      <c r="V1002"/>
      <c r="W1002"/>
      <c r="X1002"/>
      <c r="Y1002"/>
      <c r="Z1002"/>
      <c r="AA1002"/>
      <c r="AB1002"/>
      <c r="AC1002"/>
    </row>
    <row r="1003" spans="2:29" ht="12.5">
      <c r="B1003" s="46"/>
      <c r="E1003" s="46"/>
      <c r="G1003"/>
      <c r="H1003"/>
      <c r="I1003"/>
      <c r="J1003"/>
      <c r="K1003"/>
      <c r="L1003"/>
      <c r="M1003"/>
      <c r="N1003"/>
      <c r="O1003"/>
      <c r="P1003" s="1320"/>
      <c r="Q1003"/>
      <c r="R1003"/>
      <c r="S1003"/>
      <c r="T1003"/>
      <c r="U1003"/>
      <c r="V1003"/>
      <c r="W1003"/>
      <c r="X1003"/>
      <c r="Y1003"/>
      <c r="Z1003"/>
      <c r="AA1003"/>
      <c r="AB1003"/>
      <c r="AC1003"/>
    </row>
    <row r="1004" spans="2:29" ht="12.5">
      <c r="B1004" s="46"/>
      <c r="E1004" s="46"/>
      <c r="G1004"/>
      <c r="H1004"/>
      <c r="I1004"/>
      <c r="J1004"/>
      <c r="K1004"/>
      <c r="L1004"/>
      <c r="M1004"/>
      <c r="N1004"/>
      <c r="O1004"/>
      <c r="P1004" s="1320"/>
      <c r="Q1004"/>
      <c r="R1004"/>
      <c r="S1004"/>
      <c r="T1004"/>
      <c r="U1004"/>
      <c r="V1004"/>
      <c r="W1004"/>
      <c r="X1004"/>
      <c r="Y1004"/>
      <c r="Z1004"/>
      <c r="AA1004"/>
      <c r="AB1004"/>
      <c r="AC1004"/>
    </row>
    <row r="1005" spans="2:29" ht="12.5">
      <c r="B1005" s="46"/>
      <c r="E1005" s="46"/>
      <c r="G1005"/>
      <c r="H1005"/>
      <c r="I1005"/>
      <c r="J1005"/>
      <c r="K1005"/>
      <c r="L1005"/>
      <c r="M1005"/>
      <c r="N1005"/>
      <c r="O1005"/>
      <c r="P1005" s="1320"/>
      <c r="Q1005"/>
      <c r="R1005"/>
      <c r="S1005"/>
      <c r="T1005"/>
      <c r="U1005"/>
      <c r="V1005"/>
      <c r="W1005"/>
      <c r="X1005"/>
      <c r="Y1005"/>
      <c r="Z1005"/>
      <c r="AA1005"/>
      <c r="AB1005"/>
      <c r="AC1005"/>
    </row>
    <row r="1006" spans="2:29" ht="12.5">
      <c r="B1006" s="46"/>
      <c r="E1006" s="46"/>
      <c r="G1006"/>
      <c r="H1006"/>
      <c r="I1006"/>
      <c r="J1006"/>
      <c r="K1006"/>
      <c r="L1006"/>
      <c r="M1006"/>
      <c r="N1006"/>
      <c r="O1006"/>
      <c r="P1006" s="1320"/>
      <c r="Q1006"/>
      <c r="R1006"/>
      <c r="S1006"/>
      <c r="T1006"/>
      <c r="U1006"/>
      <c r="V1006"/>
      <c r="W1006"/>
      <c r="X1006"/>
      <c r="Y1006"/>
      <c r="Z1006"/>
      <c r="AA1006"/>
      <c r="AB1006"/>
      <c r="AC1006"/>
    </row>
    <row r="1007" spans="2:29" ht="12.5">
      <c r="B1007" s="46"/>
      <c r="E1007" s="46"/>
      <c r="G1007"/>
      <c r="H1007"/>
      <c r="I1007"/>
      <c r="J1007"/>
      <c r="K1007"/>
      <c r="L1007"/>
      <c r="M1007"/>
      <c r="N1007"/>
      <c r="O1007"/>
      <c r="P1007" s="1320"/>
      <c r="Q1007"/>
      <c r="R1007"/>
      <c r="S1007"/>
      <c r="T1007"/>
      <c r="U1007"/>
      <c r="V1007"/>
      <c r="W1007"/>
      <c r="X1007"/>
      <c r="Y1007"/>
      <c r="Z1007"/>
      <c r="AA1007"/>
      <c r="AB1007"/>
      <c r="AC1007"/>
    </row>
    <row r="1008" spans="2:29" ht="12.5">
      <c r="B1008" s="46"/>
      <c r="E1008" s="46"/>
      <c r="G1008"/>
      <c r="H1008"/>
      <c r="I1008"/>
      <c r="J1008"/>
      <c r="K1008"/>
      <c r="L1008"/>
      <c r="M1008"/>
      <c r="N1008"/>
      <c r="O1008"/>
      <c r="P1008" s="1320"/>
      <c r="Q1008"/>
      <c r="R1008"/>
      <c r="S1008"/>
      <c r="T1008"/>
      <c r="U1008"/>
      <c r="V1008"/>
      <c r="W1008"/>
      <c r="X1008"/>
      <c r="Y1008"/>
      <c r="Z1008"/>
      <c r="AA1008"/>
      <c r="AB1008"/>
      <c r="AC1008"/>
    </row>
    <row r="1009" spans="2:29" ht="12.5">
      <c r="B1009" s="46"/>
      <c r="E1009" s="46"/>
      <c r="G1009"/>
      <c r="H1009"/>
      <c r="I1009"/>
      <c r="J1009"/>
      <c r="K1009"/>
      <c r="L1009"/>
      <c r="M1009"/>
      <c r="N1009"/>
      <c r="O1009"/>
      <c r="P1009" s="1320"/>
      <c r="Q1009"/>
      <c r="R1009"/>
      <c r="S1009"/>
      <c r="T1009"/>
      <c r="U1009"/>
      <c r="V1009"/>
      <c r="W1009"/>
      <c r="X1009"/>
      <c r="Y1009"/>
      <c r="Z1009"/>
      <c r="AA1009"/>
      <c r="AB1009"/>
      <c r="AC1009"/>
    </row>
    <row r="1010" spans="2:29" ht="12.5">
      <c r="B1010" s="46"/>
      <c r="E1010" s="46"/>
      <c r="G1010"/>
      <c r="H1010"/>
      <c r="I1010"/>
      <c r="J1010"/>
      <c r="K1010"/>
      <c r="L1010"/>
      <c r="M1010"/>
      <c r="N1010"/>
      <c r="O1010"/>
      <c r="P1010" s="1320"/>
      <c r="Q1010"/>
      <c r="R1010"/>
      <c r="S1010"/>
      <c r="T1010"/>
      <c r="U1010"/>
      <c r="V1010"/>
      <c r="W1010"/>
      <c r="X1010"/>
      <c r="Y1010"/>
      <c r="Z1010"/>
      <c r="AA1010"/>
      <c r="AB1010"/>
      <c r="AC1010"/>
    </row>
    <row r="1011" spans="2:29" ht="12.5">
      <c r="B1011" s="46"/>
      <c r="E1011" s="46"/>
      <c r="G1011"/>
      <c r="H1011"/>
      <c r="I1011"/>
      <c r="J1011"/>
      <c r="K1011"/>
      <c r="L1011"/>
      <c r="M1011"/>
      <c r="N1011"/>
      <c r="O1011"/>
      <c r="P1011" s="1320"/>
      <c r="Q1011"/>
      <c r="R1011"/>
      <c r="S1011"/>
      <c r="T1011"/>
      <c r="U1011"/>
      <c r="V1011"/>
      <c r="W1011"/>
      <c r="X1011"/>
      <c r="Y1011"/>
      <c r="Z1011"/>
      <c r="AA1011"/>
      <c r="AB1011"/>
      <c r="AC1011"/>
    </row>
    <row r="1012" spans="2:29" ht="12.5">
      <c r="B1012" s="46"/>
      <c r="E1012" s="46"/>
      <c r="G1012"/>
      <c r="H1012"/>
      <c r="I1012"/>
      <c r="J1012"/>
      <c r="K1012"/>
      <c r="L1012"/>
      <c r="M1012"/>
      <c r="N1012"/>
      <c r="O1012"/>
      <c r="P1012" s="1320"/>
      <c r="Q1012"/>
      <c r="R1012"/>
      <c r="S1012"/>
      <c r="T1012"/>
      <c r="U1012"/>
      <c r="V1012"/>
      <c r="W1012"/>
      <c r="X1012"/>
      <c r="Y1012"/>
      <c r="Z1012"/>
      <c r="AA1012"/>
      <c r="AB1012"/>
      <c r="AC1012"/>
    </row>
    <row r="1013" spans="2:29" ht="12.5">
      <c r="B1013" s="46"/>
      <c r="E1013" s="46"/>
      <c r="G1013"/>
      <c r="H1013"/>
      <c r="I1013"/>
      <c r="J1013"/>
      <c r="K1013"/>
      <c r="L1013"/>
      <c r="M1013"/>
      <c r="N1013"/>
      <c r="O1013"/>
      <c r="P1013" s="1320"/>
      <c r="Q1013"/>
      <c r="R1013"/>
      <c r="S1013"/>
      <c r="T1013"/>
      <c r="U1013"/>
      <c r="V1013"/>
      <c r="W1013"/>
      <c r="X1013"/>
      <c r="Y1013"/>
      <c r="Z1013"/>
      <c r="AA1013"/>
      <c r="AB1013"/>
      <c r="AC1013"/>
    </row>
    <row r="1014" spans="2:29" ht="12.5">
      <c r="B1014" s="46"/>
      <c r="E1014" s="46"/>
      <c r="G1014"/>
      <c r="H1014"/>
      <c r="I1014"/>
      <c r="J1014"/>
      <c r="K1014"/>
      <c r="L1014"/>
      <c r="M1014"/>
      <c r="N1014"/>
      <c r="O1014"/>
      <c r="P1014" s="1320"/>
      <c r="Q1014"/>
      <c r="R1014"/>
      <c r="S1014"/>
      <c r="T1014"/>
      <c r="U1014"/>
      <c r="V1014"/>
      <c r="W1014"/>
      <c r="X1014"/>
      <c r="Y1014"/>
      <c r="Z1014"/>
      <c r="AA1014"/>
      <c r="AB1014"/>
      <c r="AC1014"/>
    </row>
    <row r="1015" spans="2:29" ht="12.5">
      <c r="B1015" s="46"/>
      <c r="E1015" s="46"/>
      <c r="G1015"/>
      <c r="H1015"/>
      <c r="I1015"/>
      <c r="J1015"/>
      <c r="K1015"/>
      <c r="L1015"/>
      <c r="M1015"/>
      <c r="N1015"/>
      <c r="O1015"/>
      <c r="P1015" s="1320"/>
      <c r="Q1015"/>
      <c r="R1015"/>
      <c r="S1015"/>
      <c r="T1015"/>
      <c r="U1015"/>
      <c r="V1015"/>
      <c r="W1015"/>
      <c r="X1015"/>
      <c r="Y1015"/>
      <c r="Z1015"/>
      <c r="AA1015"/>
      <c r="AB1015"/>
      <c r="AC1015"/>
    </row>
    <row r="1016" spans="2:29" ht="12.5">
      <c r="B1016" s="46"/>
      <c r="E1016" s="46"/>
      <c r="G1016"/>
      <c r="H1016"/>
      <c r="I1016"/>
      <c r="J1016"/>
      <c r="K1016"/>
      <c r="L1016"/>
      <c r="M1016"/>
      <c r="N1016"/>
      <c r="O1016"/>
      <c r="P1016" s="1320"/>
      <c r="Q1016"/>
      <c r="R1016"/>
      <c r="S1016"/>
      <c r="T1016"/>
      <c r="U1016"/>
      <c r="V1016"/>
      <c r="W1016"/>
      <c r="X1016"/>
      <c r="Y1016"/>
      <c r="Z1016"/>
      <c r="AA1016"/>
      <c r="AB1016"/>
      <c r="AC1016"/>
    </row>
    <row r="1017" spans="2:29" ht="12.5">
      <c r="B1017" s="46"/>
      <c r="E1017" s="46"/>
      <c r="G1017"/>
      <c r="H1017"/>
      <c r="I1017"/>
      <c r="J1017"/>
      <c r="K1017"/>
      <c r="L1017"/>
      <c r="M1017"/>
      <c r="N1017"/>
      <c r="O1017"/>
      <c r="P1017" s="1320"/>
      <c r="Q1017"/>
      <c r="R1017"/>
      <c r="S1017"/>
      <c r="T1017"/>
      <c r="U1017"/>
      <c r="V1017"/>
      <c r="W1017"/>
      <c r="X1017"/>
      <c r="Y1017"/>
      <c r="Z1017"/>
      <c r="AA1017"/>
      <c r="AB1017"/>
      <c r="AC1017"/>
    </row>
    <row r="1018" spans="2:29" ht="12.5">
      <c r="B1018" s="46"/>
      <c r="E1018" s="46"/>
      <c r="G1018"/>
      <c r="H1018"/>
      <c r="I1018"/>
      <c r="J1018"/>
      <c r="K1018"/>
      <c r="L1018"/>
      <c r="M1018"/>
      <c r="N1018"/>
      <c r="O1018"/>
      <c r="P1018" s="1320"/>
      <c r="Q1018"/>
      <c r="R1018"/>
      <c r="S1018"/>
      <c r="T1018"/>
      <c r="U1018"/>
      <c r="V1018"/>
      <c r="W1018"/>
      <c r="X1018"/>
      <c r="Y1018"/>
      <c r="Z1018"/>
      <c r="AA1018"/>
      <c r="AB1018"/>
      <c r="AC1018"/>
    </row>
    <row r="1019" spans="2:29" ht="12.5">
      <c r="B1019" s="46"/>
      <c r="E1019" s="46"/>
      <c r="G1019"/>
      <c r="H1019"/>
      <c r="I1019"/>
      <c r="J1019"/>
      <c r="K1019"/>
      <c r="L1019"/>
      <c r="M1019"/>
      <c r="N1019"/>
      <c r="O1019"/>
      <c r="P1019" s="1320"/>
      <c r="Q1019"/>
      <c r="R1019"/>
      <c r="S1019"/>
      <c r="T1019"/>
      <c r="U1019"/>
      <c r="V1019"/>
      <c r="W1019"/>
      <c r="X1019"/>
      <c r="Y1019"/>
      <c r="Z1019"/>
      <c r="AA1019"/>
      <c r="AB1019"/>
      <c r="AC1019"/>
    </row>
    <row r="1020" spans="2:29" ht="12.5">
      <c r="B1020" s="46"/>
      <c r="E1020" s="46"/>
      <c r="G1020"/>
      <c r="H1020"/>
      <c r="I1020"/>
      <c r="J1020"/>
      <c r="K1020"/>
      <c r="L1020"/>
      <c r="M1020"/>
      <c r="N1020"/>
      <c r="O1020"/>
      <c r="P1020" s="1320"/>
      <c r="Q1020"/>
      <c r="R1020"/>
      <c r="S1020"/>
      <c r="T1020"/>
      <c r="U1020"/>
      <c r="V1020"/>
      <c r="W1020"/>
      <c r="X1020"/>
      <c r="Y1020"/>
      <c r="Z1020"/>
      <c r="AA1020"/>
      <c r="AB1020"/>
      <c r="AC1020"/>
    </row>
    <row r="1021" spans="2:29" ht="12.5">
      <c r="B1021" s="46"/>
      <c r="E1021" s="46"/>
      <c r="G1021"/>
      <c r="H1021"/>
      <c r="I1021"/>
      <c r="J1021"/>
      <c r="K1021"/>
      <c r="L1021"/>
      <c r="M1021"/>
      <c r="N1021"/>
      <c r="O1021"/>
      <c r="P1021" s="1320"/>
      <c r="Q1021"/>
      <c r="R1021"/>
      <c r="S1021"/>
      <c r="T1021"/>
      <c r="U1021"/>
      <c r="V1021"/>
      <c r="W1021"/>
      <c r="X1021"/>
      <c r="Y1021"/>
      <c r="Z1021"/>
      <c r="AA1021"/>
      <c r="AB1021"/>
      <c r="AC1021"/>
    </row>
    <row r="1022" spans="2:29" ht="12.5">
      <c r="B1022" s="46"/>
      <c r="E1022" s="46"/>
      <c r="G1022"/>
      <c r="H1022"/>
      <c r="I1022"/>
      <c r="J1022"/>
      <c r="K1022"/>
      <c r="L1022"/>
      <c r="M1022"/>
      <c r="N1022"/>
      <c r="O1022"/>
      <c r="P1022" s="1320"/>
      <c r="Q1022"/>
      <c r="R1022"/>
      <c r="S1022"/>
      <c r="T1022"/>
      <c r="U1022"/>
      <c r="V1022"/>
      <c r="W1022"/>
      <c r="X1022"/>
      <c r="Y1022"/>
      <c r="Z1022"/>
      <c r="AA1022"/>
      <c r="AB1022"/>
      <c r="AC1022"/>
    </row>
    <row r="1023" spans="2:29" ht="12.5">
      <c r="B1023" s="46"/>
      <c r="E1023" s="46"/>
      <c r="G1023"/>
      <c r="H1023"/>
      <c r="I1023"/>
      <c r="J1023"/>
      <c r="K1023"/>
      <c r="L1023"/>
      <c r="M1023"/>
      <c r="N1023"/>
      <c r="O1023"/>
      <c r="P1023" s="1320"/>
      <c r="Q1023"/>
      <c r="R1023"/>
      <c r="S1023"/>
      <c r="T1023"/>
      <c r="U1023"/>
      <c r="V1023"/>
      <c r="W1023"/>
      <c r="X1023"/>
      <c r="Y1023"/>
      <c r="Z1023"/>
      <c r="AA1023"/>
      <c r="AB1023"/>
      <c r="AC1023"/>
    </row>
    <row r="1024" spans="2:29" ht="12.5">
      <c r="B1024" s="46"/>
      <c r="E1024" s="46"/>
      <c r="G1024"/>
      <c r="H1024"/>
      <c r="I1024"/>
      <c r="J1024"/>
      <c r="K1024"/>
      <c r="L1024"/>
      <c r="M1024"/>
      <c r="N1024"/>
      <c r="O1024"/>
      <c r="P1024" s="1320"/>
      <c r="Q1024"/>
      <c r="R1024"/>
      <c r="S1024"/>
      <c r="T1024"/>
      <c r="U1024"/>
      <c r="V1024"/>
      <c r="W1024"/>
      <c r="X1024"/>
      <c r="Y1024"/>
      <c r="Z1024"/>
      <c r="AA1024"/>
      <c r="AB1024"/>
      <c r="AC1024"/>
    </row>
    <row r="1025" spans="2:29" ht="12.5">
      <c r="B1025" s="46"/>
      <c r="E1025" s="46"/>
      <c r="G1025"/>
      <c r="H1025"/>
      <c r="I1025"/>
      <c r="J1025"/>
      <c r="K1025"/>
      <c r="L1025"/>
      <c r="M1025"/>
      <c r="N1025"/>
      <c r="O1025"/>
      <c r="P1025" s="1320"/>
      <c r="Q1025"/>
      <c r="R1025"/>
      <c r="S1025"/>
      <c r="T1025"/>
      <c r="U1025"/>
      <c r="V1025"/>
      <c r="W1025"/>
      <c r="X1025"/>
      <c r="Y1025"/>
      <c r="Z1025"/>
      <c r="AA1025"/>
      <c r="AB1025"/>
      <c r="AC1025"/>
    </row>
    <row r="1026" spans="2:29" ht="12.5">
      <c r="B1026" s="46"/>
      <c r="E1026" s="46"/>
      <c r="G1026"/>
      <c r="H1026"/>
      <c r="I1026"/>
      <c r="J1026"/>
      <c r="K1026"/>
      <c r="L1026"/>
      <c r="M1026"/>
      <c r="N1026"/>
      <c r="O1026"/>
      <c r="P1026" s="1320"/>
      <c r="Q1026"/>
      <c r="R1026"/>
      <c r="S1026"/>
      <c r="T1026"/>
      <c r="U1026"/>
      <c r="V1026"/>
      <c r="W1026"/>
      <c r="X1026"/>
      <c r="Y1026"/>
      <c r="Z1026"/>
      <c r="AA1026"/>
      <c r="AB1026"/>
      <c r="AC1026"/>
    </row>
    <row r="1027" spans="2:29" ht="12.5">
      <c r="B1027" s="46"/>
      <c r="E1027" s="46"/>
      <c r="G1027"/>
      <c r="H1027"/>
      <c r="I1027"/>
      <c r="J1027"/>
      <c r="K1027"/>
      <c r="L1027"/>
      <c r="M1027"/>
      <c r="N1027"/>
      <c r="O1027"/>
      <c r="P1027" s="1320"/>
      <c r="Q1027"/>
      <c r="R1027"/>
      <c r="S1027"/>
      <c r="T1027"/>
      <c r="U1027"/>
      <c r="V1027"/>
      <c r="W1027"/>
      <c r="X1027"/>
      <c r="Y1027"/>
      <c r="Z1027"/>
      <c r="AA1027"/>
      <c r="AB1027"/>
      <c r="AC1027"/>
    </row>
    <row r="1028" spans="2:29" ht="12.5">
      <c r="B1028" s="46"/>
      <c r="E1028" s="46"/>
      <c r="G1028"/>
      <c r="H1028"/>
      <c r="I1028"/>
      <c r="J1028"/>
      <c r="K1028"/>
      <c r="L1028"/>
      <c r="M1028"/>
      <c r="N1028"/>
      <c r="O1028"/>
      <c r="P1028" s="1320"/>
      <c r="Q1028"/>
      <c r="R1028"/>
      <c r="S1028"/>
      <c r="T1028"/>
      <c r="U1028"/>
      <c r="V1028"/>
      <c r="W1028"/>
      <c r="X1028"/>
      <c r="Y1028"/>
      <c r="Z1028"/>
      <c r="AA1028"/>
      <c r="AB1028"/>
      <c r="AC1028"/>
    </row>
    <row r="1029" spans="2:29" ht="12.5">
      <c r="B1029" s="46"/>
      <c r="E1029" s="46"/>
      <c r="G1029"/>
      <c r="H1029"/>
      <c r="I1029"/>
      <c r="J1029"/>
      <c r="K1029"/>
      <c r="L1029"/>
      <c r="M1029"/>
      <c r="N1029"/>
      <c r="O1029"/>
      <c r="P1029" s="1320"/>
      <c r="Q1029"/>
      <c r="R1029"/>
      <c r="S1029"/>
      <c r="T1029"/>
      <c r="U1029"/>
      <c r="V1029"/>
      <c r="W1029"/>
      <c r="X1029"/>
      <c r="Y1029"/>
      <c r="Z1029"/>
      <c r="AA1029"/>
      <c r="AB1029"/>
      <c r="AC1029"/>
    </row>
    <row r="1030" spans="2:29" ht="12.5">
      <c r="B1030" s="46"/>
      <c r="E1030" s="46"/>
      <c r="G1030"/>
      <c r="H1030"/>
      <c r="I1030"/>
      <c r="J1030"/>
      <c r="K1030"/>
      <c r="L1030"/>
      <c r="M1030"/>
      <c r="N1030"/>
      <c r="O1030"/>
      <c r="P1030" s="1320"/>
      <c r="Q1030"/>
      <c r="R1030"/>
      <c r="S1030"/>
      <c r="T1030"/>
      <c r="U1030"/>
      <c r="V1030"/>
      <c r="W1030"/>
      <c r="X1030"/>
      <c r="Y1030"/>
      <c r="Z1030"/>
      <c r="AA1030"/>
      <c r="AB1030"/>
      <c r="AC1030"/>
    </row>
    <row r="1031" spans="2:29" ht="12.5">
      <c r="B1031" s="46"/>
      <c r="E1031" s="46"/>
      <c r="G1031"/>
      <c r="H1031"/>
      <c r="I1031"/>
      <c r="J1031"/>
      <c r="K1031"/>
      <c r="L1031"/>
      <c r="M1031"/>
      <c r="N1031"/>
      <c r="O1031"/>
      <c r="P1031" s="1320"/>
      <c r="Q1031"/>
      <c r="R1031"/>
      <c r="S1031"/>
      <c r="T1031"/>
      <c r="U1031"/>
      <c r="V1031"/>
      <c r="W1031"/>
      <c r="X1031"/>
      <c r="Y1031"/>
      <c r="Z1031"/>
      <c r="AA1031"/>
      <c r="AB1031"/>
      <c r="AC1031"/>
    </row>
    <row r="1032" spans="2:29" ht="12.5">
      <c r="B1032" s="46"/>
      <c r="E1032" s="46"/>
      <c r="G1032"/>
      <c r="H1032"/>
      <c r="I1032"/>
      <c r="J1032"/>
      <c r="K1032"/>
      <c r="L1032"/>
      <c r="M1032"/>
      <c r="N1032"/>
      <c r="O1032"/>
      <c r="P1032" s="1320"/>
      <c r="Q1032"/>
      <c r="R1032"/>
      <c r="S1032"/>
      <c r="T1032"/>
      <c r="U1032"/>
      <c r="V1032"/>
      <c r="W1032"/>
      <c r="X1032"/>
      <c r="Y1032"/>
      <c r="Z1032"/>
      <c r="AA1032"/>
      <c r="AB1032"/>
      <c r="AC1032"/>
    </row>
    <row r="1033" spans="2:29" ht="12.5">
      <c r="B1033" s="46"/>
      <c r="E1033" s="46"/>
      <c r="G1033"/>
      <c r="H1033"/>
      <c r="I1033"/>
      <c r="J1033"/>
      <c r="K1033"/>
      <c r="L1033"/>
      <c r="M1033"/>
      <c r="N1033"/>
      <c r="O1033"/>
      <c r="P1033" s="1320"/>
      <c r="Q1033"/>
      <c r="R1033"/>
      <c r="S1033"/>
      <c r="T1033"/>
      <c r="U1033"/>
      <c r="V1033"/>
      <c r="W1033"/>
      <c r="X1033"/>
      <c r="Y1033"/>
      <c r="Z1033"/>
      <c r="AA1033"/>
      <c r="AB1033"/>
      <c r="AC1033"/>
    </row>
    <row r="1034" spans="2:29" ht="12.5">
      <c r="B1034" s="46"/>
      <c r="E1034" s="46"/>
      <c r="G1034"/>
      <c r="H1034"/>
      <c r="I1034"/>
      <c r="J1034"/>
      <c r="K1034"/>
      <c r="L1034"/>
      <c r="M1034"/>
      <c r="N1034"/>
      <c r="O1034"/>
      <c r="P1034" s="1320"/>
      <c r="Q1034"/>
      <c r="R1034"/>
      <c r="S1034"/>
      <c r="T1034"/>
      <c r="U1034"/>
      <c r="V1034"/>
      <c r="W1034"/>
      <c r="X1034"/>
      <c r="Y1034"/>
      <c r="Z1034"/>
      <c r="AA1034"/>
      <c r="AB1034"/>
      <c r="AC1034"/>
    </row>
    <row r="1035" spans="2:29" ht="12.5">
      <c r="B1035" s="46"/>
      <c r="E1035" s="46"/>
      <c r="G1035"/>
      <c r="H1035"/>
      <c r="I1035"/>
      <c r="J1035"/>
      <c r="K1035"/>
      <c r="L1035"/>
      <c r="M1035"/>
      <c r="N1035"/>
      <c r="O1035"/>
      <c r="P1035" s="1320"/>
      <c r="Q1035"/>
      <c r="R1035"/>
      <c r="S1035"/>
      <c r="T1035"/>
      <c r="U1035"/>
      <c r="V1035"/>
      <c r="W1035"/>
      <c r="X1035"/>
      <c r="Y1035"/>
      <c r="Z1035"/>
      <c r="AA1035"/>
      <c r="AB1035"/>
      <c r="AC1035"/>
    </row>
    <row r="1036" spans="2:29" ht="12.5">
      <c r="B1036" s="46"/>
      <c r="E1036" s="46"/>
      <c r="G1036"/>
      <c r="H1036"/>
      <c r="I1036"/>
      <c r="J1036"/>
      <c r="K1036"/>
      <c r="L1036"/>
      <c r="M1036"/>
      <c r="N1036"/>
      <c r="O1036"/>
      <c r="P1036" s="1320"/>
      <c r="Q1036"/>
      <c r="R1036"/>
      <c r="S1036"/>
      <c r="T1036"/>
      <c r="U1036"/>
      <c r="V1036"/>
      <c r="W1036"/>
      <c r="X1036"/>
      <c r="Y1036"/>
      <c r="Z1036"/>
      <c r="AA1036"/>
      <c r="AB1036"/>
      <c r="AC1036"/>
    </row>
    <row r="1037" spans="2:29" ht="12.5">
      <c r="B1037" s="46"/>
      <c r="E1037" s="46"/>
      <c r="G1037"/>
      <c r="H1037"/>
      <c r="I1037"/>
      <c r="J1037"/>
      <c r="K1037"/>
      <c r="L1037"/>
      <c r="M1037"/>
      <c r="N1037"/>
      <c r="O1037"/>
      <c r="P1037" s="1320"/>
      <c r="Q1037"/>
      <c r="R1037"/>
      <c r="S1037"/>
      <c r="T1037"/>
      <c r="U1037"/>
      <c r="V1037"/>
      <c r="W1037"/>
      <c r="X1037"/>
      <c r="Y1037"/>
      <c r="Z1037"/>
      <c r="AA1037"/>
      <c r="AB1037"/>
      <c r="AC1037"/>
    </row>
    <row r="1038" spans="2:29" ht="12.5">
      <c r="B1038" s="46"/>
      <c r="E1038" s="46"/>
      <c r="G1038"/>
      <c r="H1038"/>
      <c r="I1038"/>
      <c r="J1038"/>
      <c r="K1038"/>
      <c r="L1038"/>
      <c r="M1038"/>
      <c r="N1038"/>
      <c r="O1038"/>
      <c r="P1038" s="1320"/>
      <c r="Q1038"/>
      <c r="R1038"/>
      <c r="S1038"/>
      <c r="T1038"/>
      <c r="U1038"/>
      <c r="V1038"/>
      <c r="W1038"/>
      <c r="X1038"/>
      <c r="Y1038"/>
      <c r="Z1038"/>
      <c r="AA1038"/>
      <c r="AB1038"/>
      <c r="AC1038"/>
    </row>
    <row r="1039" spans="2:29" ht="12.5">
      <c r="B1039" s="46"/>
      <c r="E1039" s="46"/>
      <c r="G1039"/>
      <c r="H1039"/>
      <c r="I1039"/>
      <c r="J1039"/>
      <c r="K1039"/>
      <c r="L1039"/>
      <c r="M1039"/>
      <c r="N1039"/>
      <c r="O1039"/>
      <c r="P1039" s="1320"/>
      <c r="Q1039"/>
      <c r="R1039"/>
      <c r="S1039"/>
      <c r="T1039"/>
      <c r="U1039"/>
      <c r="V1039"/>
      <c r="W1039"/>
      <c r="X1039"/>
      <c r="Y1039"/>
      <c r="Z1039"/>
      <c r="AA1039"/>
      <c r="AB1039"/>
      <c r="AC1039"/>
    </row>
    <row r="1040" spans="2:29" ht="12.5">
      <c r="B1040" s="46"/>
      <c r="E1040" s="46"/>
      <c r="G1040"/>
      <c r="H1040"/>
      <c r="I1040"/>
      <c r="J1040"/>
      <c r="K1040"/>
      <c r="L1040"/>
      <c r="M1040"/>
      <c r="N1040"/>
      <c r="O1040"/>
      <c r="P1040" s="1320"/>
      <c r="Q1040"/>
      <c r="R1040"/>
      <c r="S1040"/>
      <c r="T1040"/>
      <c r="U1040"/>
      <c r="V1040"/>
      <c r="W1040"/>
      <c r="X1040"/>
      <c r="Y1040"/>
      <c r="Z1040"/>
      <c r="AA1040"/>
      <c r="AB1040"/>
      <c r="AC1040"/>
    </row>
    <row r="1041" spans="2:29" ht="12.5">
      <c r="B1041" s="46"/>
      <c r="E1041" s="46"/>
      <c r="G1041"/>
      <c r="H1041"/>
      <c r="I1041"/>
      <c r="J1041"/>
      <c r="K1041"/>
      <c r="L1041"/>
      <c r="M1041"/>
      <c r="N1041"/>
      <c r="O1041"/>
      <c r="P1041" s="1320"/>
      <c r="Q1041"/>
      <c r="R1041"/>
      <c r="S1041"/>
      <c r="T1041"/>
      <c r="U1041"/>
      <c r="V1041"/>
      <c r="W1041"/>
      <c r="X1041"/>
      <c r="Y1041"/>
      <c r="Z1041"/>
      <c r="AA1041"/>
      <c r="AB1041"/>
      <c r="AC1041"/>
    </row>
    <row r="1042" spans="2:29" ht="12.5">
      <c r="B1042" s="46"/>
      <c r="E1042" s="46"/>
      <c r="G1042"/>
      <c r="H1042"/>
      <c r="I1042"/>
      <c r="J1042"/>
      <c r="K1042"/>
      <c r="L1042"/>
      <c r="M1042"/>
      <c r="N1042"/>
      <c r="O1042"/>
      <c r="P1042" s="1320"/>
      <c r="Q1042"/>
      <c r="R1042"/>
      <c r="S1042"/>
      <c r="T1042"/>
      <c r="U1042"/>
      <c r="V1042"/>
      <c r="W1042"/>
      <c r="X1042"/>
      <c r="Y1042"/>
      <c r="Z1042"/>
      <c r="AA1042"/>
      <c r="AB1042"/>
      <c r="AC1042"/>
    </row>
    <row r="1043" spans="2:29" ht="12.5">
      <c r="B1043" s="46"/>
      <c r="E1043" s="46"/>
      <c r="G1043"/>
      <c r="H1043"/>
      <c r="I1043"/>
      <c r="J1043"/>
      <c r="K1043"/>
      <c r="L1043"/>
      <c r="M1043"/>
      <c r="N1043"/>
      <c r="O1043"/>
      <c r="P1043" s="1320"/>
      <c r="Q1043"/>
      <c r="R1043"/>
      <c r="S1043"/>
      <c r="T1043"/>
      <c r="U1043"/>
      <c r="V1043"/>
      <c r="W1043"/>
      <c r="X1043"/>
      <c r="Y1043"/>
      <c r="Z1043"/>
      <c r="AA1043"/>
      <c r="AB1043"/>
      <c r="AC1043"/>
    </row>
    <row r="1044" spans="2:29" ht="12.5">
      <c r="B1044" s="46"/>
      <c r="E1044" s="46"/>
      <c r="G1044"/>
      <c r="H1044"/>
      <c r="I1044"/>
      <c r="J1044"/>
      <c r="K1044"/>
      <c r="L1044"/>
      <c r="M1044"/>
      <c r="N1044"/>
      <c r="O1044"/>
      <c r="P1044" s="1320"/>
      <c r="Q1044"/>
      <c r="R1044"/>
      <c r="S1044"/>
      <c r="T1044"/>
      <c r="U1044"/>
      <c r="V1044"/>
      <c r="W1044"/>
      <c r="X1044"/>
      <c r="Y1044"/>
      <c r="Z1044"/>
      <c r="AA1044"/>
      <c r="AB1044"/>
      <c r="AC1044"/>
    </row>
    <row r="1045" spans="2:29" ht="12.5">
      <c r="B1045" s="46"/>
      <c r="E1045" s="46"/>
      <c r="G1045"/>
      <c r="H1045"/>
      <c r="I1045"/>
      <c r="J1045"/>
      <c r="K1045"/>
      <c r="L1045"/>
      <c r="M1045"/>
      <c r="N1045"/>
      <c r="O1045"/>
      <c r="P1045" s="1320"/>
      <c r="Q1045"/>
      <c r="R1045"/>
      <c r="S1045"/>
      <c r="T1045"/>
      <c r="U1045"/>
      <c r="V1045"/>
      <c r="W1045"/>
      <c r="X1045"/>
      <c r="Y1045"/>
      <c r="Z1045"/>
      <c r="AA1045"/>
      <c r="AB1045"/>
      <c r="AC1045"/>
    </row>
    <row r="1046" spans="2:29" ht="12.5">
      <c r="B1046" s="46"/>
      <c r="E1046" s="46"/>
      <c r="G1046"/>
      <c r="H1046"/>
      <c r="I1046"/>
      <c r="J1046"/>
      <c r="K1046"/>
      <c r="L1046"/>
      <c r="M1046"/>
      <c r="N1046"/>
      <c r="O1046"/>
      <c r="P1046" s="1320"/>
      <c r="Q1046"/>
      <c r="R1046"/>
      <c r="S1046"/>
      <c r="T1046"/>
      <c r="U1046"/>
      <c r="V1046"/>
      <c r="W1046"/>
      <c r="X1046"/>
      <c r="Y1046"/>
      <c r="Z1046"/>
      <c r="AA1046"/>
      <c r="AB1046"/>
      <c r="AC1046"/>
    </row>
    <row r="1047" spans="2:29" ht="12.5">
      <c r="B1047" s="46"/>
      <c r="E1047" s="46"/>
      <c r="G1047"/>
      <c r="H1047"/>
      <c r="I1047"/>
      <c r="J1047"/>
      <c r="K1047"/>
      <c r="L1047"/>
      <c r="M1047"/>
      <c r="N1047"/>
      <c r="O1047"/>
      <c r="P1047" s="1320"/>
      <c r="Q1047"/>
      <c r="R1047"/>
      <c r="S1047"/>
      <c r="T1047"/>
      <c r="U1047"/>
      <c r="V1047"/>
      <c r="W1047"/>
      <c r="X1047"/>
      <c r="Y1047"/>
      <c r="Z1047"/>
      <c r="AA1047"/>
      <c r="AB1047"/>
      <c r="AC1047"/>
    </row>
    <row r="1048" spans="2:29" ht="12.5">
      <c r="B1048" s="46"/>
      <c r="E1048" s="46"/>
      <c r="G1048"/>
      <c r="H1048"/>
      <c r="I1048"/>
      <c r="J1048"/>
      <c r="K1048"/>
      <c r="L1048"/>
      <c r="M1048"/>
      <c r="N1048"/>
      <c r="O1048"/>
      <c r="P1048" s="1320"/>
      <c r="Q1048"/>
      <c r="R1048"/>
      <c r="S1048"/>
      <c r="T1048"/>
      <c r="U1048"/>
      <c r="V1048"/>
      <c r="W1048"/>
      <c r="X1048"/>
      <c r="Y1048"/>
      <c r="Z1048"/>
      <c r="AA1048"/>
      <c r="AB1048"/>
      <c r="AC1048"/>
    </row>
    <row r="1049" spans="2:29" ht="12.5">
      <c r="B1049" s="46"/>
      <c r="E1049" s="46"/>
      <c r="G1049"/>
      <c r="H1049"/>
      <c r="I1049"/>
      <c r="J1049"/>
      <c r="K1049"/>
      <c r="L1049"/>
      <c r="M1049"/>
      <c r="N1049"/>
      <c r="O1049"/>
      <c r="P1049" s="1320"/>
      <c r="Q1049"/>
      <c r="R1049"/>
      <c r="S1049"/>
      <c r="T1049"/>
      <c r="U1049"/>
      <c r="V1049"/>
      <c r="W1049"/>
      <c r="X1049"/>
      <c r="Y1049"/>
      <c r="Z1049"/>
      <c r="AA1049"/>
      <c r="AB1049"/>
      <c r="AC1049"/>
    </row>
    <row r="1050" spans="2:29" ht="12.5">
      <c r="B1050" s="46"/>
      <c r="E1050" s="46"/>
      <c r="G1050"/>
      <c r="H1050"/>
      <c r="I1050"/>
      <c r="J1050"/>
      <c r="K1050"/>
      <c r="L1050"/>
      <c r="M1050"/>
      <c r="N1050"/>
      <c r="O1050"/>
      <c r="P1050" s="1320"/>
      <c r="Q1050"/>
      <c r="R1050"/>
      <c r="S1050"/>
      <c r="T1050"/>
      <c r="U1050"/>
      <c r="V1050"/>
      <c r="W1050"/>
      <c r="X1050"/>
      <c r="Y1050"/>
      <c r="Z1050"/>
      <c r="AA1050"/>
      <c r="AB1050"/>
      <c r="AC1050"/>
    </row>
    <row r="1051" spans="2:29" ht="12.5">
      <c r="B1051" s="46"/>
      <c r="E1051" s="46"/>
      <c r="G1051"/>
      <c r="H1051"/>
      <c r="I1051"/>
      <c r="J1051"/>
      <c r="K1051"/>
      <c r="L1051"/>
      <c r="M1051"/>
      <c r="N1051"/>
      <c r="O1051"/>
      <c r="P1051" s="1320"/>
      <c r="Q1051"/>
      <c r="R1051"/>
      <c r="S1051"/>
      <c r="T1051"/>
      <c r="U1051"/>
      <c r="V1051"/>
      <c r="W1051"/>
      <c r="X1051"/>
      <c r="Y1051"/>
      <c r="Z1051"/>
      <c r="AA1051"/>
      <c r="AB1051"/>
      <c r="AC1051"/>
    </row>
    <row r="1052" spans="2:29" ht="12.5">
      <c r="B1052" s="46"/>
      <c r="E1052" s="46"/>
      <c r="G1052"/>
      <c r="H1052"/>
      <c r="I1052"/>
      <c r="J1052"/>
      <c r="K1052"/>
      <c r="L1052"/>
      <c r="M1052"/>
      <c r="N1052"/>
      <c r="O1052"/>
      <c r="P1052" s="1320"/>
      <c r="Q1052"/>
      <c r="R1052"/>
      <c r="S1052"/>
      <c r="T1052"/>
      <c r="U1052"/>
      <c r="V1052"/>
      <c r="W1052"/>
      <c r="X1052"/>
      <c r="Y1052"/>
      <c r="Z1052"/>
      <c r="AA1052"/>
      <c r="AB1052"/>
      <c r="AC1052"/>
    </row>
    <row r="1053" spans="2:29" ht="12.5">
      <c r="B1053" s="46"/>
      <c r="E1053" s="46"/>
      <c r="G1053"/>
      <c r="H1053"/>
      <c r="I1053"/>
      <c r="J1053"/>
      <c r="K1053"/>
      <c r="L1053"/>
      <c r="M1053"/>
      <c r="N1053"/>
      <c r="O1053"/>
      <c r="P1053" s="1320"/>
      <c r="Q1053"/>
      <c r="R1053"/>
      <c r="S1053"/>
      <c r="T1053"/>
      <c r="U1053"/>
      <c r="V1053"/>
      <c r="W1053"/>
      <c r="X1053"/>
      <c r="Y1053"/>
      <c r="Z1053"/>
      <c r="AA1053"/>
      <c r="AB1053"/>
      <c r="AC1053"/>
    </row>
    <row r="1054" spans="2:29" ht="12.5">
      <c r="B1054" s="46"/>
      <c r="E1054" s="46"/>
      <c r="G1054"/>
      <c r="H1054"/>
      <c r="I1054"/>
      <c r="J1054"/>
      <c r="K1054"/>
      <c r="L1054"/>
      <c r="M1054"/>
      <c r="N1054"/>
      <c r="O1054"/>
      <c r="P1054" s="1320"/>
      <c r="Q1054"/>
      <c r="R1054"/>
      <c r="S1054"/>
      <c r="T1054"/>
      <c r="U1054"/>
      <c r="V1054"/>
      <c r="W1054"/>
      <c r="X1054"/>
      <c r="Y1054"/>
      <c r="Z1054"/>
      <c r="AA1054"/>
      <c r="AB1054"/>
      <c r="AC1054"/>
    </row>
    <row r="1055" spans="2:29" ht="12.5">
      <c r="B1055" s="46"/>
      <c r="E1055" s="46"/>
      <c r="G1055"/>
      <c r="H1055"/>
      <c r="I1055"/>
      <c r="J1055"/>
      <c r="K1055"/>
      <c r="L1055"/>
      <c r="M1055"/>
      <c r="N1055"/>
      <c r="O1055"/>
      <c r="P1055" s="1320"/>
      <c r="Q1055"/>
      <c r="R1055"/>
      <c r="S1055"/>
      <c r="T1055"/>
      <c r="U1055"/>
      <c r="V1055"/>
      <c r="W1055"/>
      <c r="X1055"/>
      <c r="Y1055"/>
      <c r="Z1055"/>
      <c r="AA1055"/>
      <c r="AB1055"/>
      <c r="AC1055"/>
    </row>
    <row r="1056" spans="2:29" ht="12.5">
      <c r="B1056" s="46"/>
      <c r="E1056" s="46"/>
      <c r="G1056"/>
      <c r="H1056"/>
      <c r="I1056"/>
      <c r="J1056"/>
      <c r="K1056"/>
      <c r="L1056"/>
      <c r="M1056"/>
      <c r="N1056"/>
      <c r="O1056"/>
      <c r="P1056" s="1320"/>
      <c r="Q1056"/>
      <c r="R1056"/>
      <c r="S1056"/>
      <c r="T1056"/>
      <c r="U1056"/>
      <c r="V1056"/>
      <c r="W1056"/>
      <c r="X1056"/>
      <c r="Y1056"/>
      <c r="Z1056"/>
      <c r="AA1056"/>
      <c r="AB1056"/>
      <c r="AC1056"/>
    </row>
    <row r="1057" spans="2:29" ht="12.5">
      <c r="B1057" s="46"/>
      <c r="E1057" s="46"/>
      <c r="G1057"/>
      <c r="H1057"/>
      <c r="I1057"/>
      <c r="J1057"/>
      <c r="K1057"/>
      <c r="L1057"/>
      <c r="M1057"/>
      <c r="N1057"/>
      <c r="O1057"/>
      <c r="P1057" s="1320"/>
      <c r="Q1057"/>
      <c r="R1057"/>
      <c r="S1057"/>
      <c r="T1057"/>
      <c r="U1057"/>
      <c r="V1057"/>
      <c r="W1057"/>
      <c r="X1057"/>
      <c r="Y1057"/>
      <c r="Z1057"/>
      <c r="AA1057"/>
      <c r="AB1057"/>
      <c r="AC1057"/>
    </row>
    <row r="1058" spans="2:29" ht="12.5">
      <c r="B1058" s="46"/>
      <c r="E1058" s="46"/>
      <c r="G1058"/>
      <c r="H1058"/>
      <c r="I1058"/>
      <c r="J1058"/>
      <c r="K1058"/>
      <c r="L1058"/>
      <c r="M1058"/>
      <c r="N1058"/>
      <c r="O1058"/>
      <c r="P1058" s="1320"/>
      <c r="Q1058"/>
      <c r="R1058"/>
      <c r="S1058"/>
      <c r="T1058"/>
      <c r="U1058"/>
      <c r="V1058"/>
      <c r="W1058"/>
      <c r="X1058"/>
      <c r="Y1058"/>
      <c r="Z1058"/>
      <c r="AA1058"/>
      <c r="AB1058"/>
      <c r="AC1058"/>
    </row>
    <row r="1059" spans="2:29" ht="12.5">
      <c r="B1059" s="46"/>
      <c r="E1059" s="46"/>
      <c r="G1059"/>
      <c r="H1059"/>
      <c r="I1059"/>
      <c r="J1059"/>
      <c r="K1059"/>
      <c r="L1059"/>
      <c r="M1059"/>
      <c r="N1059"/>
      <c r="O1059"/>
      <c r="P1059" s="1320"/>
      <c r="Q1059"/>
      <c r="R1059"/>
      <c r="S1059"/>
      <c r="T1059"/>
      <c r="U1059"/>
      <c r="V1059"/>
      <c r="W1059"/>
      <c r="X1059"/>
      <c r="Y1059"/>
      <c r="Z1059"/>
      <c r="AA1059"/>
      <c r="AB1059"/>
      <c r="AC1059"/>
    </row>
    <row r="1060" spans="2:29" ht="12.5">
      <c r="B1060" s="46"/>
      <c r="E1060" s="46"/>
      <c r="G1060"/>
      <c r="H1060"/>
      <c r="I1060"/>
      <c r="J1060"/>
      <c r="K1060"/>
      <c r="L1060"/>
      <c r="M1060"/>
      <c r="N1060"/>
      <c r="O1060"/>
      <c r="P1060" s="1320"/>
      <c r="Q1060"/>
      <c r="R1060"/>
      <c r="S1060"/>
      <c r="T1060"/>
      <c r="U1060"/>
      <c r="V1060"/>
      <c r="W1060"/>
      <c r="X1060"/>
      <c r="Y1060"/>
      <c r="Z1060"/>
      <c r="AA1060"/>
      <c r="AB1060"/>
      <c r="AC1060"/>
    </row>
    <row r="1061" spans="2:29" ht="12.5">
      <c r="B1061" s="46"/>
      <c r="E1061" s="46"/>
      <c r="G1061"/>
      <c r="H1061"/>
      <c r="I1061"/>
      <c r="J1061"/>
      <c r="K1061"/>
      <c r="L1061"/>
      <c r="M1061"/>
      <c r="N1061"/>
      <c r="O1061"/>
      <c r="P1061" s="1320"/>
      <c r="Q1061"/>
      <c r="R1061"/>
      <c r="S1061"/>
      <c r="T1061"/>
      <c r="U1061"/>
      <c r="V1061"/>
      <c r="W1061"/>
      <c r="X1061"/>
      <c r="Y1061"/>
      <c r="Z1061"/>
      <c r="AA1061"/>
      <c r="AB1061"/>
      <c r="AC1061"/>
    </row>
    <row r="1062" spans="2:29" ht="12.5">
      <c r="B1062" s="46"/>
      <c r="E1062" s="46"/>
      <c r="G1062"/>
      <c r="H1062"/>
      <c r="I1062"/>
      <c r="J1062"/>
      <c r="K1062"/>
      <c r="L1062"/>
      <c r="M1062"/>
      <c r="N1062"/>
      <c r="O1062"/>
      <c r="P1062" s="1320"/>
      <c r="Q1062"/>
      <c r="R1062"/>
      <c r="S1062"/>
      <c r="T1062"/>
      <c r="U1062"/>
      <c r="V1062"/>
      <c r="W1062"/>
      <c r="X1062"/>
      <c r="Y1062"/>
      <c r="Z1062"/>
      <c r="AA1062"/>
      <c r="AB1062"/>
      <c r="AC1062"/>
    </row>
    <row r="1063" spans="2:29" ht="12.5">
      <c r="B1063" s="46"/>
      <c r="E1063" s="46"/>
      <c r="G1063"/>
      <c r="H1063"/>
      <c r="I1063"/>
      <c r="J1063"/>
      <c r="K1063"/>
      <c r="L1063"/>
      <c r="M1063"/>
      <c r="N1063"/>
      <c r="O1063"/>
      <c r="P1063" s="1320"/>
      <c r="Q1063"/>
      <c r="R1063"/>
      <c r="S1063"/>
      <c r="T1063"/>
      <c r="U1063"/>
      <c r="V1063"/>
      <c r="W1063"/>
      <c r="X1063"/>
      <c r="Y1063"/>
      <c r="Z1063"/>
      <c r="AA1063"/>
      <c r="AB1063"/>
      <c r="AC1063"/>
    </row>
    <row r="1064" spans="2:29" ht="12.5">
      <c r="B1064" s="46"/>
      <c r="E1064" s="46"/>
      <c r="G1064"/>
      <c r="H1064"/>
      <c r="I1064"/>
      <c r="J1064"/>
      <c r="K1064"/>
      <c r="L1064"/>
      <c r="M1064"/>
      <c r="N1064"/>
      <c r="O1064"/>
      <c r="P1064" s="1320"/>
      <c r="Q1064"/>
      <c r="R1064"/>
      <c r="S1064"/>
      <c r="T1064"/>
      <c r="U1064"/>
      <c r="V1064"/>
      <c r="W1064"/>
      <c r="X1064"/>
      <c r="Y1064"/>
      <c r="Z1064"/>
      <c r="AA1064"/>
      <c r="AB1064"/>
      <c r="AC1064"/>
    </row>
    <row r="1065" spans="2:29" ht="12.5">
      <c r="B1065" s="46"/>
      <c r="E1065" s="46"/>
      <c r="G1065"/>
      <c r="H1065"/>
      <c r="I1065"/>
      <c r="J1065"/>
      <c r="K1065"/>
      <c r="L1065"/>
      <c r="M1065"/>
      <c r="N1065"/>
      <c r="O1065"/>
      <c r="P1065" s="1320"/>
      <c r="Q1065"/>
      <c r="R1065"/>
      <c r="S1065"/>
      <c r="T1065"/>
      <c r="U1065"/>
      <c r="V1065"/>
      <c r="W1065"/>
      <c r="X1065"/>
      <c r="Y1065"/>
      <c r="Z1065"/>
      <c r="AA1065"/>
      <c r="AB1065"/>
      <c r="AC1065"/>
    </row>
    <row r="1066" spans="2:29" ht="12.5">
      <c r="B1066" s="46"/>
      <c r="E1066" s="46"/>
      <c r="G1066"/>
      <c r="H1066"/>
      <c r="I1066"/>
      <c r="J1066"/>
      <c r="K1066"/>
      <c r="L1066"/>
      <c r="M1066"/>
      <c r="N1066"/>
      <c r="O1066"/>
      <c r="P1066" s="1320"/>
      <c r="Q1066"/>
      <c r="R1066"/>
      <c r="S1066"/>
      <c r="T1066"/>
      <c r="U1066"/>
      <c r="V1066"/>
      <c r="W1066"/>
      <c r="X1066"/>
      <c r="Y1066"/>
      <c r="Z1066"/>
      <c r="AA1066"/>
      <c r="AB1066"/>
      <c r="AC1066"/>
    </row>
    <row r="1067" spans="2:29" ht="12.5">
      <c r="B1067" s="46"/>
      <c r="E1067" s="46"/>
      <c r="G1067"/>
      <c r="H1067"/>
      <c r="I1067"/>
      <c r="J1067"/>
      <c r="K1067"/>
      <c r="L1067"/>
      <c r="M1067"/>
      <c r="N1067"/>
      <c r="O1067"/>
      <c r="P1067" s="1320"/>
      <c r="Q1067"/>
      <c r="R1067"/>
      <c r="S1067"/>
      <c r="T1067"/>
      <c r="U1067"/>
      <c r="V1067"/>
      <c r="W1067"/>
      <c r="X1067"/>
      <c r="Y1067"/>
      <c r="Z1067"/>
      <c r="AA1067"/>
      <c r="AB1067"/>
      <c r="AC1067"/>
    </row>
    <row r="1068" spans="2:29" ht="12.5">
      <c r="B1068" s="46"/>
      <c r="E1068" s="46"/>
      <c r="G1068"/>
      <c r="H1068"/>
      <c r="I1068"/>
      <c r="J1068"/>
      <c r="K1068"/>
      <c r="L1068"/>
      <c r="M1068"/>
      <c r="N1068"/>
      <c r="O1068"/>
      <c r="P1068" s="1320"/>
      <c r="Q1068"/>
      <c r="R1068"/>
      <c r="S1068"/>
      <c r="T1068"/>
      <c r="U1068"/>
      <c r="V1068"/>
      <c r="W1068"/>
      <c r="X1068"/>
      <c r="Y1068"/>
      <c r="Z1068"/>
      <c r="AA1068"/>
      <c r="AB1068"/>
      <c r="AC1068"/>
    </row>
    <row r="1069" spans="2:29" ht="12.5">
      <c r="B1069" s="46"/>
      <c r="E1069" s="46"/>
      <c r="G1069"/>
      <c r="H1069"/>
      <c r="I1069"/>
      <c r="J1069"/>
      <c r="K1069"/>
      <c r="L1069"/>
      <c r="M1069"/>
      <c r="N1069"/>
      <c r="O1069"/>
      <c r="P1069" s="1320"/>
      <c r="Q1069"/>
      <c r="R1069"/>
      <c r="S1069"/>
      <c r="T1069"/>
      <c r="U1069"/>
      <c r="V1069"/>
      <c r="W1069"/>
      <c r="X1069"/>
      <c r="Y1069"/>
      <c r="Z1069"/>
      <c r="AA1069"/>
      <c r="AB1069"/>
      <c r="AC1069"/>
    </row>
    <row r="1070" spans="2:29" ht="12.5">
      <c r="B1070" s="46"/>
      <c r="E1070" s="46"/>
      <c r="G1070"/>
      <c r="H1070"/>
      <c r="I1070"/>
      <c r="J1070"/>
      <c r="K1070"/>
      <c r="L1070"/>
      <c r="M1070"/>
      <c r="N1070"/>
      <c r="O1070"/>
      <c r="P1070" s="1320"/>
      <c r="Q1070"/>
      <c r="R1070"/>
      <c r="S1070"/>
      <c r="T1070"/>
      <c r="U1070"/>
      <c r="V1070"/>
      <c r="W1070"/>
      <c r="X1070"/>
      <c r="Y1070"/>
      <c r="Z1070"/>
      <c r="AA1070"/>
      <c r="AB1070"/>
      <c r="AC1070"/>
    </row>
    <row r="1071" spans="2:29" ht="12.5">
      <c r="B1071" s="46"/>
      <c r="E1071" s="46"/>
      <c r="G1071"/>
      <c r="H1071"/>
      <c r="I1071"/>
      <c r="J1071"/>
      <c r="K1071"/>
      <c r="L1071"/>
      <c r="M1071"/>
      <c r="N1071"/>
      <c r="O1071"/>
      <c r="P1071" s="1320"/>
      <c r="Q1071"/>
      <c r="R1071"/>
      <c r="S1071"/>
      <c r="T1071"/>
      <c r="U1071"/>
      <c r="V1071"/>
      <c r="W1071"/>
      <c r="X1071"/>
      <c r="Y1071"/>
      <c r="Z1071"/>
      <c r="AA1071"/>
      <c r="AB1071"/>
      <c r="AC1071"/>
    </row>
    <row r="1072" spans="2:29" ht="12.5">
      <c r="B1072" s="46"/>
      <c r="E1072" s="46"/>
      <c r="G1072"/>
      <c r="H1072"/>
      <c r="I1072"/>
      <c r="J1072"/>
      <c r="K1072"/>
      <c r="L1072"/>
      <c r="M1072"/>
      <c r="N1072"/>
      <c r="O1072"/>
      <c r="P1072" s="1320"/>
      <c r="Q1072"/>
      <c r="R1072"/>
      <c r="S1072"/>
      <c r="T1072"/>
      <c r="U1072"/>
      <c r="V1072"/>
      <c r="W1072"/>
      <c r="X1072"/>
      <c r="Y1072"/>
      <c r="Z1072"/>
      <c r="AA1072"/>
      <c r="AB1072"/>
      <c r="AC1072"/>
    </row>
    <row r="1073" spans="1:29" ht="12.5">
      <c r="B1073" s="46"/>
      <c r="E1073" s="46"/>
      <c r="G1073"/>
      <c r="H1073"/>
      <c r="I1073"/>
      <c r="J1073"/>
      <c r="K1073"/>
      <c r="L1073"/>
      <c r="M1073"/>
      <c r="N1073"/>
      <c r="O1073"/>
      <c r="P1073" s="1320"/>
      <c r="Q1073"/>
      <c r="R1073"/>
      <c r="S1073"/>
      <c r="T1073"/>
      <c r="U1073"/>
      <c r="V1073"/>
      <c r="W1073"/>
      <c r="X1073"/>
      <c r="Y1073"/>
      <c r="Z1073"/>
      <c r="AA1073"/>
      <c r="AB1073"/>
      <c r="AC1073"/>
    </row>
    <row r="1074" spans="1:29" ht="12.5">
      <c r="B1074" s="46"/>
      <c r="E1074" s="46"/>
      <c r="G1074"/>
      <c r="H1074"/>
      <c r="I1074"/>
      <c r="J1074"/>
      <c r="K1074"/>
      <c r="L1074"/>
      <c r="M1074"/>
      <c r="N1074"/>
      <c r="O1074"/>
      <c r="P1074" s="1320"/>
      <c r="Q1074"/>
      <c r="R1074"/>
      <c r="S1074"/>
      <c r="T1074"/>
      <c r="U1074"/>
      <c r="V1074"/>
      <c r="W1074"/>
      <c r="X1074"/>
      <c r="Y1074"/>
      <c r="Z1074"/>
      <c r="AA1074"/>
      <c r="AB1074"/>
      <c r="AC1074"/>
    </row>
    <row r="1075" spans="1:29" ht="12.5">
      <c r="B1075" s="46"/>
      <c r="E1075" s="46"/>
      <c r="G1075"/>
      <c r="H1075"/>
      <c r="I1075"/>
      <c r="J1075"/>
      <c r="K1075"/>
      <c r="L1075"/>
      <c r="M1075"/>
      <c r="N1075"/>
      <c r="O1075"/>
      <c r="P1075" s="1320"/>
      <c r="Q1075"/>
      <c r="R1075"/>
      <c r="S1075"/>
      <c r="T1075"/>
      <c r="U1075"/>
      <c r="V1075"/>
      <c r="W1075"/>
      <c r="X1075"/>
      <c r="Y1075"/>
      <c r="Z1075"/>
      <c r="AA1075"/>
      <c r="AB1075"/>
      <c r="AC1075"/>
    </row>
    <row r="1076" spans="1:29" ht="12.5">
      <c r="B1076" s="46"/>
      <c r="E1076" s="46"/>
      <c r="G1076"/>
      <c r="H1076"/>
      <c r="I1076"/>
      <c r="J1076"/>
      <c r="K1076"/>
      <c r="L1076"/>
      <c r="M1076"/>
      <c r="N1076"/>
      <c r="O1076"/>
      <c r="P1076" s="1320"/>
      <c r="Q1076"/>
      <c r="R1076"/>
      <c r="S1076"/>
      <c r="T1076"/>
      <c r="U1076"/>
      <c r="V1076"/>
      <c r="W1076"/>
      <c r="X1076"/>
      <c r="Y1076"/>
      <c r="Z1076"/>
      <c r="AA1076"/>
      <c r="AB1076"/>
      <c r="AC1076"/>
    </row>
    <row r="1077" spans="1:29" ht="12.5">
      <c r="B1077" s="46"/>
      <c r="E1077" s="46"/>
      <c r="G1077"/>
      <c r="H1077"/>
      <c r="I1077"/>
      <c r="J1077"/>
      <c r="K1077"/>
      <c r="L1077"/>
      <c r="M1077"/>
      <c r="N1077"/>
      <c r="O1077"/>
      <c r="P1077" s="1320"/>
      <c r="Q1077"/>
      <c r="R1077"/>
      <c r="S1077"/>
      <c r="T1077"/>
      <c r="U1077"/>
      <c r="V1077"/>
      <c r="W1077"/>
      <c r="X1077"/>
      <c r="Y1077"/>
      <c r="Z1077"/>
      <c r="AA1077"/>
      <c r="AB1077"/>
      <c r="AC1077"/>
    </row>
    <row r="1078" spans="1:29" ht="12.5">
      <c r="B1078" s="46"/>
      <c r="E1078" s="46"/>
      <c r="G1078"/>
      <c r="H1078"/>
      <c r="I1078"/>
      <c r="J1078"/>
      <c r="K1078"/>
      <c r="L1078"/>
      <c r="M1078"/>
      <c r="N1078"/>
      <c r="O1078"/>
      <c r="P1078" s="1320"/>
      <c r="Q1078"/>
      <c r="R1078"/>
      <c r="S1078"/>
      <c r="T1078"/>
      <c r="U1078"/>
      <c r="V1078"/>
      <c r="W1078"/>
      <c r="X1078"/>
      <c r="Y1078"/>
      <c r="Z1078"/>
      <c r="AA1078"/>
      <c r="AB1078"/>
      <c r="AC1078"/>
    </row>
    <row r="1079" spans="1:29" ht="12.5">
      <c r="B1079" s="46"/>
      <c r="E1079" s="46"/>
      <c r="G1079"/>
      <c r="H1079"/>
      <c r="I1079"/>
      <c r="J1079"/>
      <c r="K1079"/>
      <c r="L1079"/>
      <c r="M1079"/>
      <c r="N1079"/>
      <c r="O1079"/>
      <c r="P1079" s="1320"/>
      <c r="Q1079"/>
      <c r="R1079"/>
      <c r="S1079"/>
      <c r="T1079"/>
      <c r="U1079"/>
      <c r="V1079"/>
      <c r="W1079"/>
      <c r="X1079"/>
      <c r="Y1079"/>
      <c r="Z1079"/>
      <c r="AA1079"/>
      <c r="AB1079"/>
      <c r="AC1079"/>
    </row>
    <row r="1080" spans="1:29" ht="12.5">
      <c r="B1080" s="46"/>
      <c r="E1080" s="46"/>
      <c r="G1080"/>
      <c r="H1080"/>
      <c r="I1080"/>
      <c r="J1080"/>
      <c r="K1080"/>
      <c r="L1080"/>
      <c r="M1080"/>
      <c r="N1080"/>
      <c r="O1080"/>
      <c r="P1080" s="1320"/>
      <c r="Q1080"/>
      <c r="R1080"/>
      <c r="S1080"/>
      <c r="T1080"/>
      <c r="U1080"/>
      <c r="V1080"/>
      <c r="W1080"/>
      <c r="X1080"/>
      <c r="Y1080"/>
      <c r="Z1080"/>
      <c r="AA1080"/>
      <c r="AB1080"/>
      <c r="AC1080"/>
    </row>
    <row r="1081" spans="1:29" ht="12.5">
      <c r="B1081" s="46"/>
      <c r="E1081" s="46"/>
      <c r="G1081"/>
      <c r="H1081"/>
      <c r="I1081"/>
      <c r="J1081"/>
      <c r="K1081"/>
      <c r="L1081"/>
      <c r="M1081"/>
      <c r="N1081"/>
      <c r="O1081"/>
      <c r="P1081" s="1320"/>
      <c r="Q1081"/>
      <c r="R1081"/>
      <c r="S1081"/>
      <c r="T1081"/>
      <c r="U1081"/>
      <c r="V1081"/>
      <c r="W1081"/>
      <c r="X1081"/>
      <c r="Y1081"/>
      <c r="Z1081"/>
      <c r="AA1081"/>
      <c r="AB1081"/>
      <c r="AC1081"/>
    </row>
    <row r="1082" spans="1:29" ht="12.5">
      <c r="B1082" s="46"/>
      <c r="E1082" s="46"/>
      <c r="G1082"/>
      <c r="H1082"/>
      <c r="I1082"/>
      <c r="J1082"/>
      <c r="K1082"/>
      <c r="L1082"/>
      <c r="M1082"/>
      <c r="N1082"/>
      <c r="O1082"/>
      <c r="P1082" s="1320"/>
      <c r="Q1082"/>
      <c r="R1082"/>
      <c r="S1082"/>
      <c r="T1082"/>
      <c r="U1082"/>
      <c r="V1082"/>
      <c r="W1082"/>
      <c r="X1082"/>
      <c r="Y1082"/>
      <c r="Z1082"/>
      <c r="AA1082"/>
      <c r="AB1082"/>
      <c r="AC1082"/>
    </row>
    <row r="1083" spans="1:29" ht="12.5">
      <c r="B1083" s="46"/>
      <c r="E1083" s="46"/>
      <c r="G1083"/>
      <c r="H1083"/>
      <c r="I1083"/>
      <c r="J1083"/>
      <c r="K1083"/>
      <c r="L1083"/>
      <c r="M1083"/>
      <c r="N1083"/>
      <c r="O1083"/>
      <c r="P1083" s="1320"/>
      <c r="Q1083"/>
      <c r="R1083"/>
      <c r="S1083"/>
      <c r="T1083"/>
      <c r="U1083"/>
      <c r="V1083"/>
      <c r="W1083"/>
      <c r="X1083"/>
      <c r="Y1083"/>
      <c r="Z1083"/>
      <c r="AA1083"/>
      <c r="AB1083"/>
      <c r="AC1083"/>
    </row>
    <row r="1084" spans="1:29" ht="12.5">
      <c r="B1084" s="46"/>
      <c r="E1084" s="46"/>
      <c r="G1084"/>
      <c r="H1084"/>
      <c r="I1084"/>
      <c r="J1084"/>
      <c r="K1084"/>
      <c r="L1084"/>
      <c r="M1084"/>
      <c r="N1084"/>
      <c r="O1084"/>
      <c r="P1084" s="1320"/>
      <c r="Q1084"/>
      <c r="R1084"/>
      <c r="S1084"/>
      <c r="T1084"/>
      <c r="U1084"/>
      <c r="V1084"/>
      <c r="W1084"/>
      <c r="X1084"/>
      <c r="Y1084"/>
      <c r="Z1084"/>
      <c r="AA1084"/>
      <c r="AB1084"/>
      <c r="AC1084"/>
    </row>
    <row r="1088" spans="1:29" ht="15.5">
      <c r="A1088" s="1322" t="s">
        <v>3307</v>
      </c>
    </row>
    <row r="1090" spans="1:24" ht="46">
      <c r="A1090" s="595" t="s">
        <v>181</v>
      </c>
      <c r="B1090" s="595" t="s">
        <v>1850</v>
      </c>
      <c r="C1090" s="595" t="s">
        <v>3095</v>
      </c>
      <c r="D1090" s="1307" t="s">
        <v>3360</v>
      </c>
      <c r="E1090" s="595" t="s">
        <v>3096</v>
      </c>
      <c r="F1090" s="612" t="s">
        <v>3366</v>
      </c>
      <c r="G1090" s="595" t="s">
        <v>3293</v>
      </c>
      <c r="H1090" s="1264" t="s">
        <v>138</v>
      </c>
      <c r="I1090" s="1264" t="s">
        <v>24</v>
      </c>
      <c r="J1090" s="1264" t="s">
        <v>130</v>
      </c>
      <c r="K1090" s="1264" t="s">
        <v>995</v>
      </c>
      <c r="L1090" s="1264" t="s">
        <v>101</v>
      </c>
      <c r="M1090" s="1264" t="s">
        <v>994</v>
      </c>
      <c r="N1090" s="1264" t="s">
        <v>3290</v>
      </c>
      <c r="O1090" s="1264" t="s">
        <v>3109</v>
      </c>
      <c r="P1090" s="1264" t="s">
        <v>2892</v>
      </c>
      <c r="Q1090" s="1264" t="s">
        <v>3110</v>
      </c>
      <c r="R1090" s="1264" t="s">
        <v>3111</v>
      </c>
      <c r="S1090" s="1264" t="s">
        <v>3112</v>
      </c>
      <c r="T1090" s="1264" t="s">
        <v>3292</v>
      </c>
      <c r="U1090" s="1264" t="s">
        <v>3291</v>
      </c>
      <c r="V1090" s="1264" t="s">
        <v>139</v>
      </c>
      <c r="W1090" s="1264" t="s">
        <v>261</v>
      </c>
      <c r="X1090" s="1264" t="s">
        <v>132</v>
      </c>
    </row>
    <row r="1091" spans="1:24">
      <c r="B1091" s="46"/>
      <c r="E1091" s="46"/>
      <c r="G1091" s="183"/>
      <c r="H1091" s="183"/>
      <c r="I1091" s="183"/>
      <c r="J1091" s="1315"/>
    </row>
    <row r="1092" spans="1:24">
      <c r="B1092" s="46"/>
      <c r="E1092" s="46"/>
      <c r="G1092" s="183"/>
      <c r="H1092" s="183"/>
      <c r="I1092" s="183"/>
      <c r="J1092" s="1315"/>
    </row>
    <row r="1093" spans="1:24">
      <c r="B1093" s="46"/>
      <c r="E1093" s="46"/>
      <c r="G1093" s="183"/>
      <c r="H1093" s="183"/>
      <c r="I1093" s="183"/>
      <c r="J1093" s="1315"/>
    </row>
    <row r="1094" spans="1:24">
      <c r="B1094" s="46"/>
      <c r="E1094" s="46"/>
      <c r="G1094" s="183"/>
      <c r="H1094" s="183"/>
      <c r="I1094" s="183"/>
      <c r="J1094" s="1315"/>
    </row>
    <row r="1095" spans="1:24">
      <c r="B1095" s="46"/>
      <c r="E1095" s="46"/>
      <c r="G1095" s="183"/>
      <c r="H1095" s="183"/>
      <c r="I1095" s="183"/>
      <c r="J1095" s="1315"/>
    </row>
    <row r="1096" spans="1:24">
      <c r="B1096" s="46"/>
      <c r="E1096" s="46"/>
      <c r="G1096" s="183"/>
      <c r="H1096" s="183"/>
      <c r="I1096" s="183"/>
      <c r="J1096" s="1315"/>
    </row>
    <row r="1097" spans="1:24">
      <c r="B1097" s="46"/>
      <c r="E1097" s="46"/>
      <c r="G1097" s="183"/>
      <c r="H1097" s="183"/>
      <c r="I1097" s="183"/>
      <c r="J1097" s="1315"/>
    </row>
    <row r="1098" spans="1:24">
      <c r="B1098" s="46"/>
      <c r="E1098" s="46"/>
      <c r="G1098" s="183"/>
      <c r="H1098" s="183"/>
      <c r="I1098" s="183"/>
      <c r="J1098" s="1315"/>
    </row>
    <row r="1099" spans="1:24">
      <c r="B1099" s="46"/>
      <c r="E1099" s="46"/>
      <c r="G1099" s="183"/>
      <c r="H1099" s="183"/>
      <c r="I1099" s="183"/>
      <c r="J1099" s="1315"/>
    </row>
    <row r="1100" spans="1:24">
      <c r="B1100" s="46"/>
      <c r="E1100" s="46"/>
      <c r="G1100" s="183"/>
      <c r="H1100" s="183"/>
      <c r="I1100" s="183"/>
      <c r="J1100" s="1315"/>
    </row>
    <row r="1101" spans="1:24">
      <c r="B1101" s="46"/>
      <c r="E1101" s="46"/>
      <c r="G1101" s="183"/>
      <c r="H1101" s="183"/>
      <c r="I1101" s="183"/>
      <c r="J1101" s="1315"/>
    </row>
    <row r="1102" spans="1:24">
      <c r="B1102" s="46"/>
      <c r="E1102" s="46"/>
      <c r="G1102" s="183"/>
      <c r="H1102" s="183"/>
      <c r="I1102" s="183"/>
      <c r="J1102" s="1315"/>
    </row>
    <row r="1103" spans="1:24">
      <c r="B1103" s="46"/>
      <c r="E1103" s="46"/>
      <c r="G1103" s="183"/>
      <c r="H1103" s="183"/>
      <c r="I1103" s="183"/>
      <c r="J1103" s="1315"/>
    </row>
    <row r="1104" spans="1:24">
      <c r="B1104" s="46"/>
      <c r="E1104" s="46"/>
      <c r="G1104" s="183"/>
      <c r="H1104" s="183"/>
      <c r="I1104" s="183"/>
      <c r="J1104" s="1315"/>
    </row>
    <row r="1105" spans="2:10">
      <c r="B1105" s="46"/>
      <c r="E1105" s="46"/>
      <c r="G1105" s="183"/>
      <c r="H1105" s="183"/>
      <c r="I1105" s="183"/>
      <c r="J1105" s="1315"/>
    </row>
    <row r="1106" spans="2:10">
      <c r="B1106" s="46"/>
      <c r="E1106" s="46"/>
      <c r="G1106" s="183"/>
      <c r="H1106" s="183"/>
      <c r="I1106" s="183"/>
      <c r="J1106" s="1315"/>
    </row>
    <row r="1107" spans="2:10">
      <c r="B1107" s="46"/>
      <c r="E1107" s="46"/>
      <c r="G1107" s="183"/>
      <c r="H1107" s="183"/>
      <c r="I1107" s="183"/>
      <c r="J1107" s="1315"/>
    </row>
    <row r="1108" spans="2:10">
      <c r="B1108" s="46"/>
      <c r="E1108" s="46"/>
      <c r="G1108" s="183"/>
      <c r="H1108" s="183"/>
      <c r="I1108" s="183"/>
      <c r="J1108" s="1315"/>
    </row>
    <row r="1109" spans="2:10">
      <c r="B1109" s="46"/>
      <c r="E1109" s="46"/>
      <c r="G1109" s="183"/>
      <c r="H1109" s="183"/>
      <c r="I1109" s="183"/>
      <c r="J1109" s="1315"/>
    </row>
    <row r="1110" spans="2:10">
      <c r="B1110" s="46"/>
      <c r="E1110" s="46"/>
      <c r="G1110" s="183"/>
      <c r="H1110" s="183"/>
      <c r="I1110" s="183"/>
      <c r="J1110" s="1315"/>
    </row>
    <row r="1111" spans="2:10">
      <c r="B1111" s="46"/>
      <c r="E1111" s="46"/>
      <c r="G1111" s="183"/>
      <c r="H1111" s="183"/>
      <c r="I1111" s="183"/>
      <c r="J1111" s="1315"/>
    </row>
    <row r="1112" spans="2:10">
      <c r="B1112" s="46"/>
      <c r="E1112" s="46"/>
      <c r="G1112" s="183"/>
      <c r="H1112" s="183"/>
      <c r="I1112" s="183"/>
      <c r="J1112" s="1315"/>
    </row>
    <row r="1113" spans="2:10">
      <c r="B1113" s="46"/>
      <c r="E1113" s="46"/>
      <c r="G1113" s="183"/>
      <c r="H1113" s="183"/>
      <c r="I1113" s="183"/>
      <c r="J1113" s="1315"/>
    </row>
    <row r="1114" spans="2:10">
      <c r="B1114" s="46"/>
      <c r="E1114" s="46"/>
      <c r="G1114" s="183"/>
      <c r="H1114" s="183"/>
      <c r="I1114" s="183"/>
      <c r="J1114" s="1315"/>
    </row>
    <row r="1115" spans="2:10">
      <c r="B1115" s="46"/>
      <c r="E1115" s="46"/>
      <c r="G1115" s="183"/>
      <c r="H1115" s="183"/>
      <c r="I1115" s="183"/>
      <c r="J1115" s="1315"/>
    </row>
    <row r="1116" spans="2:10">
      <c r="B1116" s="46"/>
      <c r="E1116" s="46"/>
      <c r="G1116" s="183"/>
      <c r="H1116" s="183"/>
      <c r="I1116" s="183"/>
      <c r="J1116" s="1315"/>
    </row>
    <row r="1117" spans="2:10">
      <c r="B1117" s="46"/>
      <c r="E1117" s="46"/>
      <c r="G1117" s="183"/>
      <c r="H1117" s="183"/>
      <c r="I1117" s="183"/>
      <c r="J1117" s="1315"/>
    </row>
    <row r="1118" spans="2:10">
      <c r="B1118" s="46"/>
      <c r="E1118" s="46"/>
      <c r="G1118" s="183"/>
      <c r="H1118" s="183"/>
      <c r="I1118" s="183"/>
      <c r="J1118" s="1315"/>
    </row>
    <row r="1119" spans="2:10">
      <c r="B1119" s="46"/>
      <c r="E1119" s="46"/>
      <c r="G1119" s="183"/>
      <c r="H1119" s="183"/>
      <c r="I1119" s="183"/>
      <c r="J1119" s="1315"/>
    </row>
    <row r="1120" spans="2:10">
      <c r="B1120" s="46"/>
      <c r="E1120" s="46"/>
      <c r="G1120" s="183"/>
      <c r="H1120" s="183"/>
      <c r="I1120" s="183"/>
      <c r="J1120" s="1315"/>
    </row>
    <row r="1121" spans="2:10">
      <c r="B1121" s="46"/>
      <c r="E1121" s="46"/>
      <c r="G1121" s="183"/>
      <c r="H1121" s="183"/>
      <c r="I1121" s="183"/>
      <c r="J1121" s="1315"/>
    </row>
    <row r="1122" spans="2:10">
      <c r="B1122" s="46"/>
      <c r="E1122" s="46"/>
      <c r="G1122" s="183"/>
      <c r="H1122" s="183"/>
      <c r="I1122" s="183"/>
      <c r="J1122" s="1315"/>
    </row>
    <row r="1123" spans="2:10">
      <c r="B1123" s="46"/>
      <c r="E1123" s="46"/>
      <c r="G1123" s="183"/>
      <c r="H1123" s="183"/>
      <c r="I1123" s="183"/>
      <c r="J1123" s="1315"/>
    </row>
    <row r="1124" spans="2:10">
      <c r="B1124" s="46"/>
      <c r="E1124" s="46"/>
      <c r="G1124" s="183"/>
      <c r="H1124" s="183"/>
      <c r="I1124" s="183"/>
      <c r="J1124" s="1315"/>
    </row>
    <row r="1125" spans="2:10">
      <c r="B1125" s="46"/>
      <c r="E1125" s="46"/>
      <c r="G1125" s="183"/>
      <c r="H1125" s="183"/>
      <c r="I1125" s="183"/>
      <c r="J1125" s="1315"/>
    </row>
    <row r="1126" spans="2:10">
      <c r="B1126" s="46"/>
      <c r="E1126" s="46"/>
      <c r="G1126" s="183"/>
      <c r="H1126" s="183"/>
      <c r="I1126" s="183"/>
      <c r="J1126" s="1315"/>
    </row>
    <row r="1127" spans="2:10">
      <c r="B1127" s="46"/>
      <c r="E1127" s="46"/>
      <c r="G1127" s="183"/>
      <c r="H1127" s="183"/>
      <c r="I1127" s="183"/>
      <c r="J1127" s="1315"/>
    </row>
    <row r="1128" spans="2:10">
      <c r="B1128" s="46"/>
      <c r="E1128" s="46"/>
      <c r="G1128" s="183"/>
      <c r="H1128" s="183"/>
      <c r="I1128" s="183"/>
      <c r="J1128" s="1315"/>
    </row>
    <row r="1129" spans="2:10">
      <c r="B1129" s="46"/>
      <c r="E1129" s="46"/>
      <c r="G1129" s="183"/>
      <c r="H1129" s="183"/>
      <c r="I1129" s="183"/>
      <c r="J1129" s="1315"/>
    </row>
    <row r="1130" spans="2:10">
      <c r="B1130" s="46"/>
      <c r="E1130" s="46"/>
      <c r="G1130" s="183"/>
      <c r="H1130" s="183"/>
      <c r="I1130" s="183"/>
      <c r="J1130" s="1315"/>
    </row>
    <row r="1131" spans="2:10">
      <c r="B1131" s="46"/>
      <c r="E1131" s="46"/>
      <c r="G1131" s="183"/>
      <c r="H1131" s="183"/>
      <c r="I1131" s="183"/>
      <c r="J1131" s="1315"/>
    </row>
    <row r="1132" spans="2:10">
      <c r="B1132" s="46"/>
      <c r="E1132" s="46"/>
      <c r="G1132" s="183"/>
      <c r="H1132" s="183"/>
      <c r="I1132" s="183"/>
      <c r="J1132" s="1315"/>
    </row>
    <row r="1133" spans="2:10">
      <c r="B1133" s="46"/>
      <c r="E1133" s="46"/>
      <c r="G1133" s="183"/>
      <c r="H1133" s="183"/>
      <c r="I1133" s="183"/>
      <c r="J1133" s="1315"/>
    </row>
    <row r="1134" spans="2:10">
      <c r="B1134" s="46"/>
      <c r="E1134" s="46"/>
      <c r="G1134" s="183"/>
      <c r="H1134" s="183"/>
      <c r="I1134" s="183"/>
      <c r="J1134" s="1315"/>
    </row>
    <row r="1135" spans="2:10">
      <c r="B1135" s="46"/>
      <c r="E1135" s="46"/>
      <c r="G1135" s="183"/>
      <c r="H1135" s="183"/>
      <c r="I1135" s="183"/>
      <c r="J1135" s="1315"/>
    </row>
    <row r="1136" spans="2:10">
      <c r="B1136" s="46"/>
      <c r="E1136" s="46"/>
      <c r="G1136" s="183"/>
      <c r="H1136" s="183"/>
      <c r="I1136" s="183"/>
      <c r="J1136" s="1315"/>
    </row>
    <row r="1137" spans="2:10">
      <c r="B1137" s="46"/>
      <c r="E1137" s="46"/>
      <c r="G1137" s="183"/>
      <c r="H1137" s="183"/>
      <c r="I1137" s="183"/>
      <c r="J1137" s="1315"/>
    </row>
    <row r="1138" spans="2:10">
      <c r="B1138" s="46"/>
      <c r="E1138" s="46"/>
      <c r="G1138" s="183"/>
      <c r="H1138" s="183"/>
      <c r="I1138" s="183"/>
      <c r="J1138" s="1315"/>
    </row>
    <row r="1139" spans="2:10">
      <c r="B1139" s="46"/>
      <c r="E1139" s="46"/>
      <c r="G1139" s="183"/>
      <c r="H1139" s="183"/>
      <c r="I1139" s="183"/>
      <c r="J1139" s="1315"/>
    </row>
    <row r="1140" spans="2:10">
      <c r="B1140" s="46"/>
      <c r="E1140" s="46"/>
      <c r="G1140" s="183"/>
      <c r="H1140" s="183"/>
      <c r="I1140" s="183"/>
      <c r="J1140" s="1315"/>
    </row>
    <row r="1141" spans="2:10">
      <c r="B1141" s="46"/>
      <c r="E1141" s="46"/>
      <c r="G1141" s="183"/>
      <c r="H1141" s="183"/>
      <c r="I1141" s="183"/>
      <c r="J1141" s="1315"/>
    </row>
    <row r="1142" spans="2:10">
      <c r="B1142" s="46"/>
      <c r="E1142" s="46"/>
      <c r="G1142" s="183"/>
      <c r="H1142" s="183"/>
      <c r="I1142" s="183"/>
      <c r="J1142" s="1315"/>
    </row>
    <row r="1143" spans="2:10">
      <c r="B1143" s="46"/>
      <c r="E1143" s="46"/>
      <c r="G1143" s="183"/>
      <c r="H1143" s="183"/>
      <c r="I1143" s="183"/>
      <c r="J1143" s="1315"/>
    </row>
    <row r="1144" spans="2:10">
      <c r="B1144" s="46"/>
      <c r="E1144" s="46"/>
      <c r="G1144" s="183"/>
      <c r="H1144" s="183"/>
      <c r="I1144" s="183"/>
      <c r="J1144" s="1315"/>
    </row>
    <row r="1145" spans="2:10">
      <c r="B1145" s="46"/>
      <c r="E1145" s="46"/>
      <c r="G1145" s="183"/>
      <c r="H1145" s="183"/>
      <c r="I1145" s="183"/>
      <c r="J1145" s="1315"/>
    </row>
    <row r="1146" spans="2:10">
      <c r="B1146" s="46"/>
      <c r="E1146" s="46"/>
      <c r="G1146" s="183"/>
      <c r="H1146" s="183"/>
      <c r="I1146" s="183"/>
      <c r="J1146" s="1315"/>
    </row>
    <row r="1147" spans="2:10">
      <c r="B1147" s="46"/>
      <c r="E1147" s="46"/>
      <c r="G1147" s="183"/>
      <c r="H1147" s="183"/>
      <c r="I1147" s="183"/>
      <c r="J1147" s="1315"/>
    </row>
    <row r="1148" spans="2:10">
      <c r="B1148" s="46"/>
      <c r="E1148" s="46"/>
      <c r="G1148" s="183"/>
      <c r="H1148" s="183"/>
      <c r="I1148" s="183"/>
      <c r="J1148" s="1315"/>
    </row>
    <row r="1149" spans="2:10">
      <c r="B1149" s="46"/>
      <c r="E1149" s="46"/>
      <c r="G1149" s="183"/>
      <c r="H1149" s="183"/>
      <c r="I1149" s="183"/>
      <c r="J1149" s="1315"/>
    </row>
    <row r="1150" spans="2:10">
      <c r="B1150" s="46"/>
      <c r="E1150" s="46"/>
      <c r="G1150" s="183"/>
      <c r="H1150" s="183"/>
      <c r="I1150" s="183"/>
      <c r="J1150" s="1315"/>
    </row>
    <row r="1151" spans="2:10">
      <c r="B1151" s="46"/>
      <c r="E1151" s="46"/>
      <c r="G1151" s="183"/>
      <c r="H1151" s="183"/>
      <c r="I1151" s="183"/>
      <c r="J1151" s="1315"/>
    </row>
    <row r="1152" spans="2:10">
      <c r="B1152" s="46"/>
      <c r="E1152" s="46"/>
      <c r="G1152" s="183"/>
      <c r="H1152" s="183"/>
      <c r="I1152" s="183"/>
      <c r="J1152" s="1315"/>
    </row>
    <row r="1153" spans="2:10">
      <c r="B1153" s="46"/>
      <c r="E1153" s="46"/>
      <c r="G1153" s="183"/>
      <c r="H1153" s="183"/>
      <c r="I1153" s="183"/>
      <c r="J1153" s="1315"/>
    </row>
    <row r="1154" spans="2:10">
      <c r="B1154" s="46"/>
      <c r="E1154" s="46"/>
      <c r="G1154" s="183"/>
      <c r="H1154" s="183"/>
      <c r="I1154" s="183"/>
      <c r="J1154" s="1315"/>
    </row>
    <row r="1155" spans="2:10">
      <c r="B1155" s="46"/>
      <c r="E1155" s="46"/>
      <c r="G1155" s="183"/>
      <c r="H1155" s="183"/>
      <c r="I1155" s="183"/>
      <c r="J1155" s="1315"/>
    </row>
    <row r="1156" spans="2:10">
      <c r="B1156" s="46"/>
      <c r="E1156" s="46"/>
      <c r="G1156" s="183"/>
      <c r="H1156" s="183"/>
      <c r="I1156" s="183"/>
      <c r="J1156" s="1315"/>
    </row>
    <row r="1157" spans="2:10">
      <c r="B1157" s="46"/>
      <c r="E1157" s="46"/>
      <c r="G1157" s="183"/>
      <c r="H1157" s="183"/>
      <c r="I1157" s="183"/>
      <c r="J1157" s="1315"/>
    </row>
    <row r="1158" spans="2:10">
      <c r="B1158" s="46"/>
      <c r="E1158" s="46"/>
      <c r="G1158" s="183"/>
      <c r="H1158" s="183"/>
      <c r="I1158" s="183"/>
      <c r="J1158" s="1315"/>
    </row>
    <row r="1159" spans="2:10">
      <c r="B1159" s="46"/>
      <c r="E1159" s="46"/>
      <c r="G1159" s="183"/>
      <c r="H1159" s="183"/>
      <c r="I1159" s="183"/>
      <c r="J1159" s="1315"/>
    </row>
    <row r="1160" spans="2:10">
      <c r="B1160" s="46"/>
      <c r="E1160" s="46"/>
      <c r="G1160" s="183"/>
      <c r="H1160" s="183"/>
      <c r="I1160" s="183"/>
      <c r="J1160" s="1315"/>
    </row>
    <row r="1161" spans="2:10">
      <c r="B1161" s="46"/>
      <c r="E1161" s="46"/>
      <c r="G1161" s="183"/>
      <c r="H1161" s="183"/>
      <c r="I1161" s="183"/>
      <c r="J1161" s="1315"/>
    </row>
    <row r="1162" spans="2:10">
      <c r="B1162" s="46"/>
      <c r="E1162" s="46"/>
      <c r="G1162" s="183"/>
      <c r="H1162" s="183"/>
      <c r="I1162" s="183"/>
      <c r="J1162" s="1315"/>
    </row>
    <row r="1163" spans="2:10">
      <c r="B1163" s="46"/>
      <c r="E1163" s="46"/>
      <c r="G1163" s="183"/>
      <c r="H1163" s="183"/>
      <c r="I1163" s="183"/>
      <c r="J1163" s="1315"/>
    </row>
    <row r="1164" spans="2:10">
      <c r="B1164" s="46"/>
      <c r="E1164" s="46"/>
      <c r="G1164" s="183"/>
      <c r="H1164" s="183"/>
      <c r="I1164" s="183"/>
      <c r="J1164" s="1315"/>
    </row>
    <row r="1165" spans="2:10">
      <c r="B1165" s="46"/>
      <c r="E1165" s="46"/>
      <c r="G1165" s="183"/>
      <c r="H1165" s="183"/>
      <c r="I1165" s="183"/>
      <c r="J1165" s="1315"/>
    </row>
    <row r="1166" spans="2:10">
      <c r="B1166" s="46"/>
      <c r="E1166" s="46"/>
      <c r="G1166" s="183"/>
      <c r="H1166" s="183"/>
      <c r="I1166" s="183"/>
      <c r="J1166" s="1315"/>
    </row>
    <row r="1167" spans="2:10">
      <c r="B1167" s="46"/>
      <c r="E1167" s="46"/>
      <c r="G1167" s="183"/>
      <c r="H1167" s="183"/>
      <c r="I1167" s="183"/>
      <c r="J1167" s="1315"/>
    </row>
    <row r="1168" spans="2:10">
      <c r="B1168" s="46"/>
      <c r="E1168" s="46"/>
      <c r="G1168" s="183"/>
      <c r="H1168" s="183"/>
      <c r="I1168" s="183"/>
      <c r="J1168" s="1315"/>
    </row>
    <row r="1169" spans="2:10">
      <c r="B1169" s="46"/>
      <c r="E1169" s="46"/>
      <c r="G1169" s="183"/>
      <c r="H1169" s="183"/>
      <c r="I1169" s="183"/>
      <c r="J1169" s="1315"/>
    </row>
    <row r="1170" spans="2:10">
      <c r="B1170" s="46"/>
      <c r="E1170" s="46"/>
      <c r="G1170" s="183"/>
      <c r="H1170" s="183"/>
      <c r="I1170" s="183"/>
      <c r="J1170" s="1315"/>
    </row>
    <row r="1171" spans="2:10">
      <c r="B1171" s="46"/>
      <c r="E1171" s="46"/>
      <c r="G1171" s="183"/>
      <c r="H1171" s="183"/>
      <c r="I1171" s="183"/>
      <c r="J1171" s="1315"/>
    </row>
    <row r="1172" spans="2:10">
      <c r="B1172" s="46"/>
      <c r="E1172" s="46"/>
      <c r="G1172" s="183"/>
      <c r="H1172" s="183"/>
      <c r="I1172" s="183"/>
      <c r="J1172" s="1315"/>
    </row>
    <row r="1173" spans="2:10">
      <c r="B1173" s="46"/>
      <c r="E1173" s="46"/>
      <c r="G1173" s="183"/>
      <c r="H1173" s="183"/>
      <c r="I1173" s="183"/>
      <c r="J1173" s="1315"/>
    </row>
    <row r="1174" spans="2:10">
      <c r="B1174" s="46"/>
      <c r="E1174" s="46"/>
      <c r="G1174" s="183"/>
      <c r="H1174" s="183"/>
      <c r="I1174" s="183"/>
      <c r="J1174" s="1315"/>
    </row>
    <row r="1175" spans="2:10">
      <c r="B1175" s="46"/>
      <c r="E1175" s="46"/>
      <c r="G1175" s="183"/>
      <c r="H1175" s="183"/>
      <c r="I1175" s="183"/>
      <c r="J1175" s="1315"/>
    </row>
    <row r="1176" spans="2:10">
      <c r="B1176" s="46"/>
      <c r="E1176" s="46"/>
      <c r="G1176" s="183"/>
      <c r="H1176" s="183"/>
      <c r="I1176" s="183"/>
      <c r="J1176" s="1315"/>
    </row>
    <row r="1177" spans="2:10">
      <c r="B1177" s="46"/>
      <c r="E1177" s="46"/>
      <c r="G1177" s="183"/>
      <c r="H1177" s="183"/>
      <c r="I1177" s="183"/>
      <c r="J1177" s="1315"/>
    </row>
    <row r="1178" spans="2:10">
      <c r="B1178" s="46"/>
      <c r="E1178" s="46"/>
      <c r="G1178" s="183"/>
      <c r="H1178" s="183"/>
      <c r="I1178" s="183"/>
      <c r="J1178" s="1315"/>
    </row>
    <row r="1179" spans="2:10">
      <c r="B1179" s="46"/>
      <c r="E1179" s="46"/>
      <c r="G1179" s="183"/>
      <c r="H1179" s="183"/>
      <c r="I1179" s="183"/>
      <c r="J1179" s="1315"/>
    </row>
    <row r="1180" spans="2:10">
      <c r="B1180" s="46"/>
      <c r="E1180" s="46"/>
      <c r="G1180" s="183"/>
      <c r="H1180" s="183"/>
      <c r="I1180" s="183"/>
      <c r="J1180" s="1315"/>
    </row>
    <row r="1181" spans="2:10">
      <c r="B1181" s="46"/>
      <c r="E1181" s="46"/>
      <c r="G1181" s="183"/>
      <c r="H1181" s="183"/>
      <c r="I1181" s="183"/>
      <c r="J1181" s="1315"/>
    </row>
    <row r="1182" spans="2:10">
      <c r="B1182" s="46"/>
      <c r="E1182" s="46"/>
      <c r="G1182" s="183"/>
      <c r="H1182" s="183"/>
      <c r="I1182" s="183"/>
      <c r="J1182" s="1315"/>
    </row>
    <row r="1183" spans="2:10">
      <c r="B1183" s="46"/>
      <c r="E1183" s="46"/>
      <c r="G1183" s="183"/>
      <c r="H1183" s="183"/>
      <c r="I1183" s="183"/>
      <c r="J1183" s="1315"/>
    </row>
    <row r="1184" spans="2:10">
      <c r="B1184" s="46"/>
      <c r="E1184" s="46"/>
      <c r="G1184" s="183"/>
      <c r="H1184" s="183"/>
      <c r="I1184" s="183"/>
      <c r="J1184" s="1315"/>
    </row>
    <row r="1185" spans="1:22">
      <c r="B1185" s="46"/>
      <c r="E1185" s="46"/>
      <c r="G1185" s="183"/>
      <c r="H1185" s="183"/>
      <c r="I1185" s="183"/>
      <c r="J1185" s="1315"/>
    </row>
    <row r="1186" spans="1:22">
      <c r="B1186" s="46"/>
      <c r="E1186" s="46"/>
      <c r="G1186" s="183"/>
      <c r="H1186" s="183"/>
      <c r="I1186" s="183"/>
      <c r="J1186" s="1315"/>
    </row>
    <row r="1187" spans="1:22">
      <c r="B1187" s="46"/>
      <c r="E1187" s="46"/>
      <c r="G1187" s="183"/>
      <c r="H1187" s="183"/>
      <c r="I1187" s="183"/>
      <c r="J1187" s="1315"/>
    </row>
    <row r="1188" spans="1:22">
      <c r="B1188" s="46"/>
      <c r="E1188" s="46"/>
      <c r="G1188" s="183"/>
      <c r="H1188" s="183"/>
      <c r="I1188" s="183"/>
      <c r="J1188" s="1315"/>
    </row>
    <row r="1189" spans="1:22">
      <c r="B1189" s="46"/>
      <c r="E1189" s="46"/>
      <c r="G1189" s="183"/>
      <c r="H1189" s="183"/>
      <c r="I1189" s="183"/>
      <c r="J1189" s="1315"/>
    </row>
    <row r="1190" spans="1:22">
      <c r="B1190" s="46"/>
      <c r="E1190" s="46"/>
      <c r="G1190" s="183"/>
      <c r="H1190" s="183"/>
      <c r="I1190" s="183"/>
      <c r="J1190" s="1315"/>
    </row>
    <row r="1194" spans="1:22" ht="15.5">
      <c r="A1194" s="1322" t="s">
        <v>3308</v>
      </c>
    </row>
    <row r="1196" spans="1:22" ht="46">
      <c r="A1196" s="612" t="s">
        <v>181</v>
      </c>
      <c r="B1196" s="612" t="s">
        <v>1850</v>
      </c>
      <c r="C1196" s="612" t="s">
        <v>3095</v>
      </c>
      <c r="D1196" s="1307" t="s">
        <v>3360</v>
      </c>
      <c r="E1196" s="612" t="s">
        <v>3096</v>
      </c>
      <c r="F1196" s="612" t="s">
        <v>3366</v>
      </c>
      <c r="G1196" s="1264" t="s">
        <v>2985</v>
      </c>
      <c r="H1196" s="1264" t="s">
        <v>24</v>
      </c>
      <c r="I1196" s="1264" t="s">
        <v>130</v>
      </c>
      <c r="J1196" s="1264" t="s">
        <v>995</v>
      </c>
      <c r="K1196" s="1264" t="s">
        <v>101</v>
      </c>
      <c r="L1196" s="1264" t="s">
        <v>994</v>
      </c>
      <c r="M1196" s="1264" t="s">
        <v>3109</v>
      </c>
      <c r="N1196" s="1264" t="s">
        <v>2892</v>
      </c>
      <c r="O1196" s="1264" t="s">
        <v>313</v>
      </c>
      <c r="P1196" s="1264" t="s">
        <v>3111</v>
      </c>
      <c r="Q1196" s="1264" t="s">
        <v>3112</v>
      </c>
      <c r="R1196" s="1264" t="s">
        <v>3292</v>
      </c>
      <c r="S1196" s="1264" t="s">
        <v>3291</v>
      </c>
      <c r="T1196" s="1264" t="s">
        <v>139</v>
      </c>
      <c r="U1196" s="1264" t="s">
        <v>3027</v>
      </c>
      <c r="V1196" s="1264" t="s">
        <v>132</v>
      </c>
    </row>
    <row r="1197" spans="1:22">
      <c r="B1197" s="46"/>
      <c r="E1197" s="46"/>
      <c r="G1197" s="46"/>
      <c r="H1197" s="46"/>
      <c r="I1197" s="1312"/>
      <c r="J1197" s="1315"/>
      <c r="K1197" s="1315"/>
      <c r="L1197" s="1315"/>
      <c r="M1197" s="1315"/>
    </row>
    <row r="1198" spans="1:22">
      <c r="B1198" s="46"/>
      <c r="E1198" s="46"/>
      <c r="G1198" s="46"/>
      <c r="H1198" s="46"/>
      <c r="I1198" s="1312"/>
      <c r="J1198" s="1315"/>
      <c r="K1198" s="1315"/>
      <c r="L1198" s="1315"/>
      <c r="M1198" s="1315"/>
    </row>
    <row r="1199" spans="1:22">
      <c r="B1199" s="46"/>
      <c r="E1199" s="46"/>
      <c r="G1199" s="46"/>
      <c r="H1199" s="46"/>
      <c r="I1199" s="1312"/>
      <c r="J1199" s="1315"/>
      <c r="K1199" s="1315"/>
      <c r="L1199" s="1315"/>
      <c r="M1199" s="1315"/>
    </row>
    <row r="1200" spans="1:22">
      <c r="B1200" s="46"/>
      <c r="E1200" s="46"/>
      <c r="G1200" s="46"/>
      <c r="H1200" s="46"/>
      <c r="I1200" s="1312"/>
      <c r="J1200" s="1315"/>
      <c r="K1200" s="1315"/>
      <c r="L1200" s="1315"/>
      <c r="M1200" s="1315"/>
    </row>
    <row r="1201" spans="2:13">
      <c r="B1201" s="46"/>
      <c r="E1201" s="46"/>
      <c r="G1201" s="46"/>
      <c r="H1201" s="46"/>
      <c r="I1201" s="1312"/>
      <c r="J1201" s="1315"/>
      <c r="K1201" s="1315"/>
      <c r="L1201" s="1315"/>
      <c r="M1201" s="1315"/>
    </row>
    <row r="1202" spans="2:13">
      <c r="B1202" s="46"/>
      <c r="E1202" s="46"/>
      <c r="G1202" s="46"/>
      <c r="H1202" s="46"/>
      <c r="I1202" s="1312"/>
      <c r="J1202" s="1315"/>
      <c r="K1202" s="1315"/>
      <c r="L1202" s="1315"/>
      <c r="M1202" s="1315"/>
    </row>
    <row r="1203" spans="2:13">
      <c r="B1203" s="46"/>
      <c r="E1203" s="46"/>
      <c r="G1203" s="46"/>
      <c r="H1203" s="46"/>
      <c r="I1203" s="1312"/>
      <c r="J1203" s="1315"/>
      <c r="K1203" s="1315"/>
      <c r="L1203" s="1315"/>
      <c r="M1203" s="1315"/>
    </row>
    <row r="1204" spans="2:13">
      <c r="B1204" s="46"/>
      <c r="E1204" s="46"/>
      <c r="G1204" s="46"/>
      <c r="H1204" s="46"/>
      <c r="I1204" s="1312"/>
      <c r="J1204" s="1315"/>
      <c r="K1204" s="1315"/>
      <c r="L1204" s="1315"/>
      <c r="M1204" s="1315"/>
    </row>
    <row r="1205" spans="2:13">
      <c r="B1205" s="46"/>
      <c r="E1205" s="46"/>
      <c r="G1205" s="46"/>
      <c r="H1205" s="46"/>
      <c r="I1205" s="1312"/>
      <c r="J1205" s="1315"/>
      <c r="K1205" s="1315"/>
      <c r="L1205" s="1315"/>
      <c r="M1205" s="1315"/>
    </row>
    <row r="1206" spans="2:13">
      <c r="B1206" s="46"/>
      <c r="E1206" s="46"/>
      <c r="G1206" s="46"/>
      <c r="H1206" s="46"/>
      <c r="I1206" s="1312"/>
      <c r="J1206" s="1315"/>
      <c r="K1206" s="1315"/>
      <c r="L1206" s="1315"/>
      <c r="M1206" s="1315"/>
    </row>
    <row r="1207" spans="2:13">
      <c r="B1207" s="46"/>
      <c r="E1207" s="46"/>
      <c r="G1207" s="46"/>
      <c r="H1207" s="46"/>
      <c r="I1207" s="1312"/>
      <c r="J1207" s="1315"/>
      <c r="K1207" s="1315"/>
      <c r="L1207" s="1315"/>
      <c r="M1207" s="1315"/>
    </row>
    <row r="1208" spans="2:13">
      <c r="B1208" s="46"/>
      <c r="E1208" s="46"/>
      <c r="G1208" s="46"/>
      <c r="H1208" s="46"/>
      <c r="I1208" s="1312"/>
      <c r="J1208" s="1315"/>
      <c r="K1208" s="1315"/>
      <c r="L1208" s="1315"/>
      <c r="M1208" s="1315"/>
    </row>
    <row r="1209" spans="2:13">
      <c r="B1209" s="46"/>
      <c r="E1209" s="46"/>
      <c r="G1209" s="46"/>
      <c r="H1209" s="46"/>
      <c r="I1209" s="1312"/>
      <c r="J1209" s="1315"/>
      <c r="K1209" s="1315"/>
      <c r="L1209" s="1315"/>
      <c r="M1209" s="1315"/>
    </row>
    <row r="1210" spans="2:13">
      <c r="B1210" s="46"/>
      <c r="E1210" s="46"/>
      <c r="G1210" s="46"/>
      <c r="H1210" s="46"/>
      <c r="I1210" s="1312"/>
      <c r="J1210" s="1315"/>
      <c r="K1210" s="1315"/>
      <c r="L1210" s="1315"/>
      <c r="M1210" s="1315"/>
    </row>
    <row r="1211" spans="2:13">
      <c r="B1211" s="46"/>
      <c r="E1211" s="46"/>
      <c r="G1211" s="46"/>
      <c r="H1211" s="46"/>
      <c r="I1211" s="1312"/>
      <c r="J1211" s="1315"/>
      <c r="K1211" s="1315"/>
      <c r="L1211" s="1315"/>
      <c r="M1211" s="1315"/>
    </row>
    <row r="1212" spans="2:13">
      <c r="B1212" s="46"/>
      <c r="E1212" s="46"/>
      <c r="G1212" s="46"/>
      <c r="H1212" s="46"/>
      <c r="I1212" s="1312"/>
      <c r="J1212" s="1315"/>
      <c r="K1212" s="1315"/>
      <c r="L1212" s="1315"/>
      <c r="M1212" s="1315"/>
    </row>
    <row r="1213" spans="2:13">
      <c r="B1213" s="46"/>
      <c r="E1213" s="46"/>
      <c r="G1213" s="46"/>
      <c r="H1213" s="46"/>
      <c r="I1213" s="1312"/>
      <c r="J1213" s="1315"/>
      <c r="K1213" s="1315"/>
      <c r="L1213" s="1315"/>
      <c r="M1213" s="1315"/>
    </row>
    <row r="1214" spans="2:13">
      <c r="B1214" s="46"/>
      <c r="E1214" s="46"/>
      <c r="G1214" s="46"/>
      <c r="H1214" s="46"/>
      <c r="I1214" s="1312"/>
      <c r="J1214" s="1315"/>
      <c r="K1214" s="1315"/>
      <c r="L1214" s="1315"/>
      <c r="M1214" s="1315"/>
    </row>
    <row r="1215" spans="2:13">
      <c r="B1215" s="46"/>
      <c r="E1215" s="46"/>
      <c r="G1215" s="46"/>
      <c r="H1215" s="46"/>
      <c r="I1215" s="1312"/>
      <c r="J1215" s="1315"/>
      <c r="K1215" s="1315"/>
      <c r="L1215" s="1315"/>
      <c r="M1215" s="1315"/>
    </row>
    <row r="1216" spans="2:13">
      <c r="B1216" s="46"/>
      <c r="E1216" s="46"/>
      <c r="G1216" s="46"/>
      <c r="H1216" s="46"/>
      <c r="I1216" s="1312"/>
      <c r="J1216" s="1315"/>
      <c r="K1216" s="1315"/>
      <c r="L1216" s="1315"/>
      <c r="M1216" s="1315"/>
    </row>
    <row r="1217" spans="2:13">
      <c r="B1217" s="46"/>
      <c r="E1217" s="46"/>
      <c r="G1217" s="46"/>
      <c r="H1217" s="46"/>
      <c r="I1217" s="1312"/>
      <c r="J1217" s="1315"/>
      <c r="K1217" s="1315"/>
      <c r="L1217" s="1315"/>
      <c r="M1217" s="1315"/>
    </row>
    <row r="1218" spans="2:13">
      <c r="B1218" s="46"/>
      <c r="E1218" s="46"/>
      <c r="G1218" s="46"/>
      <c r="H1218" s="46"/>
      <c r="I1218" s="1312"/>
      <c r="J1218" s="1315"/>
      <c r="K1218" s="1315"/>
      <c r="L1218" s="1315"/>
      <c r="M1218" s="1315"/>
    </row>
    <row r="1219" spans="2:13">
      <c r="B1219" s="46"/>
      <c r="E1219" s="46"/>
      <c r="G1219" s="46"/>
      <c r="H1219" s="46"/>
      <c r="I1219" s="1312"/>
      <c r="J1219" s="1315"/>
      <c r="K1219" s="1315"/>
      <c r="L1219" s="1315"/>
      <c r="M1219" s="1315"/>
    </row>
    <row r="1220" spans="2:13">
      <c r="B1220" s="46"/>
      <c r="E1220" s="46"/>
      <c r="G1220" s="46"/>
      <c r="H1220" s="46"/>
      <c r="I1220" s="1312"/>
      <c r="J1220" s="1315"/>
      <c r="K1220" s="1315"/>
      <c r="L1220" s="1315"/>
      <c r="M1220" s="1315"/>
    </row>
    <row r="1221" spans="2:13">
      <c r="B1221" s="46"/>
      <c r="E1221" s="46"/>
      <c r="G1221" s="46"/>
      <c r="H1221" s="46"/>
      <c r="I1221" s="1312"/>
      <c r="J1221" s="1315"/>
      <c r="K1221" s="1315"/>
      <c r="L1221" s="1315"/>
      <c r="M1221" s="1315"/>
    </row>
    <row r="1222" spans="2:13">
      <c r="B1222" s="46"/>
      <c r="E1222" s="46"/>
      <c r="G1222" s="46"/>
      <c r="H1222" s="46"/>
      <c r="I1222" s="1312"/>
      <c r="J1222" s="1315"/>
      <c r="K1222" s="1315"/>
      <c r="L1222" s="1315"/>
      <c r="M1222" s="1315"/>
    </row>
    <row r="1223" spans="2:13">
      <c r="B1223" s="46"/>
      <c r="E1223" s="46"/>
      <c r="G1223" s="46"/>
      <c r="H1223" s="46"/>
      <c r="I1223" s="1312"/>
      <c r="J1223" s="1315"/>
      <c r="K1223" s="1315"/>
      <c r="L1223" s="1315"/>
      <c r="M1223" s="1315"/>
    </row>
    <row r="1224" spans="2:13">
      <c r="B1224" s="46"/>
      <c r="E1224" s="46"/>
      <c r="G1224" s="46"/>
      <c r="H1224" s="46"/>
      <c r="I1224" s="1312"/>
      <c r="J1224" s="1315"/>
      <c r="K1224" s="1315"/>
      <c r="L1224" s="1315"/>
      <c r="M1224" s="1315"/>
    </row>
    <row r="1225" spans="2:13">
      <c r="B1225" s="46"/>
      <c r="E1225" s="46"/>
      <c r="G1225" s="46"/>
      <c r="H1225" s="46"/>
      <c r="I1225" s="1312"/>
      <c r="J1225" s="1315"/>
      <c r="K1225" s="1315"/>
      <c r="L1225" s="1315"/>
      <c r="M1225" s="1315"/>
    </row>
    <row r="1226" spans="2:13">
      <c r="B1226" s="46"/>
      <c r="E1226" s="46"/>
      <c r="G1226" s="46"/>
      <c r="H1226" s="46"/>
      <c r="I1226" s="1312"/>
      <c r="J1226" s="1315"/>
      <c r="K1226" s="1315"/>
      <c r="L1226" s="1315"/>
      <c r="M1226" s="1315"/>
    </row>
    <row r="1227" spans="2:13">
      <c r="B1227" s="46"/>
      <c r="E1227" s="46"/>
      <c r="G1227" s="46"/>
      <c r="H1227" s="46"/>
      <c r="I1227" s="1312"/>
      <c r="J1227" s="1315"/>
      <c r="K1227" s="1315"/>
      <c r="L1227" s="1315"/>
      <c r="M1227" s="1315"/>
    </row>
    <row r="1228" spans="2:13">
      <c r="B1228" s="46"/>
      <c r="E1228" s="46"/>
      <c r="G1228" s="46"/>
      <c r="H1228" s="46"/>
      <c r="I1228" s="1312"/>
      <c r="J1228" s="1315"/>
      <c r="K1228" s="1315"/>
      <c r="L1228" s="1315"/>
      <c r="M1228" s="1315"/>
    </row>
    <row r="1229" spans="2:13">
      <c r="B1229" s="46"/>
      <c r="E1229" s="46"/>
      <c r="G1229" s="46"/>
      <c r="H1229" s="46"/>
      <c r="I1229" s="1312"/>
      <c r="J1229" s="1315"/>
      <c r="K1229" s="1315"/>
      <c r="L1229" s="1315"/>
      <c r="M1229" s="1315"/>
    </row>
    <row r="1230" spans="2:13">
      <c r="B1230" s="46"/>
      <c r="E1230" s="46"/>
      <c r="G1230" s="46"/>
      <c r="H1230" s="46"/>
      <c r="I1230" s="1312"/>
      <c r="J1230" s="1315"/>
      <c r="K1230" s="1315"/>
      <c r="L1230" s="1315"/>
      <c r="M1230" s="1315"/>
    </row>
    <row r="1231" spans="2:13">
      <c r="B1231" s="46"/>
      <c r="E1231" s="46"/>
      <c r="G1231" s="46"/>
      <c r="H1231" s="46"/>
      <c r="I1231" s="1312"/>
      <c r="J1231" s="1315"/>
      <c r="K1231" s="1315"/>
      <c r="L1231" s="1315"/>
      <c r="M1231" s="1315"/>
    </row>
    <row r="1232" spans="2:13">
      <c r="B1232" s="46"/>
      <c r="E1232" s="46"/>
      <c r="G1232" s="46"/>
      <c r="H1232" s="46"/>
      <c r="I1232" s="1312"/>
      <c r="J1232" s="1315"/>
      <c r="K1232" s="1315"/>
      <c r="L1232" s="1315"/>
      <c r="M1232" s="1315"/>
    </row>
    <row r="1233" spans="2:13">
      <c r="B1233" s="46"/>
      <c r="E1233" s="46"/>
      <c r="G1233" s="46"/>
      <c r="H1233" s="46"/>
      <c r="I1233" s="1312"/>
      <c r="J1233" s="1315"/>
      <c r="K1233" s="1315"/>
      <c r="L1233" s="1315"/>
      <c r="M1233" s="1315"/>
    </row>
    <row r="1234" spans="2:13">
      <c r="B1234" s="46"/>
      <c r="E1234" s="46"/>
      <c r="G1234" s="46"/>
      <c r="H1234" s="46"/>
      <c r="I1234" s="1312"/>
      <c r="J1234" s="1315"/>
      <c r="K1234" s="1315"/>
      <c r="L1234" s="1315"/>
      <c r="M1234" s="1315"/>
    </row>
    <row r="1235" spans="2:13">
      <c r="B1235" s="46"/>
      <c r="E1235" s="46"/>
      <c r="G1235" s="46"/>
      <c r="H1235" s="46"/>
      <c r="I1235" s="1312"/>
      <c r="J1235" s="1315"/>
      <c r="K1235" s="1315"/>
      <c r="L1235" s="1315"/>
      <c r="M1235" s="1315"/>
    </row>
    <row r="1236" spans="2:13">
      <c r="B1236" s="46"/>
      <c r="E1236" s="46"/>
      <c r="G1236" s="46"/>
      <c r="H1236" s="46"/>
      <c r="I1236" s="1312"/>
      <c r="J1236" s="1315"/>
      <c r="K1236" s="1315"/>
      <c r="L1236" s="1315"/>
      <c r="M1236" s="1315"/>
    </row>
    <row r="1237" spans="2:13">
      <c r="B1237" s="46"/>
      <c r="E1237" s="46"/>
      <c r="G1237" s="46"/>
      <c r="H1237" s="46"/>
      <c r="I1237" s="1312"/>
      <c r="J1237" s="1315"/>
      <c r="K1237" s="1315"/>
      <c r="L1237" s="1315"/>
      <c r="M1237" s="1315"/>
    </row>
    <row r="1238" spans="2:13">
      <c r="B1238" s="46"/>
      <c r="E1238" s="46"/>
      <c r="G1238" s="46"/>
      <c r="H1238" s="46"/>
      <c r="I1238" s="1312"/>
      <c r="J1238" s="1315"/>
      <c r="K1238" s="1315"/>
      <c r="L1238" s="1315"/>
      <c r="M1238" s="1315"/>
    </row>
    <row r="1239" spans="2:13">
      <c r="B1239" s="46"/>
      <c r="E1239" s="46"/>
      <c r="G1239" s="46"/>
      <c r="H1239" s="46"/>
      <c r="I1239" s="1312"/>
      <c r="J1239" s="1315"/>
      <c r="K1239" s="1315"/>
      <c r="L1239" s="1315"/>
      <c r="M1239" s="1315"/>
    </row>
    <row r="1240" spans="2:13">
      <c r="B1240" s="46"/>
      <c r="E1240" s="46"/>
      <c r="G1240" s="46"/>
      <c r="H1240" s="46"/>
      <c r="I1240" s="1312"/>
      <c r="J1240" s="1315"/>
      <c r="K1240" s="1315"/>
      <c r="L1240" s="1315"/>
      <c r="M1240" s="1315"/>
    </row>
    <row r="1241" spans="2:13">
      <c r="B1241" s="46"/>
      <c r="E1241" s="46"/>
      <c r="G1241" s="46"/>
      <c r="H1241" s="46"/>
      <c r="I1241" s="1312"/>
      <c r="J1241" s="1315"/>
      <c r="K1241" s="1315"/>
      <c r="L1241" s="1315"/>
      <c r="M1241" s="1315"/>
    </row>
    <row r="1242" spans="2:13">
      <c r="B1242" s="46"/>
      <c r="E1242" s="46"/>
      <c r="G1242" s="46"/>
      <c r="H1242" s="46"/>
      <c r="I1242" s="1312"/>
      <c r="J1242" s="1315"/>
      <c r="K1242" s="1315"/>
      <c r="L1242" s="1315"/>
      <c r="M1242" s="1315"/>
    </row>
    <row r="1243" spans="2:13">
      <c r="B1243" s="46"/>
      <c r="E1243" s="46"/>
      <c r="G1243" s="46"/>
      <c r="H1243" s="46"/>
      <c r="I1243" s="1312"/>
      <c r="J1243" s="1315"/>
      <c r="K1243" s="1315"/>
      <c r="L1243" s="1315"/>
      <c r="M1243" s="1315"/>
    </row>
    <row r="1244" spans="2:13">
      <c r="B1244" s="46"/>
      <c r="E1244" s="46"/>
      <c r="G1244" s="46"/>
      <c r="H1244" s="46"/>
      <c r="I1244" s="1312"/>
      <c r="J1244" s="1315"/>
      <c r="K1244" s="1315"/>
      <c r="L1244" s="1315"/>
      <c r="M1244" s="1315"/>
    </row>
    <row r="1245" spans="2:13">
      <c r="B1245" s="46"/>
      <c r="E1245" s="46"/>
      <c r="G1245" s="46"/>
      <c r="H1245" s="46"/>
      <c r="I1245" s="1312"/>
      <c r="J1245" s="1315"/>
      <c r="K1245" s="1315"/>
      <c r="L1245" s="1315"/>
      <c r="M1245" s="1315"/>
    </row>
    <row r="1246" spans="2:13">
      <c r="B1246" s="46"/>
      <c r="E1246" s="46"/>
      <c r="G1246" s="46"/>
      <c r="H1246" s="46"/>
      <c r="I1246" s="1312"/>
      <c r="J1246" s="1315"/>
      <c r="K1246" s="1315"/>
      <c r="L1246" s="1315"/>
      <c r="M1246" s="1315"/>
    </row>
    <row r="1247" spans="2:13">
      <c r="B1247" s="46"/>
      <c r="E1247" s="46"/>
      <c r="G1247" s="46"/>
      <c r="H1247" s="46"/>
      <c r="I1247" s="1312"/>
      <c r="J1247" s="1315"/>
      <c r="K1247" s="1315"/>
      <c r="L1247" s="1315"/>
      <c r="M1247" s="1315"/>
    </row>
    <row r="1248" spans="2:13">
      <c r="B1248" s="46"/>
      <c r="E1248" s="46"/>
      <c r="G1248" s="46"/>
      <c r="H1248" s="46"/>
      <c r="I1248" s="1312"/>
      <c r="J1248" s="1315"/>
      <c r="K1248" s="1315"/>
      <c r="L1248" s="1315"/>
      <c r="M1248" s="1315"/>
    </row>
    <row r="1249" spans="2:13">
      <c r="B1249" s="46"/>
      <c r="E1249" s="46"/>
      <c r="G1249" s="46"/>
      <c r="H1249" s="46"/>
      <c r="I1249" s="1312"/>
      <c r="J1249" s="1315"/>
      <c r="K1249" s="1315"/>
      <c r="L1249" s="1315"/>
      <c r="M1249" s="1315"/>
    </row>
    <row r="1250" spans="2:13">
      <c r="B1250" s="46"/>
      <c r="E1250" s="46"/>
      <c r="G1250" s="46"/>
      <c r="H1250" s="46"/>
      <c r="I1250" s="1312"/>
      <c r="J1250" s="1315"/>
      <c r="K1250" s="1315"/>
      <c r="L1250" s="1315"/>
      <c r="M1250" s="1315"/>
    </row>
    <row r="1251" spans="2:13">
      <c r="B1251" s="46"/>
      <c r="E1251" s="46"/>
      <c r="G1251" s="46"/>
      <c r="H1251" s="46"/>
      <c r="I1251" s="1312"/>
      <c r="J1251" s="1315"/>
      <c r="K1251" s="1315"/>
      <c r="L1251" s="1315"/>
      <c r="M1251" s="1315"/>
    </row>
    <row r="1252" spans="2:13">
      <c r="B1252" s="46"/>
      <c r="E1252" s="46"/>
      <c r="G1252" s="46"/>
      <c r="H1252" s="46"/>
      <c r="I1252" s="1312"/>
      <c r="J1252" s="1315"/>
      <c r="K1252" s="1315"/>
      <c r="L1252" s="1315"/>
      <c r="M1252" s="1315"/>
    </row>
    <row r="1253" spans="2:13">
      <c r="B1253" s="46"/>
      <c r="E1253" s="46"/>
      <c r="G1253" s="46"/>
      <c r="H1253" s="46"/>
      <c r="I1253" s="1312"/>
      <c r="J1253" s="1315"/>
      <c r="K1253" s="1315"/>
      <c r="L1253" s="1315"/>
      <c r="M1253" s="1315"/>
    </row>
    <row r="1254" spans="2:13">
      <c r="B1254" s="46"/>
      <c r="E1254" s="46"/>
      <c r="G1254" s="46"/>
      <c r="H1254" s="46"/>
      <c r="I1254" s="1312"/>
      <c r="J1254" s="1315"/>
      <c r="K1254" s="1315"/>
      <c r="L1254" s="1315"/>
      <c r="M1254" s="1315"/>
    </row>
    <row r="1255" spans="2:13">
      <c r="B1255" s="46"/>
      <c r="E1255" s="46"/>
      <c r="G1255" s="46"/>
      <c r="H1255" s="46"/>
      <c r="I1255" s="1312"/>
      <c r="J1255" s="1315"/>
      <c r="K1255" s="1315"/>
      <c r="L1255" s="1315"/>
      <c r="M1255" s="1315"/>
    </row>
    <row r="1256" spans="2:13">
      <c r="B1256" s="46"/>
      <c r="E1256" s="46"/>
      <c r="G1256" s="46"/>
      <c r="H1256" s="46"/>
      <c r="I1256" s="1312"/>
      <c r="J1256" s="1315"/>
      <c r="K1256" s="1315"/>
      <c r="L1256" s="1315"/>
      <c r="M1256" s="1315"/>
    </row>
    <row r="1257" spans="2:13">
      <c r="B1257" s="46"/>
      <c r="E1257" s="46"/>
      <c r="G1257" s="46"/>
      <c r="H1257" s="46"/>
      <c r="I1257" s="1312"/>
      <c r="J1257" s="1315"/>
      <c r="K1257" s="1315"/>
      <c r="L1257" s="1315"/>
      <c r="M1257" s="1315"/>
    </row>
    <row r="1258" spans="2:13">
      <c r="B1258" s="46"/>
      <c r="E1258" s="46"/>
      <c r="G1258" s="46"/>
      <c r="H1258" s="46"/>
      <c r="I1258" s="1312"/>
      <c r="J1258" s="1315"/>
      <c r="K1258" s="1315"/>
      <c r="L1258" s="1315"/>
      <c r="M1258" s="1315"/>
    </row>
    <row r="1259" spans="2:13">
      <c r="B1259" s="46"/>
      <c r="E1259" s="46"/>
      <c r="G1259" s="46"/>
      <c r="H1259" s="46"/>
      <c r="I1259" s="1312"/>
      <c r="J1259" s="1315"/>
      <c r="K1259" s="1315"/>
      <c r="L1259" s="1315"/>
      <c r="M1259" s="1315"/>
    </row>
    <row r="1260" spans="2:13">
      <c r="B1260" s="46"/>
      <c r="E1260" s="46"/>
      <c r="G1260" s="46"/>
      <c r="H1260" s="46"/>
      <c r="I1260" s="1312"/>
      <c r="J1260" s="1315"/>
      <c r="K1260" s="1315"/>
      <c r="L1260" s="1315"/>
      <c r="M1260" s="1315"/>
    </row>
    <row r="1261" spans="2:13">
      <c r="B1261" s="46"/>
      <c r="E1261" s="46"/>
      <c r="G1261" s="46"/>
      <c r="H1261" s="46"/>
      <c r="I1261" s="1312"/>
      <c r="J1261" s="1315"/>
      <c r="K1261" s="1315"/>
      <c r="L1261" s="1315"/>
      <c r="M1261" s="1315"/>
    </row>
    <row r="1262" spans="2:13">
      <c r="B1262" s="46"/>
      <c r="E1262" s="46"/>
      <c r="G1262" s="46"/>
      <c r="H1262" s="46"/>
      <c r="I1262" s="1312"/>
      <c r="J1262" s="1315"/>
      <c r="K1262" s="1315"/>
      <c r="L1262" s="1315"/>
      <c r="M1262" s="1315"/>
    </row>
    <row r="1263" spans="2:13">
      <c r="B1263" s="46"/>
      <c r="E1263" s="46"/>
      <c r="G1263" s="46"/>
      <c r="H1263" s="46"/>
      <c r="I1263" s="1312"/>
      <c r="J1263" s="1315"/>
      <c r="K1263" s="1315"/>
      <c r="L1263" s="1315"/>
      <c r="M1263" s="1315"/>
    </row>
    <row r="1264" spans="2:13">
      <c r="B1264" s="46"/>
      <c r="E1264" s="46"/>
      <c r="G1264" s="46"/>
      <c r="H1264" s="46"/>
      <c r="I1264" s="1312"/>
      <c r="J1264" s="1315"/>
      <c r="K1264" s="1315"/>
      <c r="L1264" s="1315"/>
      <c r="M1264" s="1315"/>
    </row>
    <row r="1265" spans="2:13">
      <c r="B1265" s="46"/>
      <c r="E1265" s="46"/>
      <c r="G1265" s="46"/>
      <c r="H1265" s="46"/>
      <c r="I1265" s="1312"/>
      <c r="J1265" s="1315"/>
      <c r="K1265" s="1315"/>
      <c r="L1265" s="1315"/>
      <c r="M1265" s="1315"/>
    </row>
    <row r="1266" spans="2:13">
      <c r="B1266" s="46"/>
      <c r="E1266" s="46"/>
      <c r="G1266" s="46"/>
      <c r="H1266" s="46"/>
      <c r="I1266" s="1312"/>
      <c r="J1266" s="1315"/>
      <c r="K1266" s="1315"/>
      <c r="L1266" s="1315"/>
      <c r="M1266" s="1315"/>
    </row>
    <row r="1267" spans="2:13">
      <c r="B1267" s="46"/>
      <c r="E1267" s="46"/>
      <c r="G1267" s="46"/>
      <c r="H1267" s="46"/>
      <c r="I1267" s="1312"/>
      <c r="J1267" s="1315"/>
      <c r="K1267" s="1315"/>
      <c r="L1267" s="1315"/>
      <c r="M1267" s="1315"/>
    </row>
    <row r="1268" spans="2:13">
      <c r="B1268" s="46"/>
      <c r="E1268" s="46"/>
      <c r="G1268" s="46"/>
      <c r="H1268" s="46"/>
      <c r="I1268" s="1312"/>
      <c r="J1268" s="1315"/>
      <c r="K1268" s="1315"/>
      <c r="L1268" s="1315"/>
      <c r="M1268" s="1315"/>
    </row>
    <row r="1269" spans="2:13">
      <c r="B1269" s="46"/>
      <c r="E1269" s="46"/>
      <c r="G1269" s="46"/>
      <c r="H1269" s="46"/>
      <c r="I1269" s="1312"/>
      <c r="J1269" s="1315"/>
      <c r="K1269" s="1315"/>
      <c r="L1269" s="1315"/>
      <c r="M1269" s="1315"/>
    </row>
    <row r="1270" spans="2:13">
      <c r="B1270" s="46"/>
      <c r="E1270" s="46"/>
      <c r="G1270" s="46"/>
      <c r="H1270" s="46"/>
      <c r="I1270" s="1312"/>
      <c r="J1270" s="1315"/>
      <c r="K1270" s="1315"/>
      <c r="L1270" s="1315"/>
      <c r="M1270" s="1315"/>
    </row>
    <row r="1271" spans="2:13">
      <c r="B1271" s="46"/>
      <c r="E1271" s="46"/>
      <c r="G1271" s="46"/>
      <c r="H1271" s="46"/>
      <c r="I1271" s="1312"/>
      <c r="J1271" s="1315"/>
      <c r="K1271" s="1315"/>
      <c r="L1271" s="1315"/>
      <c r="M1271" s="1315"/>
    </row>
    <row r="1272" spans="2:13">
      <c r="B1272" s="46"/>
      <c r="E1272" s="46"/>
      <c r="G1272" s="46"/>
      <c r="H1272" s="46"/>
      <c r="I1272" s="1312"/>
      <c r="J1272" s="1315"/>
      <c r="K1272" s="1315"/>
      <c r="L1272" s="1315"/>
      <c r="M1272" s="1315"/>
    </row>
    <row r="1273" spans="2:13">
      <c r="B1273" s="46"/>
      <c r="E1273" s="46"/>
      <c r="G1273" s="46"/>
      <c r="H1273" s="46"/>
      <c r="I1273" s="1312"/>
      <c r="J1273" s="1315"/>
      <c r="K1273" s="1315"/>
      <c r="L1273" s="1315"/>
      <c r="M1273" s="1315"/>
    </row>
    <row r="1274" spans="2:13">
      <c r="B1274" s="46"/>
      <c r="E1274" s="46"/>
      <c r="G1274" s="46"/>
      <c r="H1274" s="46"/>
      <c r="I1274" s="1312"/>
      <c r="J1274" s="1315"/>
      <c r="K1274" s="1315"/>
      <c r="L1274" s="1315"/>
      <c r="M1274" s="1315"/>
    </row>
    <row r="1275" spans="2:13">
      <c r="B1275" s="46"/>
      <c r="E1275" s="46"/>
      <c r="G1275" s="46"/>
      <c r="H1275" s="46"/>
      <c r="I1275" s="1312"/>
      <c r="J1275" s="1315"/>
      <c r="K1275" s="1315"/>
      <c r="L1275" s="1315"/>
      <c r="M1275" s="1315"/>
    </row>
    <row r="1276" spans="2:13">
      <c r="B1276" s="46"/>
      <c r="E1276" s="46"/>
      <c r="G1276" s="46"/>
      <c r="H1276" s="46"/>
      <c r="I1276" s="1312"/>
      <c r="J1276" s="1315"/>
      <c r="K1276" s="1315"/>
      <c r="L1276" s="1315"/>
      <c r="M1276" s="1315"/>
    </row>
    <row r="1277" spans="2:13">
      <c r="B1277" s="46"/>
      <c r="E1277" s="46"/>
      <c r="G1277" s="46"/>
      <c r="H1277" s="46"/>
      <c r="I1277" s="1312"/>
      <c r="J1277" s="1315"/>
      <c r="K1277" s="1315"/>
      <c r="L1277" s="1315"/>
      <c r="M1277" s="1315"/>
    </row>
    <row r="1278" spans="2:13">
      <c r="B1278" s="46"/>
      <c r="E1278" s="46"/>
      <c r="G1278" s="46"/>
      <c r="H1278" s="46"/>
      <c r="I1278" s="1312"/>
      <c r="J1278" s="1315"/>
      <c r="K1278" s="1315"/>
      <c r="L1278" s="1315"/>
      <c r="M1278" s="1315"/>
    </row>
    <row r="1279" spans="2:13">
      <c r="B1279" s="46"/>
      <c r="E1279" s="46"/>
      <c r="G1279" s="46"/>
      <c r="H1279" s="46"/>
      <c r="I1279" s="1312"/>
      <c r="J1279" s="1315"/>
      <c r="K1279" s="1315"/>
      <c r="L1279" s="1315"/>
      <c r="M1279" s="1315"/>
    </row>
    <row r="1280" spans="2:13">
      <c r="B1280" s="46"/>
      <c r="E1280" s="46"/>
      <c r="G1280" s="46"/>
      <c r="H1280" s="46"/>
      <c r="I1280" s="1312"/>
      <c r="J1280" s="1315"/>
      <c r="K1280" s="1315"/>
      <c r="L1280" s="1315"/>
      <c r="M1280" s="1315"/>
    </row>
    <row r="1281" spans="2:13">
      <c r="B1281" s="46"/>
      <c r="E1281" s="46"/>
      <c r="G1281" s="46"/>
      <c r="H1281" s="46"/>
      <c r="I1281" s="1312"/>
      <c r="J1281" s="1315"/>
      <c r="K1281" s="1315"/>
      <c r="L1281" s="1315"/>
      <c r="M1281" s="1315"/>
    </row>
    <row r="1282" spans="2:13">
      <c r="B1282" s="46"/>
      <c r="E1282" s="46"/>
      <c r="G1282" s="46"/>
      <c r="H1282" s="46"/>
      <c r="I1282" s="1312"/>
      <c r="J1282" s="1315"/>
      <c r="K1282" s="1315"/>
      <c r="L1282" s="1315"/>
      <c r="M1282" s="1315"/>
    </row>
    <row r="1283" spans="2:13">
      <c r="B1283" s="46"/>
      <c r="E1283" s="46"/>
      <c r="G1283" s="46"/>
      <c r="H1283" s="46"/>
      <c r="I1283" s="1312"/>
      <c r="J1283" s="1315"/>
      <c r="K1283" s="1315"/>
      <c r="L1283" s="1315"/>
      <c r="M1283" s="1315"/>
    </row>
    <row r="1284" spans="2:13">
      <c r="B1284" s="46"/>
      <c r="E1284" s="46"/>
      <c r="G1284" s="46"/>
      <c r="H1284" s="46"/>
      <c r="I1284" s="1312"/>
      <c r="J1284" s="1315"/>
      <c r="K1284" s="1315"/>
      <c r="L1284" s="1315"/>
      <c r="M1284" s="1315"/>
    </row>
    <row r="1285" spans="2:13">
      <c r="B1285" s="46"/>
      <c r="E1285" s="46"/>
      <c r="G1285" s="46"/>
      <c r="H1285" s="46"/>
      <c r="I1285" s="1312"/>
      <c r="J1285" s="1315"/>
      <c r="K1285" s="1315"/>
      <c r="L1285" s="1315"/>
      <c r="M1285" s="1315"/>
    </row>
    <row r="1286" spans="2:13">
      <c r="B1286" s="46"/>
      <c r="E1286" s="46"/>
      <c r="G1286" s="46"/>
      <c r="H1286" s="46"/>
      <c r="I1286" s="1312"/>
      <c r="J1286" s="1315"/>
      <c r="K1286" s="1315"/>
      <c r="L1286" s="1315"/>
      <c r="M1286" s="1315"/>
    </row>
    <row r="1287" spans="2:13">
      <c r="B1287" s="46"/>
      <c r="E1287" s="46"/>
      <c r="G1287" s="46"/>
      <c r="H1287" s="46"/>
      <c r="I1287" s="1312"/>
      <c r="J1287" s="1315"/>
      <c r="K1287" s="1315"/>
      <c r="L1287" s="1315"/>
      <c r="M1287" s="1315"/>
    </row>
    <row r="1288" spans="2:13">
      <c r="B1288" s="46"/>
      <c r="E1288" s="46"/>
      <c r="G1288" s="46"/>
      <c r="H1288" s="46"/>
      <c r="I1288" s="1312"/>
      <c r="J1288" s="1315"/>
      <c r="K1288" s="1315"/>
      <c r="L1288" s="1315"/>
      <c r="M1288" s="1315"/>
    </row>
    <row r="1289" spans="2:13">
      <c r="B1289" s="46"/>
      <c r="E1289" s="46"/>
      <c r="G1289" s="46"/>
      <c r="H1289" s="46"/>
      <c r="I1289" s="1312"/>
      <c r="J1289" s="1315"/>
      <c r="K1289" s="1315"/>
      <c r="L1289" s="1315"/>
      <c r="M1289" s="1315"/>
    </row>
    <row r="1290" spans="2:13">
      <c r="B1290" s="46"/>
      <c r="E1290" s="46"/>
      <c r="G1290" s="46"/>
      <c r="H1290" s="46"/>
      <c r="I1290" s="1312"/>
      <c r="J1290" s="1315"/>
      <c r="K1290" s="1315"/>
      <c r="L1290" s="1315"/>
      <c r="M1290" s="1315"/>
    </row>
    <row r="1291" spans="2:13">
      <c r="B1291" s="46"/>
      <c r="E1291" s="46"/>
      <c r="G1291" s="46"/>
      <c r="H1291" s="46"/>
      <c r="I1291" s="1312"/>
      <c r="J1291" s="1315"/>
      <c r="K1291" s="1315"/>
      <c r="L1291" s="1315"/>
      <c r="M1291" s="1315"/>
    </row>
    <row r="1292" spans="2:13">
      <c r="B1292" s="46"/>
      <c r="E1292" s="46"/>
      <c r="G1292" s="46"/>
      <c r="H1292" s="46"/>
      <c r="I1292" s="1312"/>
      <c r="J1292" s="1315"/>
      <c r="K1292" s="1315"/>
      <c r="L1292" s="1315"/>
      <c r="M1292" s="1315"/>
    </row>
    <row r="1293" spans="2:13">
      <c r="B1293" s="46"/>
      <c r="E1293" s="46"/>
      <c r="G1293" s="46"/>
      <c r="H1293" s="46"/>
      <c r="I1293" s="1312"/>
      <c r="J1293" s="1315"/>
      <c r="K1293" s="1315"/>
      <c r="L1293" s="1315"/>
      <c r="M1293" s="1315"/>
    </row>
    <row r="1294" spans="2:13">
      <c r="B1294" s="46"/>
      <c r="E1294" s="46"/>
      <c r="G1294" s="46"/>
      <c r="H1294" s="46"/>
      <c r="I1294" s="1312"/>
      <c r="J1294" s="1315"/>
      <c r="K1294" s="1315"/>
      <c r="L1294" s="1315"/>
      <c r="M1294" s="1315"/>
    </row>
    <row r="1295" spans="2:13">
      <c r="B1295" s="46"/>
      <c r="E1295" s="46"/>
      <c r="G1295" s="46"/>
      <c r="H1295" s="46"/>
      <c r="I1295" s="1312"/>
      <c r="J1295" s="1315"/>
      <c r="K1295" s="1315"/>
      <c r="L1295" s="1315"/>
      <c r="M1295" s="1315"/>
    </row>
    <row r="1296" spans="2:13">
      <c r="B1296" s="46"/>
      <c r="E1296" s="46"/>
      <c r="G1296" s="46"/>
      <c r="H1296" s="46"/>
      <c r="I1296" s="1312"/>
      <c r="J1296" s="1315"/>
      <c r="K1296" s="1315"/>
      <c r="L1296" s="1315"/>
      <c r="M1296" s="1315"/>
    </row>
    <row r="1300" spans="1:23" ht="14">
      <c r="A1300" s="1321" t="s">
        <v>3313</v>
      </c>
    </row>
    <row r="1302" spans="1:23" s="44" customFormat="1" ht="69">
      <c r="A1302" s="612" t="s">
        <v>181</v>
      </c>
      <c r="B1302" s="612" t="s">
        <v>1850</v>
      </c>
      <c r="C1302" s="612" t="s">
        <v>3095</v>
      </c>
      <c r="D1302" s="1307" t="s">
        <v>3360</v>
      </c>
      <c r="E1302" s="612" t="s">
        <v>3096</v>
      </c>
      <c r="F1302" s="612" t="s">
        <v>3366</v>
      </c>
      <c r="G1302" s="612" t="s">
        <v>24</v>
      </c>
      <c r="H1302" s="612" t="s">
        <v>995</v>
      </c>
      <c r="I1302" s="612" t="s">
        <v>101</v>
      </c>
      <c r="J1302" s="612" t="s">
        <v>130</v>
      </c>
      <c r="K1302" s="612" t="s">
        <v>3109</v>
      </c>
      <c r="L1302" s="612" t="s">
        <v>2892</v>
      </c>
      <c r="M1302" s="612" t="s">
        <v>313</v>
      </c>
      <c r="N1302" s="612" t="s">
        <v>3111</v>
      </c>
      <c r="O1302" s="612" t="s">
        <v>3112</v>
      </c>
      <c r="P1302" s="612" t="s">
        <v>2989</v>
      </c>
      <c r="Q1302" s="612" t="s">
        <v>3314</v>
      </c>
      <c r="R1302" s="612" t="s">
        <v>3315</v>
      </c>
      <c r="S1302" s="612" t="s">
        <v>139</v>
      </c>
      <c r="T1302" s="612" t="s">
        <v>261</v>
      </c>
      <c r="U1302" s="612" t="s">
        <v>262</v>
      </c>
      <c r="V1302" s="612" t="s">
        <v>263</v>
      </c>
      <c r="W1302" s="612" t="s">
        <v>3316</v>
      </c>
    </row>
    <row r="1303" spans="1:23">
      <c r="B1303" s="46"/>
      <c r="E1303" s="46"/>
      <c r="J1303" s="1315"/>
    </row>
    <row r="1304" spans="1:23">
      <c r="B1304" s="46"/>
      <c r="E1304" s="46"/>
      <c r="J1304" s="1315"/>
    </row>
    <row r="1305" spans="1:23">
      <c r="B1305" s="46"/>
      <c r="E1305" s="46"/>
      <c r="J1305" s="1315"/>
    </row>
    <row r="1306" spans="1:23">
      <c r="B1306" s="46"/>
      <c r="E1306" s="46"/>
      <c r="J1306" s="1315"/>
    </row>
    <row r="1307" spans="1:23">
      <c r="B1307" s="46"/>
      <c r="E1307" s="46"/>
      <c r="J1307" s="1315"/>
    </row>
    <row r="1308" spans="1:23">
      <c r="B1308" s="46"/>
      <c r="E1308" s="46"/>
      <c r="J1308" s="1315"/>
    </row>
    <row r="1309" spans="1:23">
      <c r="B1309" s="46"/>
      <c r="E1309" s="46"/>
      <c r="J1309" s="1315"/>
    </row>
    <row r="1310" spans="1:23">
      <c r="B1310" s="46"/>
      <c r="E1310" s="46"/>
      <c r="J1310" s="1315"/>
    </row>
    <row r="1311" spans="1:23">
      <c r="B1311" s="46"/>
      <c r="E1311" s="46"/>
      <c r="J1311" s="1315"/>
    </row>
    <row r="1312" spans="1:23">
      <c r="B1312" s="46"/>
      <c r="E1312" s="46"/>
      <c r="J1312" s="1315"/>
    </row>
    <row r="1313" spans="2:10">
      <c r="B1313" s="46"/>
      <c r="E1313" s="46"/>
      <c r="J1313" s="1315"/>
    </row>
    <row r="1314" spans="2:10">
      <c r="B1314" s="46"/>
      <c r="E1314" s="46"/>
      <c r="J1314" s="1315"/>
    </row>
    <row r="1315" spans="2:10">
      <c r="B1315" s="46"/>
      <c r="E1315" s="46"/>
      <c r="J1315" s="1315"/>
    </row>
    <row r="1316" spans="2:10">
      <c r="B1316" s="46"/>
      <c r="E1316" s="46"/>
      <c r="J1316" s="1315"/>
    </row>
    <row r="1317" spans="2:10">
      <c r="B1317" s="46"/>
      <c r="E1317" s="46"/>
      <c r="J1317" s="1315"/>
    </row>
    <row r="1318" spans="2:10">
      <c r="B1318" s="46"/>
      <c r="E1318" s="46"/>
      <c r="J1318" s="1315"/>
    </row>
    <row r="1319" spans="2:10">
      <c r="B1319" s="46"/>
      <c r="E1319" s="46"/>
      <c r="J1319" s="1315"/>
    </row>
    <row r="1320" spans="2:10">
      <c r="B1320" s="46"/>
      <c r="E1320" s="46"/>
      <c r="J1320" s="1315"/>
    </row>
    <row r="1321" spans="2:10">
      <c r="B1321" s="46"/>
      <c r="E1321" s="46"/>
      <c r="J1321" s="1315"/>
    </row>
    <row r="1322" spans="2:10">
      <c r="B1322" s="46"/>
      <c r="E1322" s="46"/>
      <c r="J1322" s="1315"/>
    </row>
    <row r="1323" spans="2:10">
      <c r="B1323" s="46"/>
      <c r="E1323" s="46"/>
      <c r="J1323" s="1315"/>
    </row>
    <row r="1324" spans="2:10">
      <c r="B1324" s="46"/>
      <c r="E1324" s="46"/>
      <c r="J1324" s="1315"/>
    </row>
    <row r="1325" spans="2:10">
      <c r="B1325" s="46"/>
      <c r="E1325" s="46"/>
      <c r="J1325" s="1315"/>
    </row>
    <row r="1326" spans="2:10">
      <c r="B1326" s="46"/>
      <c r="E1326" s="46"/>
      <c r="J1326" s="1315"/>
    </row>
    <row r="1327" spans="2:10">
      <c r="B1327" s="46"/>
      <c r="E1327" s="46"/>
      <c r="J1327" s="1315"/>
    </row>
    <row r="1328" spans="2:10">
      <c r="B1328" s="46"/>
      <c r="E1328" s="46"/>
      <c r="J1328" s="1315"/>
    </row>
    <row r="1329" spans="2:10">
      <c r="B1329" s="46"/>
      <c r="E1329" s="46"/>
      <c r="J1329" s="1315"/>
    </row>
    <row r="1330" spans="2:10">
      <c r="B1330" s="46"/>
      <c r="E1330" s="46"/>
      <c r="J1330" s="1315"/>
    </row>
    <row r="1331" spans="2:10">
      <c r="B1331" s="46"/>
      <c r="E1331" s="46"/>
      <c r="J1331" s="1315"/>
    </row>
    <row r="1332" spans="2:10">
      <c r="B1332" s="46"/>
      <c r="E1332" s="46"/>
      <c r="J1332" s="1315"/>
    </row>
    <row r="1333" spans="2:10">
      <c r="B1333" s="46"/>
      <c r="E1333" s="46"/>
      <c r="J1333" s="1315"/>
    </row>
    <row r="1334" spans="2:10">
      <c r="B1334" s="46"/>
      <c r="E1334" s="46"/>
      <c r="J1334" s="1315"/>
    </row>
    <row r="1335" spans="2:10">
      <c r="B1335" s="46"/>
      <c r="E1335" s="46"/>
      <c r="J1335" s="1315"/>
    </row>
    <row r="1336" spans="2:10">
      <c r="B1336" s="46"/>
      <c r="E1336" s="46"/>
      <c r="J1336" s="1315"/>
    </row>
    <row r="1337" spans="2:10">
      <c r="B1337" s="46"/>
      <c r="E1337" s="46"/>
      <c r="J1337" s="1315"/>
    </row>
    <row r="1338" spans="2:10">
      <c r="B1338" s="46"/>
      <c r="E1338" s="46"/>
      <c r="J1338" s="1315"/>
    </row>
    <row r="1339" spans="2:10">
      <c r="B1339" s="46"/>
      <c r="E1339" s="46"/>
      <c r="J1339" s="1315"/>
    </row>
    <row r="1340" spans="2:10">
      <c r="B1340" s="46"/>
      <c r="E1340" s="46"/>
      <c r="J1340" s="1315"/>
    </row>
    <row r="1341" spans="2:10">
      <c r="B1341" s="46"/>
      <c r="E1341" s="46"/>
      <c r="J1341" s="1315"/>
    </row>
    <row r="1342" spans="2:10">
      <c r="B1342" s="46"/>
      <c r="E1342" s="46"/>
      <c r="J1342" s="1315"/>
    </row>
    <row r="1343" spans="2:10">
      <c r="B1343" s="46"/>
      <c r="E1343" s="46"/>
      <c r="J1343" s="1315"/>
    </row>
    <row r="1344" spans="2:10">
      <c r="B1344" s="46"/>
      <c r="E1344" s="46"/>
      <c r="J1344" s="1315"/>
    </row>
    <row r="1345" spans="2:10">
      <c r="B1345" s="46"/>
      <c r="E1345" s="46"/>
      <c r="J1345" s="1315"/>
    </row>
    <row r="1346" spans="2:10">
      <c r="B1346" s="46"/>
      <c r="E1346" s="46"/>
      <c r="J1346" s="1315"/>
    </row>
    <row r="1347" spans="2:10">
      <c r="B1347" s="46"/>
      <c r="E1347" s="46"/>
      <c r="J1347" s="1315"/>
    </row>
    <row r="1348" spans="2:10">
      <c r="B1348" s="46"/>
      <c r="E1348" s="46"/>
      <c r="J1348" s="1315"/>
    </row>
    <row r="1349" spans="2:10">
      <c r="B1349" s="46"/>
      <c r="E1349" s="46"/>
      <c r="J1349" s="1315"/>
    </row>
    <row r="1350" spans="2:10">
      <c r="B1350" s="46"/>
      <c r="E1350" s="46"/>
      <c r="J1350" s="1315"/>
    </row>
    <row r="1351" spans="2:10">
      <c r="B1351" s="46"/>
      <c r="E1351" s="46"/>
      <c r="J1351" s="1315"/>
    </row>
    <row r="1352" spans="2:10">
      <c r="B1352" s="46"/>
      <c r="E1352" s="46"/>
      <c r="J1352" s="1315"/>
    </row>
    <row r="1353" spans="2:10">
      <c r="B1353" s="46"/>
      <c r="E1353" s="46"/>
      <c r="J1353" s="1315"/>
    </row>
    <row r="1354" spans="2:10">
      <c r="B1354" s="46"/>
      <c r="E1354" s="46"/>
      <c r="J1354" s="1315"/>
    </row>
    <row r="1355" spans="2:10">
      <c r="B1355" s="46"/>
      <c r="E1355" s="46"/>
      <c r="J1355" s="1315"/>
    </row>
    <row r="1356" spans="2:10">
      <c r="B1356" s="46"/>
      <c r="E1356" s="46"/>
      <c r="J1356" s="1315"/>
    </row>
    <row r="1357" spans="2:10">
      <c r="B1357" s="46"/>
      <c r="E1357" s="46"/>
      <c r="J1357" s="1315"/>
    </row>
    <row r="1358" spans="2:10">
      <c r="B1358" s="46"/>
      <c r="E1358" s="46"/>
      <c r="J1358" s="1315"/>
    </row>
    <row r="1359" spans="2:10">
      <c r="B1359" s="46"/>
      <c r="E1359" s="46"/>
      <c r="J1359" s="1315"/>
    </row>
    <row r="1360" spans="2:10">
      <c r="B1360" s="46"/>
      <c r="E1360" s="46"/>
      <c r="J1360" s="1315"/>
    </row>
    <row r="1361" spans="2:10">
      <c r="B1361" s="46"/>
      <c r="E1361" s="46"/>
      <c r="J1361" s="1315"/>
    </row>
    <row r="1362" spans="2:10">
      <c r="B1362" s="46"/>
      <c r="E1362" s="46"/>
      <c r="J1362" s="1315"/>
    </row>
    <row r="1363" spans="2:10">
      <c r="B1363" s="46"/>
      <c r="E1363" s="46"/>
      <c r="J1363" s="1315"/>
    </row>
    <row r="1364" spans="2:10">
      <c r="B1364" s="46"/>
      <c r="E1364" s="46"/>
      <c r="J1364" s="1315"/>
    </row>
    <row r="1365" spans="2:10">
      <c r="B1365" s="46"/>
      <c r="E1365" s="46"/>
      <c r="J1365" s="1315"/>
    </row>
    <row r="1366" spans="2:10">
      <c r="B1366" s="46"/>
      <c r="E1366" s="46"/>
      <c r="J1366" s="1315"/>
    </row>
    <row r="1367" spans="2:10">
      <c r="B1367" s="46"/>
      <c r="E1367" s="46"/>
      <c r="J1367" s="1315"/>
    </row>
    <row r="1368" spans="2:10">
      <c r="B1368" s="46"/>
      <c r="E1368" s="46"/>
      <c r="J1368" s="1315"/>
    </row>
    <row r="1369" spans="2:10">
      <c r="B1369" s="46"/>
      <c r="E1369" s="46"/>
      <c r="J1369" s="1315"/>
    </row>
    <row r="1370" spans="2:10">
      <c r="B1370" s="46"/>
      <c r="E1370" s="46"/>
      <c r="J1370" s="1315"/>
    </row>
    <row r="1371" spans="2:10">
      <c r="B1371" s="46"/>
      <c r="E1371" s="46"/>
      <c r="J1371" s="1315"/>
    </row>
    <row r="1372" spans="2:10">
      <c r="B1372" s="46"/>
      <c r="E1372" s="46"/>
      <c r="J1372" s="1315"/>
    </row>
    <row r="1373" spans="2:10">
      <c r="B1373" s="46"/>
      <c r="E1373" s="46"/>
      <c r="J1373" s="1315"/>
    </row>
    <row r="1374" spans="2:10">
      <c r="B1374" s="46"/>
      <c r="E1374" s="46"/>
      <c r="J1374" s="1315"/>
    </row>
    <row r="1375" spans="2:10">
      <c r="B1375" s="46"/>
      <c r="E1375" s="46"/>
      <c r="J1375" s="1315"/>
    </row>
    <row r="1376" spans="2:10">
      <c r="B1376" s="46"/>
      <c r="E1376" s="46"/>
      <c r="J1376" s="1315"/>
    </row>
    <row r="1377" spans="2:10">
      <c r="B1377" s="46"/>
      <c r="E1377" s="46"/>
      <c r="J1377" s="1315"/>
    </row>
    <row r="1378" spans="2:10">
      <c r="B1378" s="46"/>
      <c r="E1378" s="46"/>
      <c r="J1378" s="1315"/>
    </row>
    <row r="1379" spans="2:10">
      <c r="B1379" s="46"/>
      <c r="E1379" s="46"/>
      <c r="J1379" s="1315"/>
    </row>
    <row r="1380" spans="2:10">
      <c r="B1380" s="46"/>
      <c r="E1380" s="46"/>
      <c r="J1380" s="1315"/>
    </row>
    <row r="1381" spans="2:10">
      <c r="B1381" s="46"/>
      <c r="E1381" s="46"/>
      <c r="J1381" s="1315"/>
    </row>
    <row r="1382" spans="2:10">
      <c r="B1382" s="46"/>
      <c r="E1382" s="46"/>
      <c r="J1382" s="1315"/>
    </row>
    <row r="1383" spans="2:10">
      <c r="B1383" s="46"/>
      <c r="E1383" s="46"/>
      <c r="J1383" s="1315"/>
    </row>
    <row r="1384" spans="2:10">
      <c r="B1384" s="46"/>
      <c r="E1384" s="46"/>
      <c r="J1384" s="1315"/>
    </row>
    <row r="1385" spans="2:10">
      <c r="B1385" s="46"/>
      <c r="E1385" s="46"/>
      <c r="J1385" s="1315"/>
    </row>
    <row r="1386" spans="2:10">
      <c r="B1386" s="46"/>
      <c r="E1386" s="46"/>
      <c r="J1386" s="1315"/>
    </row>
    <row r="1387" spans="2:10">
      <c r="B1387" s="46"/>
      <c r="E1387" s="46"/>
      <c r="J1387" s="1315"/>
    </row>
    <row r="1388" spans="2:10">
      <c r="B1388" s="46"/>
      <c r="E1388" s="46"/>
      <c r="J1388" s="1315"/>
    </row>
    <row r="1389" spans="2:10">
      <c r="B1389" s="46"/>
      <c r="E1389" s="46"/>
      <c r="J1389" s="1315"/>
    </row>
    <row r="1390" spans="2:10">
      <c r="B1390" s="46"/>
      <c r="E1390" s="46"/>
      <c r="J1390" s="1315"/>
    </row>
    <row r="1391" spans="2:10">
      <c r="B1391" s="46"/>
      <c r="E1391" s="46"/>
      <c r="J1391" s="1315"/>
    </row>
    <row r="1392" spans="2:10">
      <c r="B1392" s="46"/>
      <c r="E1392" s="46"/>
      <c r="J1392" s="1315"/>
    </row>
    <row r="1393" spans="1:13">
      <c r="B1393" s="46"/>
      <c r="E1393" s="46"/>
      <c r="J1393" s="1315"/>
    </row>
    <row r="1394" spans="1:13">
      <c r="B1394" s="46"/>
      <c r="E1394" s="46"/>
      <c r="J1394" s="1315"/>
    </row>
    <row r="1395" spans="1:13">
      <c r="B1395" s="46"/>
      <c r="E1395" s="46"/>
      <c r="J1395" s="1315"/>
    </row>
    <row r="1396" spans="1:13">
      <c r="B1396" s="46"/>
      <c r="E1396" s="46"/>
      <c r="J1396" s="1315"/>
    </row>
    <row r="1397" spans="1:13">
      <c r="B1397" s="46"/>
      <c r="E1397" s="46"/>
      <c r="J1397" s="1315"/>
    </row>
    <row r="1398" spans="1:13">
      <c r="B1398" s="46"/>
      <c r="E1398" s="46"/>
      <c r="J1398" s="1315"/>
    </row>
    <row r="1399" spans="1:13">
      <c r="B1399" s="46"/>
      <c r="E1399" s="46"/>
      <c r="J1399" s="1315"/>
    </row>
    <row r="1400" spans="1:13">
      <c r="B1400" s="46"/>
      <c r="E1400" s="46"/>
      <c r="J1400" s="1315"/>
    </row>
    <row r="1401" spans="1:13">
      <c r="B1401" s="46"/>
      <c r="E1401" s="46"/>
      <c r="J1401" s="1315"/>
    </row>
    <row r="1402" spans="1:13">
      <c r="B1402" s="46"/>
      <c r="E1402" s="46"/>
      <c r="J1402" s="1315"/>
    </row>
    <row r="1403" spans="1:13">
      <c r="E1403" s="46"/>
      <c r="J1403" s="1315"/>
    </row>
    <row r="1404" spans="1:13">
      <c r="E1404" s="46"/>
      <c r="J1404" s="1315"/>
    </row>
    <row r="1405" spans="1:13">
      <c r="E1405" s="46"/>
      <c r="J1405" s="1315"/>
    </row>
    <row r="1406" spans="1:13">
      <c r="E1406" s="46"/>
      <c r="J1406" s="1315"/>
    </row>
    <row r="1407" spans="1:13">
      <c r="A1407" s="46" t="s">
        <v>3339</v>
      </c>
      <c r="E1407" s="46"/>
      <c r="J1407" s="1315"/>
    </row>
    <row r="1408" spans="1:13" ht="45" customHeight="1">
      <c r="A1408" s="612" t="s">
        <v>181</v>
      </c>
      <c r="B1408" s="612" t="s">
        <v>1850</v>
      </c>
      <c r="C1408" s="612" t="s">
        <v>3095</v>
      </c>
      <c r="D1408" s="1307" t="s">
        <v>3360</v>
      </c>
      <c r="E1408" s="612" t="s">
        <v>3096</v>
      </c>
      <c r="F1408" s="612" t="s">
        <v>3366</v>
      </c>
      <c r="G1408" s="612" t="s">
        <v>3340</v>
      </c>
      <c r="H1408" s="612" t="s">
        <v>3341</v>
      </c>
      <c r="I1408" s="612" t="s">
        <v>3342</v>
      </c>
      <c r="J1408" s="612" t="s">
        <v>3343</v>
      </c>
      <c r="K1408" s="612" t="s">
        <v>3344</v>
      </c>
      <c r="L1408" s="612" t="s">
        <v>132</v>
      </c>
      <c r="M1408" s="612" t="s">
        <v>3345</v>
      </c>
    </row>
    <row r="1409" spans="1:26">
      <c r="B1409" s="46"/>
      <c r="E1409" s="46"/>
      <c r="L1409" s="123"/>
      <c r="M1409" s="1351"/>
    </row>
    <row r="1410" spans="1:26">
      <c r="E1410" s="46"/>
    </row>
    <row r="1411" spans="1:26">
      <c r="E1411" s="46"/>
    </row>
    <row r="1412" spans="1:26">
      <c r="A1412" s="8" t="s">
        <v>3365</v>
      </c>
      <c r="E1412" s="46"/>
    </row>
    <row r="1413" spans="1:26">
      <c r="E1413" s="46"/>
    </row>
    <row r="1414" spans="1:26" ht="34.5">
      <c r="A1414" s="612" t="s">
        <v>181</v>
      </c>
      <c r="B1414" s="612" t="s">
        <v>1850</v>
      </c>
      <c r="C1414" s="612" t="s">
        <v>3095</v>
      </c>
      <c r="D1414" s="1307" t="s">
        <v>3360</v>
      </c>
      <c r="E1414" s="612" t="s">
        <v>3096</v>
      </c>
      <c r="F1414" s="612" t="s">
        <v>3366</v>
      </c>
      <c r="G1414" s="612" t="s">
        <v>3346</v>
      </c>
      <c r="H1414" s="612" t="s">
        <v>3347</v>
      </c>
      <c r="I1414" s="612" t="s">
        <v>3348</v>
      </c>
      <c r="J1414" s="612" t="s">
        <v>183</v>
      </c>
      <c r="K1414" s="612" t="s">
        <v>126</v>
      </c>
      <c r="L1414" s="612" t="s">
        <v>127</v>
      </c>
      <c r="M1414"/>
      <c r="N1414"/>
      <c r="O1414"/>
      <c r="P1414"/>
      <c r="Q1414"/>
      <c r="R1414"/>
      <c r="S1414"/>
      <c r="T1414"/>
      <c r="U1414"/>
      <c r="V1414"/>
      <c r="W1414"/>
      <c r="X1414"/>
      <c r="Y1414"/>
      <c r="Z1414"/>
    </row>
    <row r="1415" spans="1:26">
      <c r="B1415" s="46"/>
      <c r="E1415" s="46"/>
    </row>
    <row r="1416" spans="1:26">
      <c r="B1416" s="46"/>
      <c r="E1416" s="46"/>
    </row>
    <row r="1417" spans="1:26">
      <c r="B1417" s="46"/>
      <c r="E1417" s="46"/>
    </row>
    <row r="1418" spans="1:26">
      <c r="B1418" s="46"/>
      <c r="E1418" s="46"/>
    </row>
    <row r="1419" spans="1:26">
      <c r="B1419" s="46"/>
      <c r="E1419" s="46"/>
    </row>
    <row r="1420" spans="1:26">
      <c r="B1420" s="46"/>
      <c r="E1420" s="46"/>
    </row>
    <row r="1421" spans="1:26">
      <c r="B1421" s="46"/>
      <c r="E1421" s="46"/>
    </row>
    <row r="1422" spans="1:26">
      <c r="B1422" s="46"/>
      <c r="E1422" s="46"/>
    </row>
    <row r="1423" spans="1:26">
      <c r="B1423" s="46"/>
      <c r="E1423" s="46"/>
    </row>
    <row r="1424" spans="1:26">
      <c r="B1424" s="46"/>
      <c r="E1424" s="46"/>
    </row>
    <row r="1425" spans="1:28">
      <c r="B1425" s="46"/>
      <c r="E1425" s="46"/>
    </row>
    <row r="1426" spans="1:28">
      <c r="B1426" s="46"/>
      <c r="E1426" s="46"/>
    </row>
    <row r="1427" spans="1:28">
      <c r="B1427" s="46"/>
      <c r="E1427" s="46"/>
    </row>
    <row r="1428" spans="1:28">
      <c r="B1428" s="46"/>
      <c r="E1428" s="46"/>
    </row>
    <row r="1429" spans="1:28">
      <c r="B1429" s="46"/>
      <c r="E1429" s="46"/>
    </row>
    <row r="1430" spans="1:28">
      <c r="B1430" s="46"/>
      <c r="E1430" s="46"/>
    </row>
    <row r="1431" spans="1:28">
      <c r="B1431" s="46"/>
      <c r="E1431" s="46"/>
    </row>
    <row r="1432" spans="1:28">
      <c r="E1432" s="46"/>
    </row>
    <row r="1433" spans="1:28">
      <c r="E1433" s="46"/>
    </row>
    <row r="1434" spans="1:28">
      <c r="E1434" s="46"/>
    </row>
    <row r="1435" spans="1:28">
      <c r="E1435" s="46"/>
    </row>
    <row r="1438" spans="1:28">
      <c r="A1438" s="46" t="s">
        <v>3333</v>
      </c>
    </row>
    <row r="1440" spans="1:28" ht="69">
      <c r="A1440" s="612" t="s">
        <v>181</v>
      </c>
      <c r="B1440" s="612" t="s">
        <v>1850</v>
      </c>
      <c r="C1440" s="612" t="s">
        <v>3095</v>
      </c>
      <c r="D1440" s="1307" t="s">
        <v>3360</v>
      </c>
      <c r="E1440" s="612" t="s">
        <v>3096</v>
      </c>
      <c r="F1440" s="612" t="s">
        <v>3366</v>
      </c>
      <c r="G1440" s="612" t="s">
        <v>3337</v>
      </c>
      <c r="H1440" s="1244" t="s">
        <v>3127</v>
      </c>
      <c r="I1440" s="612" t="s">
        <v>998</v>
      </c>
      <c r="J1440" s="612" t="s">
        <v>105</v>
      </c>
      <c r="K1440" s="612" t="s">
        <v>106</v>
      </c>
      <c r="L1440" s="612" t="s">
        <v>130</v>
      </c>
      <c r="M1440" s="612" t="s">
        <v>107</v>
      </c>
      <c r="N1440" s="612" t="s">
        <v>3109</v>
      </c>
      <c r="O1440" s="612" t="s">
        <v>3338</v>
      </c>
      <c r="P1440" s="612" t="s">
        <v>3336</v>
      </c>
      <c r="Q1440" s="612" t="s">
        <v>2892</v>
      </c>
      <c r="R1440" s="612" t="s">
        <v>3110</v>
      </c>
      <c r="S1440" s="612" t="s">
        <v>3111</v>
      </c>
      <c r="T1440" s="612" t="s">
        <v>3112</v>
      </c>
      <c r="U1440" s="612" t="s">
        <v>3335</v>
      </c>
      <c r="V1440" s="612" t="s">
        <v>322</v>
      </c>
      <c r="W1440" s="612" t="s">
        <v>25</v>
      </c>
      <c r="X1440" s="612" t="s">
        <v>323</v>
      </c>
      <c r="Y1440" s="612" t="s">
        <v>108</v>
      </c>
      <c r="Z1440" s="612" t="s">
        <v>2986</v>
      </c>
      <c r="AA1440" s="612" t="s">
        <v>2987</v>
      </c>
      <c r="AB1440" s="612" t="s">
        <v>3334</v>
      </c>
    </row>
    <row r="1441" spans="2:28">
      <c r="B1441" s="46"/>
      <c r="E1441" s="46"/>
      <c r="V1441" s="40"/>
      <c r="W1441" s="40"/>
      <c r="X1441" s="40"/>
      <c r="Y1441" s="40"/>
      <c r="Z1441" s="40"/>
      <c r="AA1441" s="40"/>
      <c r="AB1441" s="40"/>
    </row>
    <row r="1442" spans="2:28">
      <c r="B1442" s="46"/>
      <c r="E1442" s="46"/>
      <c r="V1442" s="40"/>
      <c r="W1442" s="40"/>
      <c r="X1442" s="40"/>
      <c r="Y1442" s="40"/>
      <c r="Z1442" s="40"/>
      <c r="AA1442" s="40"/>
      <c r="AB1442" s="40"/>
    </row>
    <row r="1443" spans="2:28">
      <c r="B1443" s="46"/>
      <c r="E1443" s="46"/>
      <c r="V1443" s="40"/>
      <c r="W1443" s="40"/>
      <c r="X1443" s="40"/>
      <c r="Y1443" s="40"/>
      <c r="Z1443" s="40"/>
      <c r="AA1443" s="40"/>
      <c r="AB1443" s="40"/>
    </row>
    <row r="1444" spans="2:28">
      <c r="B1444" s="46"/>
      <c r="E1444" s="46"/>
      <c r="V1444" s="40"/>
      <c r="W1444" s="40"/>
      <c r="X1444" s="40"/>
      <c r="Y1444" s="40"/>
      <c r="Z1444" s="40"/>
      <c r="AA1444" s="40"/>
      <c r="AB1444" s="40"/>
    </row>
    <row r="1445" spans="2:28">
      <c r="B1445" s="46"/>
      <c r="E1445" s="46"/>
      <c r="V1445" s="40"/>
      <c r="W1445" s="40"/>
      <c r="X1445" s="40"/>
      <c r="Y1445" s="40"/>
      <c r="Z1445" s="40"/>
      <c r="AA1445" s="40"/>
      <c r="AB1445" s="40"/>
    </row>
    <row r="1446" spans="2:28">
      <c r="B1446" s="46"/>
      <c r="E1446" s="46"/>
      <c r="V1446" s="40"/>
      <c r="W1446" s="40"/>
      <c r="X1446" s="40"/>
      <c r="Y1446" s="40"/>
      <c r="Z1446" s="40"/>
      <c r="AA1446" s="40"/>
      <c r="AB1446" s="40"/>
    </row>
    <row r="1447" spans="2:28">
      <c r="B1447" s="46"/>
      <c r="E1447" s="46"/>
      <c r="V1447" s="40"/>
      <c r="W1447" s="40"/>
      <c r="X1447" s="40"/>
      <c r="Y1447" s="40"/>
      <c r="Z1447" s="40"/>
      <c r="AA1447" s="40"/>
      <c r="AB1447" s="40"/>
    </row>
    <row r="1448" spans="2:28">
      <c r="B1448" s="46"/>
      <c r="E1448" s="46"/>
      <c r="V1448" s="40"/>
      <c r="W1448" s="40"/>
      <c r="X1448" s="40"/>
      <c r="Y1448" s="40"/>
      <c r="Z1448" s="40"/>
      <c r="AA1448" s="40"/>
      <c r="AB1448" s="40"/>
    </row>
    <row r="1449" spans="2:28">
      <c r="B1449" s="46"/>
      <c r="E1449" s="46"/>
      <c r="V1449" s="40"/>
      <c r="W1449" s="40"/>
      <c r="X1449" s="40"/>
      <c r="Y1449" s="40"/>
      <c r="Z1449" s="40"/>
      <c r="AA1449" s="40"/>
      <c r="AB1449" s="40"/>
    </row>
    <row r="1450" spans="2:28">
      <c r="B1450" s="46"/>
      <c r="E1450" s="46"/>
      <c r="V1450" s="40"/>
      <c r="W1450" s="40"/>
      <c r="X1450" s="40"/>
      <c r="Y1450" s="40"/>
      <c r="Z1450" s="40"/>
      <c r="AA1450" s="40"/>
      <c r="AB1450" s="40"/>
    </row>
    <row r="1451" spans="2:28">
      <c r="B1451" s="46"/>
      <c r="E1451" s="46"/>
      <c r="V1451" s="40"/>
      <c r="W1451" s="40"/>
      <c r="X1451" s="40"/>
      <c r="Y1451" s="40"/>
      <c r="Z1451" s="40"/>
      <c r="AA1451" s="40"/>
      <c r="AB1451" s="40"/>
    </row>
    <row r="1452" spans="2:28">
      <c r="B1452" s="46"/>
      <c r="E1452" s="46"/>
      <c r="V1452" s="40"/>
      <c r="W1452" s="40"/>
      <c r="X1452" s="40"/>
      <c r="Y1452" s="40"/>
      <c r="Z1452" s="40"/>
      <c r="AA1452" s="40"/>
      <c r="AB1452" s="40"/>
    </row>
    <row r="1453" spans="2:28">
      <c r="B1453" s="46"/>
      <c r="E1453" s="46"/>
      <c r="V1453" s="40"/>
      <c r="W1453" s="40"/>
      <c r="X1453" s="40"/>
      <c r="Y1453" s="40"/>
      <c r="Z1453" s="40"/>
      <c r="AA1453" s="40"/>
      <c r="AB1453" s="40"/>
    </row>
    <row r="1454" spans="2:28">
      <c r="B1454" s="46"/>
      <c r="E1454" s="46"/>
      <c r="V1454" s="40"/>
      <c r="W1454" s="40"/>
      <c r="X1454" s="40"/>
      <c r="Y1454" s="40"/>
      <c r="Z1454" s="40"/>
      <c r="AA1454" s="40"/>
      <c r="AB1454" s="40"/>
    </row>
    <row r="1455" spans="2:28">
      <c r="B1455" s="46"/>
      <c r="E1455" s="46"/>
      <c r="V1455" s="40"/>
      <c r="W1455" s="40"/>
      <c r="X1455" s="40"/>
      <c r="Y1455" s="40"/>
      <c r="Z1455" s="40"/>
      <c r="AA1455" s="40"/>
      <c r="AB1455" s="40"/>
    </row>
    <row r="1456" spans="2:28">
      <c r="B1456" s="46"/>
      <c r="E1456" s="46"/>
      <c r="V1456" s="40"/>
      <c r="W1456" s="40"/>
      <c r="X1456" s="40"/>
      <c r="Y1456" s="40"/>
      <c r="Z1456" s="40"/>
      <c r="AA1456" s="40"/>
      <c r="AB1456" s="40"/>
    </row>
    <row r="1457" spans="2:28">
      <c r="B1457" s="46"/>
      <c r="E1457" s="46"/>
      <c r="V1457" s="40"/>
      <c r="W1457" s="40"/>
      <c r="X1457" s="40"/>
      <c r="Y1457" s="40"/>
      <c r="Z1457" s="40"/>
      <c r="AA1457" s="40"/>
      <c r="AB1457" s="40"/>
    </row>
    <row r="1458" spans="2:28">
      <c r="B1458" s="46"/>
      <c r="E1458" s="46"/>
      <c r="V1458" s="40"/>
      <c r="W1458" s="40"/>
      <c r="X1458" s="40"/>
      <c r="Y1458" s="40"/>
      <c r="Z1458" s="40"/>
      <c r="AA1458" s="40"/>
      <c r="AB1458" s="40"/>
    </row>
    <row r="1459" spans="2:28">
      <c r="B1459" s="46"/>
      <c r="E1459" s="46"/>
      <c r="V1459" s="40"/>
      <c r="W1459" s="40"/>
      <c r="X1459" s="40"/>
      <c r="Y1459" s="40"/>
      <c r="Z1459" s="40"/>
      <c r="AA1459" s="40"/>
      <c r="AB1459" s="40"/>
    </row>
    <row r="1460" spans="2:28">
      <c r="B1460" s="46"/>
      <c r="E1460" s="46"/>
      <c r="V1460" s="40"/>
      <c r="W1460" s="40"/>
      <c r="X1460" s="40"/>
      <c r="Y1460" s="40"/>
      <c r="Z1460" s="40"/>
      <c r="AA1460" s="40"/>
      <c r="AB1460" s="40"/>
    </row>
    <row r="1461" spans="2:28">
      <c r="B1461" s="46"/>
      <c r="E1461" s="46"/>
      <c r="V1461" s="40"/>
      <c r="W1461" s="40"/>
      <c r="X1461" s="40"/>
      <c r="Y1461" s="40"/>
      <c r="Z1461" s="40"/>
      <c r="AA1461" s="40"/>
      <c r="AB1461" s="40"/>
    </row>
    <row r="1462" spans="2:28">
      <c r="B1462" s="46"/>
      <c r="E1462" s="46"/>
      <c r="V1462" s="40"/>
      <c r="W1462" s="40"/>
      <c r="X1462" s="40"/>
      <c r="Y1462" s="40"/>
      <c r="Z1462" s="40"/>
      <c r="AA1462" s="40"/>
      <c r="AB1462" s="40"/>
    </row>
    <row r="1463" spans="2:28">
      <c r="B1463" s="46"/>
      <c r="E1463" s="46"/>
      <c r="V1463" s="40"/>
      <c r="W1463" s="40"/>
      <c r="X1463" s="40"/>
      <c r="Y1463" s="40"/>
      <c r="Z1463" s="40"/>
      <c r="AA1463" s="40"/>
      <c r="AB1463" s="40"/>
    </row>
    <row r="1464" spans="2:28">
      <c r="B1464" s="46"/>
      <c r="E1464" s="46"/>
      <c r="V1464" s="40"/>
      <c r="W1464" s="40"/>
      <c r="X1464" s="40"/>
      <c r="Y1464" s="40"/>
      <c r="Z1464" s="40"/>
      <c r="AA1464" s="40"/>
      <c r="AB1464" s="40"/>
    </row>
    <row r="1465" spans="2:28">
      <c r="B1465" s="46"/>
      <c r="E1465" s="46"/>
      <c r="V1465" s="40"/>
      <c r="W1465" s="40"/>
      <c r="X1465" s="40"/>
      <c r="Y1465" s="40"/>
      <c r="Z1465" s="40"/>
      <c r="AA1465" s="40"/>
      <c r="AB1465" s="40"/>
    </row>
    <row r="1466" spans="2:28">
      <c r="B1466" s="46"/>
      <c r="E1466" s="46"/>
      <c r="V1466" s="40"/>
      <c r="W1466" s="40"/>
      <c r="X1466" s="40"/>
      <c r="Y1466" s="40"/>
      <c r="Z1466" s="40"/>
      <c r="AA1466" s="40"/>
      <c r="AB1466" s="40"/>
    </row>
    <row r="1467" spans="2:28">
      <c r="B1467" s="46"/>
      <c r="E1467" s="46"/>
      <c r="V1467" s="40"/>
      <c r="W1467" s="40"/>
      <c r="X1467" s="40"/>
      <c r="Y1467" s="40"/>
      <c r="Z1467" s="40"/>
      <c r="AA1467" s="40"/>
      <c r="AB1467" s="40"/>
    </row>
    <row r="1468" spans="2:28">
      <c r="B1468" s="46"/>
      <c r="E1468" s="46"/>
      <c r="V1468" s="40"/>
      <c r="W1468" s="40"/>
      <c r="X1468" s="40"/>
      <c r="Y1468" s="40"/>
      <c r="Z1468" s="40"/>
      <c r="AA1468" s="40"/>
      <c r="AB1468" s="40"/>
    </row>
    <row r="1469" spans="2:28">
      <c r="B1469" s="46"/>
      <c r="E1469" s="46"/>
      <c r="V1469" s="40"/>
      <c r="W1469" s="40"/>
      <c r="X1469" s="40"/>
      <c r="Y1469" s="40"/>
      <c r="Z1469" s="40"/>
      <c r="AA1469" s="40"/>
      <c r="AB1469" s="40"/>
    </row>
    <row r="1470" spans="2:28">
      <c r="B1470" s="46"/>
      <c r="E1470" s="46"/>
      <c r="V1470" s="40"/>
      <c r="W1470" s="40"/>
      <c r="X1470" s="40"/>
      <c r="Y1470" s="40"/>
      <c r="Z1470" s="40"/>
      <c r="AA1470" s="40"/>
      <c r="AB1470" s="40"/>
    </row>
    <row r="1471" spans="2:28">
      <c r="B1471" s="46"/>
      <c r="E1471" s="46"/>
      <c r="V1471" s="40"/>
      <c r="W1471" s="40"/>
      <c r="X1471" s="40"/>
      <c r="Y1471" s="40"/>
      <c r="Z1471" s="40"/>
      <c r="AA1471" s="40"/>
      <c r="AB1471" s="40"/>
    </row>
    <row r="1472" spans="2:28">
      <c r="B1472" s="46"/>
      <c r="E1472" s="46"/>
      <c r="V1472" s="40"/>
      <c r="W1472" s="40"/>
      <c r="X1472" s="40"/>
      <c r="Y1472" s="40"/>
      <c r="Z1472" s="40"/>
      <c r="AA1472" s="40"/>
      <c r="AB1472" s="40"/>
    </row>
    <row r="1473" spans="2:28">
      <c r="B1473" s="46"/>
      <c r="E1473" s="46"/>
      <c r="V1473" s="40"/>
      <c r="W1473" s="40"/>
      <c r="X1473" s="40"/>
      <c r="Y1473" s="40"/>
      <c r="Z1473" s="40"/>
      <c r="AA1473" s="40"/>
      <c r="AB1473" s="40"/>
    </row>
    <row r="1474" spans="2:28">
      <c r="B1474" s="46"/>
      <c r="E1474" s="46"/>
      <c r="V1474" s="40"/>
      <c r="W1474" s="40"/>
      <c r="X1474" s="40"/>
      <c r="Y1474" s="40"/>
      <c r="Z1474" s="40"/>
      <c r="AA1474" s="40"/>
      <c r="AB1474" s="40"/>
    </row>
    <row r="1475" spans="2:28">
      <c r="B1475" s="46"/>
      <c r="E1475" s="46"/>
      <c r="V1475" s="40"/>
      <c r="W1475" s="40"/>
      <c r="X1475" s="40"/>
      <c r="Y1475" s="40"/>
      <c r="Z1475" s="40"/>
      <c r="AA1475" s="40"/>
      <c r="AB1475" s="40"/>
    </row>
    <row r="1476" spans="2:28">
      <c r="B1476" s="46"/>
      <c r="E1476" s="46"/>
      <c r="V1476" s="40"/>
      <c r="W1476" s="40"/>
      <c r="X1476" s="40"/>
      <c r="Y1476" s="40"/>
      <c r="Z1476" s="40"/>
      <c r="AA1476" s="40"/>
      <c r="AB1476" s="40"/>
    </row>
    <row r="1477" spans="2:28">
      <c r="B1477" s="46"/>
      <c r="E1477" s="46"/>
      <c r="V1477" s="40"/>
      <c r="W1477" s="40"/>
      <c r="X1477" s="40"/>
      <c r="Y1477" s="40"/>
      <c r="Z1477" s="40"/>
      <c r="AA1477" s="40"/>
      <c r="AB1477" s="40"/>
    </row>
    <row r="1478" spans="2:28">
      <c r="B1478" s="46"/>
      <c r="E1478" s="46"/>
      <c r="V1478" s="40"/>
      <c r="W1478" s="40"/>
      <c r="X1478" s="40"/>
      <c r="Y1478" s="40"/>
      <c r="Z1478" s="40"/>
      <c r="AA1478" s="40"/>
      <c r="AB1478" s="40"/>
    </row>
    <row r="1479" spans="2:28">
      <c r="B1479" s="46"/>
      <c r="E1479" s="46"/>
      <c r="V1479" s="40"/>
      <c r="W1479" s="40"/>
      <c r="X1479" s="40"/>
      <c r="Y1479" s="40"/>
      <c r="Z1479" s="40"/>
      <c r="AA1479" s="40"/>
      <c r="AB1479" s="40"/>
    </row>
    <row r="1480" spans="2:28">
      <c r="B1480" s="46"/>
      <c r="E1480" s="46"/>
      <c r="V1480" s="40"/>
      <c r="W1480" s="40"/>
      <c r="X1480" s="40"/>
      <c r="Y1480" s="40"/>
      <c r="Z1480" s="40"/>
      <c r="AA1480" s="40"/>
      <c r="AB1480" s="40"/>
    </row>
    <row r="1481" spans="2:28">
      <c r="B1481" s="46"/>
      <c r="E1481" s="46"/>
      <c r="V1481" s="40"/>
      <c r="W1481" s="40"/>
      <c r="X1481" s="40"/>
      <c r="Y1481" s="40"/>
      <c r="Z1481" s="40"/>
      <c r="AA1481" s="40"/>
      <c r="AB1481" s="40"/>
    </row>
    <row r="1482" spans="2:28">
      <c r="B1482" s="46"/>
      <c r="E1482" s="46"/>
      <c r="V1482" s="40"/>
      <c r="W1482" s="40"/>
      <c r="X1482" s="40"/>
      <c r="Y1482" s="40"/>
      <c r="Z1482" s="40"/>
      <c r="AA1482" s="40"/>
      <c r="AB1482" s="40"/>
    </row>
    <row r="1483" spans="2:28">
      <c r="B1483" s="46"/>
      <c r="E1483" s="46"/>
      <c r="V1483" s="40"/>
      <c r="W1483" s="40"/>
      <c r="X1483" s="40"/>
      <c r="Y1483" s="40"/>
      <c r="Z1483" s="40"/>
      <c r="AA1483" s="40"/>
      <c r="AB1483" s="40"/>
    </row>
    <row r="1484" spans="2:28">
      <c r="B1484" s="46"/>
      <c r="E1484" s="46"/>
      <c r="V1484" s="40"/>
      <c r="W1484" s="40"/>
      <c r="X1484" s="40"/>
      <c r="Y1484" s="40"/>
      <c r="Z1484" s="40"/>
      <c r="AA1484" s="40"/>
      <c r="AB1484" s="40"/>
    </row>
    <row r="1485" spans="2:28">
      <c r="B1485" s="46"/>
      <c r="E1485" s="46"/>
      <c r="V1485" s="40"/>
      <c r="W1485" s="40"/>
      <c r="X1485" s="40"/>
      <c r="Y1485" s="40"/>
      <c r="Z1485" s="40"/>
      <c r="AA1485" s="40"/>
      <c r="AB1485" s="40"/>
    </row>
    <row r="1486" spans="2:28">
      <c r="B1486" s="46"/>
      <c r="E1486" s="46"/>
      <c r="V1486" s="40"/>
      <c r="W1486" s="40"/>
      <c r="X1486" s="40"/>
      <c r="Y1486" s="40"/>
      <c r="Z1486" s="40"/>
      <c r="AA1486" s="40"/>
      <c r="AB1486" s="40"/>
    </row>
    <row r="1487" spans="2:28">
      <c r="B1487" s="46"/>
      <c r="E1487" s="46"/>
      <c r="V1487" s="40"/>
      <c r="W1487" s="40"/>
      <c r="X1487" s="40"/>
      <c r="Y1487" s="40"/>
      <c r="Z1487" s="40"/>
      <c r="AA1487" s="40"/>
      <c r="AB1487" s="40"/>
    </row>
    <row r="1488" spans="2:28">
      <c r="B1488" s="46"/>
      <c r="E1488" s="46"/>
      <c r="V1488" s="40"/>
      <c r="W1488" s="40"/>
      <c r="X1488" s="40"/>
      <c r="Y1488" s="40"/>
      <c r="Z1488" s="40"/>
      <c r="AA1488" s="40"/>
      <c r="AB1488" s="40"/>
    </row>
    <row r="1489" spans="2:28">
      <c r="B1489" s="46"/>
      <c r="E1489" s="46"/>
      <c r="V1489" s="40"/>
      <c r="W1489" s="40"/>
      <c r="X1489" s="40"/>
      <c r="Y1489" s="40"/>
      <c r="Z1489" s="40"/>
      <c r="AA1489" s="40"/>
      <c r="AB1489" s="40"/>
    </row>
    <row r="1490" spans="2:28">
      <c r="B1490" s="46"/>
      <c r="E1490" s="46"/>
      <c r="V1490" s="40"/>
      <c r="W1490" s="40"/>
      <c r="X1490" s="40"/>
      <c r="Y1490" s="40"/>
      <c r="Z1490" s="40"/>
      <c r="AA1490" s="40"/>
      <c r="AB1490" s="40"/>
    </row>
    <row r="1491" spans="2:28">
      <c r="B1491" s="46"/>
      <c r="E1491" s="46"/>
      <c r="V1491" s="40"/>
      <c r="W1491" s="40"/>
      <c r="X1491" s="40"/>
      <c r="Y1491" s="40"/>
      <c r="Z1491" s="40"/>
      <c r="AA1491" s="40"/>
      <c r="AB1491" s="40"/>
    </row>
    <row r="1492" spans="2:28">
      <c r="B1492" s="46"/>
      <c r="E1492" s="46"/>
      <c r="V1492" s="40"/>
      <c r="W1492" s="40"/>
      <c r="X1492" s="40"/>
      <c r="Y1492" s="40"/>
      <c r="Z1492" s="40"/>
      <c r="AA1492" s="40"/>
      <c r="AB1492" s="40"/>
    </row>
    <row r="1493" spans="2:28">
      <c r="B1493" s="46"/>
      <c r="E1493" s="46"/>
      <c r="V1493" s="40"/>
      <c r="W1493" s="40"/>
      <c r="X1493" s="40"/>
      <c r="Y1493" s="40"/>
      <c r="Z1493" s="40"/>
      <c r="AA1493" s="40"/>
      <c r="AB1493" s="40"/>
    </row>
    <row r="1494" spans="2:28">
      <c r="B1494" s="46"/>
      <c r="E1494" s="46"/>
      <c r="V1494" s="40"/>
      <c r="W1494" s="40"/>
      <c r="X1494" s="40"/>
      <c r="Y1494" s="40"/>
      <c r="Z1494" s="40"/>
      <c r="AA1494" s="40"/>
      <c r="AB1494" s="40"/>
    </row>
    <row r="1495" spans="2:28">
      <c r="B1495" s="46"/>
      <c r="E1495" s="46"/>
      <c r="V1495" s="40"/>
      <c r="W1495" s="40"/>
      <c r="X1495" s="40"/>
      <c r="Y1495" s="40"/>
      <c r="Z1495" s="40"/>
      <c r="AA1495" s="40"/>
      <c r="AB1495" s="40"/>
    </row>
    <row r="1496" spans="2:28">
      <c r="B1496" s="46"/>
      <c r="E1496" s="46"/>
      <c r="V1496" s="40"/>
      <c r="W1496" s="40"/>
      <c r="X1496" s="40"/>
      <c r="Y1496" s="40"/>
      <c r="Z1496" s="40"/>
      <c r="AA1496" s="40"/>
      <c r="AB1496" s="40"/>
    </row>
    <row r="1497" spans="2:28">
      <c r="B1497" s="46"/>
      <c r="E1497" s="46"/>
      <c r="V1497" s="40"/>
      <c r="W1497" s="40"/>
      <c r="X1497" s="40"/>
      <c r="Y1497" s="40"/>
      <c r="Z1497" s="40"/>
      <c r="AA1497" s="40"/>
      <c r="AB1497" s="40"/>
    </row>
    <row r="1498" spans="2:28">
      <c r="B1498" s="46"/>
      <c r="E1498" s="46"/>
      <c r="V1498" s="40"/>
      <c r="W1498" s="40"/>
      <c r="X1498" s="40"/>
      <c r="Y1498" s="40"/>
      <c r="Z1498" s="40"/>
      <c r="AA1498" s="40"/>
      <c r="AB1498" s="40"/>
    </row>
    <row r="1499" spans="2:28">
      <c r="B1499" s="46"/>
      <c r="E1499" s="46"/>
      <c r="V1499" s="40"/>
      <c r="W1499" s="40"/>
      <c r="X1499" s="40"/>
      <c r="Y1499" s="40"/>
      <c r="Z1499" s="40"/>
      <c r="AA1499" s="40"/>
      <c r="AB1499" s="40"/>
    </row>
    <row r="1500" spans="2:28">
      <c r="B1500" s="46"/>
      <c r="E1500" s="46"/>
      <c r="V1500" s="40"/>
      <c r="W1500" s="40"/>
      <c r="X1500" s="40"/>
      <c r="Y1500" s="40"/>
      <c r="Z1500" s="40"/>
      <c r="AA1500" s="40"/>
      <c r="AB1500" s="40"/>
    </row>
    <row r="1501" spans="2:28">
      <c r="B1501" s="46"/>
      <c r="E1501" s="46"/>
      <c r="V1501" s="40"/>
      <c r="W1501" s="40"/>
      <c r="X1501" s="40"/>
      <c r="Y1501" s="40"/>
      <c r="Z1501" s="40"/>
      <c r="AA1501" s="40"/>
      <c r="AB1501" s="40"/>
    </row>
    <row r="1502" spans="2:28">
      <c r="B1502" s="46"/>
      <c r="E1502" s="46"/>
      <c r="V1502" s="40"/>
      <c r="W1502" s="40"/>
      <c r="X1502" s="40"/>
      <c r="Y1502" s="40"/>
      <c r="Z1502" s="40"/>
      <c r="AA1502" s="40"/>
      <c r="AB1502" s="40"/>
    </row>
    <row r="1503" spans="2:28">
      <c r="B1503" s="46"/>
      <c r="E1503" s="46"/>
      <c r="V1503" s="40"/>
      <c r="W1503" s="40"/>
      <c r="X1503" s="40"/>
      <c r="Y1503" s="40"/>
      <c r="Z1503" s="40"/>
      <c r="AA1503" s="40"/>
      <c r="AB1503" s="40"/>
    </row>
    <row r="1504" spans="2:28">
      <c r="B1504" s="46"/>
      <c r="E1504" s="46"/>
      <c r="V1504" s="40"/>
      <c r="W1504" s="40"/>
      <c r="X1504" s="40"/>
      <c r="Y1504" s="40"/>
      <c r="Z1504" s="40"/>
      <c r="AA1504" s="40"/>
      <c r="AB1504" s="40"/>
    </row>
    <row r="1505" spans="2:28">
      <c r="B1505" s="46"/>
      <c r="E1505" s="46"/>
      <c r="V1505" s="40"/>
      <c r="W1505" s="40"/>
      <c r="X1505" s="40"/>
      <c r="Y1505" s="40"/>
      <c r="Z1505" s="40"/>
      <c r="AA1505" s="40"/>
      <c r="AB1505" s="40"/>
    </row>
    <row r="1506" spans="2:28">
      <c r="B1506" s="46"/>
      <c r="E1506" s="46"/>
      <c r="V1506" s="40"/>
      <c r="W1506" s="40"/>
      <c r="X1506" s="40"/>
      <c r="Y1506" s="40"/>
      <c r="Z1506" s="40"/>
      <c r="AA1506" s="40"/>
      <c r="AB1506" s="40"/>
    </row>
    <row r="1507" spans="2:28">
      <c r="B1507" s="46"/>
      <c r="E1507" s="46"/>
      <c r="V1507" s="40"/>
      <c r="W1507" s="40"/>
      <c r="X1507" s="40"/>
      <c r="Y1507" s="40"/>
      <c r="Z1507" s="40"/>
      <c r="AA1507" s="40"/>
      <c r="AB1507" s="40"/>
    </row>
    <row r="1508" spans="2:28">
      <c r="B1508" s="46"/>
      <c r="E1508" s="46"/>
      <c r="V1508" s="40"/>
      <c r="W1508" s="40"/>
      <c r="X1508" s="40"/>
      <c r="Y1508" s="40"/>
      <c r="Z1508" s="40"/>
      <c r="AA1508" s="40"/>
      <c r="AB1508" s="40"/>
    </row>
    <row r="1509" spans="2:28">
      <c r="B1509" s="46"/>
      <c r="E1509" s="46"/>
      <c r="V1509" s="40"/>
      <c r="W1509" s="40"/>
      <c r="X1509" s="40"/>
      <c r="Y1509" s="40"/>
      <c r="Z1509" s="40"/>
      <c r="AA1509" s="40"/>
      <c r="AB1509" s="40"/>
    </row>
    <row r="1510" spans="2:28">
      <c r="B1510" s="46"/>
      <c r="E1510" s="46"/>
      <c r="V1510" s="40"/>
      <c r="W1510" s="40"/>
      <c r="X1510" s="40"/>
      <c r="Y1510" s="40"/>
      <c r="Z1510" s="40"/>
      <c r="AA1510" s="40"/>
      <c r="AB1510" s="40"/>
    </row>
    <row r="1511" spans="2:28">
      <c r="B1511" s="46"/>
      <c r="E1511" s="46"/>
      <c r="V1511" s="40"/>
      <c r="W1511" s="40"/>
      <c r="X1511" s="40"/>
      <c r="Y1511" s="40"/>
      <c r="Z1511" s="40"/>
      <c r="AA1511" s="40"/>
      <c r="AB1511" s="40"/>
    </row>
    <row r="1512" spans="2:28">
      <c r="B1512" s="46"/>
      <c r="E1512" s="46"/>
      <c r="V1512" s="40"/>
      <c r="W1512" s="40"/>
      <c r="X1512" s="40"/>
      <c r="Y1512" s="40"/>
      <c r="Z1512" s="40"/>
      <c r="AA1512" s="40"/>
      <c r="AB1512" s="40"/>
    </row>
    <row r="1513" spans="2:28">
      <c r="B1513" s="46"/>
      <c r="E1513" s="46"/>
      <c r="V1513" s="40"/>
      <c r="W1513" s="40"/>
      <c r="X1513" s="40"/>
      <c r="Y1513" s="40"/>
      <c r="Z1513" s="40"/>
      <c r="AA1513" s="40"/>
      <c r="AB1513" s="40"/>
    </row>
    <row r="1514" spans="2:28">
      <c r="B1514" s="46"/>
      <c r="E1514" s="46"/>
      <c r="V1514" s="40"/>
      <c r="W1514" s="40"/>
      <c r="X1514" s="40"/>
      <c r="Y1514" s="40"/>
      <c r="Z1514" s="40"/>
      <c r="AA1514" s="40"/>
      <c r="AB1514" s="40"/>
    </row>
    <row r="1515" spans="2:28">
      <c r="B1515" s="46"/>
      <c r="E1515" s="46"/>
      <c r="V1515" s="40"/>
      <c r="W1515" s="40"/>
      <c r="X1515" s="40"/>
      <c r="Y1515" s="40"/>
      <c r="Z1515" s="40"/>
      <c r="AA1515" s="40"/>
      <c r="AB1515" s="40"/>
    </row>
    <row r="1516" spans="2:28">
      <c r="B1516" s="46"/>
      <c r="E1516" s="46"/>
      <c r="V1516" s="40"/>
      <c r="W1516" s="40"/>
      <c r="X1516" s="40"/>
      <c r="Y1516" s="40"/>
      <c r="Z1516" s="40"/>
      <c r="AA1516" s="40"/>
      <c r="AB1516" s="40"/>
    </row>
    <row r="1517" spans="2:28">
      <c r="B1517" s="46"/>
      <c r="E1517" s="46"/>
      <c r="V1517" s="40"/>
      <c r="W1517" s="40"/>
      <c r="X1517" s="40"/>
      <c r="Y1517" s="40"/>
      <c r="Z1517" s="40"/>
      <c r="AA1517" s="40"/>
      <c r="AB1517" s="40"/>
    </row>
    <row r="1518" spans="2:28">
      <c r="B1518" s="46"/>
      <c r="E1518" s="46"/>
      <c r="V1518" s="40"/>
      <c r="W1518" s="40"/>
      <c r="X1518" s="40"/>
      <c r="Y1518" s="40"/>
      <c r="Z1518" s="40"/>
      <c r="AA1518" s="40"/>
      <c r="AB1518" s="40"/>
    </row>
    <row r="1519" spans="2:28">
      <c r="B1519" s="46"/>
      <c r="E1519" s="46"/>
      <c r="V1519" s="40"/>
      <c r="W1519" s="40"/>
      <c r="X1519" s="40"/>
      <c r="Y1519" s="40"/>
      <c r="Z1519" s="40"/>
      <c r="AA1519" s="40"/>
      <c r="AB1519" s="40"/>
    </row>
    <row r="1520" spans="2:28">
      <c r="B1520" s="46"/>
      <c r="E1520" s="46"/>
      <c r="V1520" s="40"/>
      <c r="W1520" s="40"/>
      <c r="X1520" s="40"/>
      <c r="Y1520" s="40"/>
      <c r="Z1520" s="40"/>
      <c r="AA1520" s="40"/>
      <c r="AB1520" s="40"/>
    </row>
    <row r="1521" spans="2:28">
      <c r="B1521" s="46"/>
      <c r="E1521" s="46"/>
      <c r="V1521" s="40"/>
      <c r="W1521" s="40"/>
      <c r="X1521" s="40"/>
      <c r="Y1521" s="40"/>
      <c r="Z1521" s="40"/>
      <c r="AA1521" s="40"/>
      <c r="AB1521" s="40"/>
    </row>
    <row r="1522" spans="2:28">
      <c r="B1522" s="46"/>
      <c r="E1522" s="46"/>
      <c r="V1522" s="40"/>
      <c r="W1522" s="40"/>
      <c r="X1522" s="40"/>
      <c r="Y1522" s="40"/>
      <c r="Z1522" s="40"/>
      <c r="AA1522" s="40"/>
      <c r="AB1522" s="40"/>
    </row>
    <row r="1523" spans="2:28">
      <c r="B1523" s="46"/>
      <c r="E1523" s="46"/>
      <c r="V1523" s="40"/>
      <c r="W1523" s="40"/>
      <c r="X1523" s="40"/>
      <c r="Y1523" s="40"/>
      <c r="Z1523" s="40"/>
      <c r="AA1523" s="40"/>
      <c r="AB1523" s="40"/>
    </row>
    <row r="1524" spans="2:28">
      <c r="B1524" s="46"/>
      <c r="E1524" s="46"/>
      <c r="V1524" s="40"/>
      <c r="W1524" s="40"/>
      <c r="X1524" s="40"/>
      <c r="Y1524" s="40"/>
      <c r="Z1524" s="40"/>
      <c r="AA1524" s="40"/>
      <c r="AB1524" s="40"/>
    </row>
    <row r="1525" spans="2:28">
      <c r="B1525" s="46"/>
      <c r="E1525" s="46"/>
      <c r="V1525" s="40"/>
      <c r="W1525" s="40"/>
      <c r="X1525" s="40"/>
      <c r="Y1525" s="40"/>
      <c r="Z1525" s="40"/>
      <c r="AA1525" s="40"/>
      <c r="AB1525" s="40"/>
    </row>
    <row r="1526" spans="2:28">
      <c r="B1526" s="46"/>
      <c r="E1526" s="46"/>
      <c r="V1526" s="40"/>
      <c r="W1526" s="40"/>
      <c r="X1526" s="40"/>
      <c r="Y1526" s="40"/>
      <c r="Z1526" s="40"/>
      <c r="AA1526" s="40"/>
      <c r="AB1526" s="40"/>
    </row>
    <row r="1527" spans="2:28">
      <c r="B1527" s="46"/>
      <c r="E1527" s="46"/>
      <c r="V1527" s="40"/>
      <c r="W1527" s="40"/>
      <c r="X1527" s="40"/>
      <c r="Y1527" s="40"/>
      <c r="Z1527" s="40"/>
      <c r="AA1527" s="40"/>
      <c r="AB1527" s="40"/>
    </row>
    <row r="1528" spans="2:28">
      <c r="B1528" s="46"/>
      <c r="E1528" s="46"/>
      <c r="V1528" s="40"/>
      <c r="W1528" s="40"/>
      <c r="X1528" s="40"/>
      <c r="Y1528" s="40"/>
      <c r="Z1528" s="40"/>
      <c r="AA1528" s="40"/>
      <c r="AB1528" s="40"/>
    </row>
    <row r="1529" spans="2:28">
      <c r="B1529" s="46"/>
      <c r="E1529" s="46"/>
      <c r="V1529" s="40"/>
      <c r="W1529" s="40"/>
      <c r="X1529" s="40"/>
      <c r="Y1529" s="40"/>
      <c r="Z1529" s="40"/>
      <c r="AA1529" s="40"/>
      <c r="AB1529" s="40"/>
    </row>
    <row r="1530" spans="2:28">
      <c r="B1530" s="46"/>
      <c r="E1530" s="46"/>
      <c r="V1530" s="40"/>
      <c r="W1530" s="40"/>
      <c r="X1530" s="40"/>
      <c r="Y1530" s="40"/>
      <c r="Z1530" s="40"/>
      <c r="AA1530" s="40"/>
      <c r="AB1530" s="40"/>
    </row>
    <row r="1531" spans="2:28">
      <c r="B1531" s="46"/>
      <c r="E1531" s="46"/>
      <c r="V1531" s="40"/>
      <c r="W1531" s="40"/>
      <c r="X1531" s="40"/>
      <c r="Y1531" s="40"/>
      <c r="Z1531" s="40"/>
      <c r="AA1531" s="40"/>
      <c r="AB1531" s="40"/>
    </row>
    <row r="1532" spans="2:28">
      <c r="B1532" s="46"/>
      <c r="E1532" s="46"/>
      <c r="V1532" s="40"/>
      <c r="W1532" s="40"/>
      <c r="X1532" s="40"/>
      <c r="Y1532" s="40"/>
      <c r="Z1532" s="40"/>
      <c r="AA1532" s="40"/>
      <c r="AB1532" s="40"/>
    </row>
    <row r="1533" spans="2:28">
      <c r="B1533" s="46"/>
      <c r="E1533" s="46"/>
      <c r="V1533" s="40"/>
      <c r="W1533" s="40"/>
      <c r="X1533" s="40"/>
      <c r="Y1533" s="40"/>
      <c r="Z1533" s="40"/>
      <c r="AA1533" s="40"/>
      <c r="AB1533" s="40"/>
    </row>
    <row r="1534" spans="2:28">
      <c r="B1534" s="46"/>
      <c r="E1534" s="46"/>
      <c r="V1534" s="40"/>
      <c r="W1534" s="40"/>
      <c r="X1534" s="40"/>
      <c r="Y1534" s="40"/>
      <c r="Z1534" s="40"/>
      <c r="AA1534" s="40"/>
      <c r="AB1534" s="40"/>
    </row>
    <row r="1535" spans="2:28">
      <c r="B1535" s="46"/>
      <c r="E1535" s="46"/>
      <c r="V1535" s="40"/>
      <c r="W1535" s="40"/>
      <c r="X1535" s="40"/>
      <c r="Y1535" s="40"/>
      <c r="Z1535" s="40"/>
      <c r="AA1535" s="40"/>
      <c r="AB1535" s="40"/>
    </row>
    <row r="1536" spans="2:28">
      <c r="B1536" s="46"/>
      <c r="E1536" s="46"/>
      <c r="V1536" s="40"/>
      <c r="W1536" s="40"/>
      <c r="X1536" s="40"/>
      <c r="Y1536" s="40"/>
      <c r="Z1536" s="40"/>
      <c r="AA1536" s="40"/>
      <c r="AB1536" s="40"/>
    </row>
    <row r="1537" spans="2:28">
      <c r="B1537" s="46"/>
      <c r="E1537" s="46"/>
      <c r="V1537" s="40"/>
      <c r="W1537" s="40"/>
      <c r="X1537" s="40"/>
      <c r="Y1537" s="40"/>
      <c r="Z1537" s="40"/>
      <c r="AA1537" s="40"/>
      <c r="AB1537" s="40"/>
    </row>
    <row r="1538" spans="2:28">
      <c r="B1538" s="46"/>
      <c r="E1538" s="46"/>
      <c r="V1538" s="40"/>
      <c r="W1538" s="40"/>
      <c r="X1538" s="40"/>
      <c r="Y1538" s="40"/>
      <c r="Z1538" s="40"/>
      <c r="AA1538" s="40"/>
      <c r="AB1538" s="40"/>
    </row>
    <row r="1539" spans="2:28">
      <c r="B1539" s="46"/>
      <c r="E1539" s="46"/>
      <c r="V1539" s="40"/>
      <c r="W1539" s="40"/>
      <c r="X1539" s="40"/>
      <c r="Y1539" s="40"/>
      <c r="Z1539" s="40"/>
      <c r="AA1539" s="40"/>
      <c r="AB1539" s="40"/>
    </row>
    <row r="1540" spans="2:28">
      <c r="B1540" s="46"/>
      <c r="E1540" s="46"/>
      <c r="V1540" s="40"/>
      <c r="W1540" s="40"/>
      <c r="X1540" s="40"/>
      <c r="Y1540" s="40"/>
      <c r="Z1540" s="40"/>
      <c r="AA1540" s="40"/>
      <c r="AB1540" s="40"/>
    </row>
    <row r="1541" spans="2:28">
      <c r="B1541" s="46"/>
      <c r="E1541" s="46"/>
      <c r="V1541" s="40"/>
      <c r="W1541" s="40"/>
      <c r="X1541" s="40"/>
      <c r="Y1541" s="40"/>
      <c r="Z1541" s="40"/>
      <c r="AA1541" s="40"/>
      <c r="AB1541" s="40"/>
    </row>
    <row r="1542" spans="2:28">
      <c r="B1542" s="46"/>
      <c r="E1542" s="46"/>
      <c r="V1542" s="40"/>
      <c r="W1542" s="40"/>
      <c r="X1542" s="40"/>
      <c r="Y1542" s="40"/>
      <c r="Z1542" s="40"/>
      <c r="AA1542" s="40"/>
      <c r="AB1542" s="40"/>
    </row>
    <row r="1543" spans="2:28">
      <c r="B1543" s="46"/>
      <c r="E1543" s="46"/>
      <c r="V1543" s="40"/>
      <c r="W1543" s="40"/>
      <c r="X1543" s="40"/>
      <c r="Y1543" s="40"/>
      <c r="Z1543" s="40"/>
      <c r="AA1543" s="40"/>
      <c r="AB1543" s="40"/>
    </row>
    <row r="1544" spans="2:28">
      <c r="B1544" s="46"/>
      <c r="E1544" s="46"/>
      <c r="V1544" s="40"/>
      <c r="W1544" s="40"/>
      <c r="X1544" s="40"/>
      <c r="Y1544" s="40"/>
      <c r="Z1544" s="40"/>
      <c r="AA1544" s="40"/>
      <c r="AB1544" s="40"/>
    </row>
    <row r="1545" spans="2:28">
      <c r="B1545" s="46"/>
      <c r="E1545" s="46"/>
      <c r="V1545" s="40"/>
      <c r="W1545" s="40"/>
      <c r="X1545" s="40"/>
      <c r="Y1545" s="40"/>
      <c r="Z1545" s="40"/>
      <c r="AA1545" s="40"/>
      <c r="AB1545" s="40"/>
    </row>
    <row r="1546" spans="2:28">
      <c r="B1546" s="46"/>
      <c r="E1546" s="46"/>
      <c r="V1546" s="40"/>
      <c r="W1546" s="40"/>
      <c r="X1546" s="40"/>
      <c r="Y1546" s="40"/>
      <c r="Z1546" s="40"/>
      <c r="AA1546" s="40"/>
      <c r="AB1546" s="40"/>
    </row>
    <row r="1547" spans="2:28">
      <c r="B1547" s="46"/>
      <c r="E1547" s="46"/>
      <c r="V1547" s="40"/>
      <c r="W1547" s="40"/>
      <c r="X1547" s="40"/>
      <c r="Y1547" s="40"/>
      <c r="Z1547" s="40"/>
      <c r="AA1547" s="40"/>
      <c r="AB1547" s="40"/>
    </row>
    <row r="1548" spans="2:28">
      <c r="B1548" s="46"/>
      <c r="E1548" s="46"/>
      <c r="V1548" s="40"/>
      <c r="W1548" s="40"/>
      <c r="X1548" s="40"/>
      <c r="Y1548" s="40"/>
      <c r="Z1548" s="40"/>
      <c r="AA1548" s="40"/>
      <c r="AB1548" s="40"/>
    </row>
    <row r="1549" spans="2:28">
      <c r="B1549" s="46"/>
      <c r="E1549" s="46"/>
      <c r="V1549" s="40"/>
      <c r="W1549" s="40"/>
      <c r="X1549" s="40"/>
      <c r="Y1549" s="40"/>
      <c r="Z1549" s="40"/>
      <c r="AA1549" s="40"/>
      <c r="AB1549" s="40"/>
    </row>
    <row r="1550" spans="2:28">
      <c r="B1550" s="46"/>
      <c r="E1550" s="46"/>
      <c r="V1550" s="40"/>
      <c r="W1550" s="40"/>
      <c r="X1550" s="40"/>
      <c r="Y1550" s="40"/>
      <c r="Z1550" s="40"/>
      <c r="AA1550" s="40"/>
      <c r="AB1550" s="40"/>
    </row>
    <row r="1551" spans="2:28">
      <c r="B1551" s="46"/>
      <c r="E1551" s="46"/>
      <c r="V1551" s="40"/>
      <c r="W1551" s="40"/>
      <c r="X1551" s="40"/>
      <c r="Y1551" s="40"/>
      <c r="Z1551" s="40"/>
      <c r="AA1551" s="40"/>
      <c r="AB1551" s="40"/>
    </row>
    <row r="1552" spans="2:28">
      <c r="B1552" s="46"/>
      <c r="E1552" s="46"/>
      <c r="V1552" s="40"/>
      <c r="W1552" s="40"/>
      <c r="X1552" s="40"/>
      <c r="Y1552" s="40"/>
      <c r="Z1552" s="40"/>
      <c r="AA1552" s="40"/>
      <c r="AB1552" s="40"/>
    </row>
    <row r="1553" spans="2:28">
      <c r="B1553" s="46"/>
      <c r="E1553" s="46"/>
      <c r="V1553" s="40"/>
      <c r="W1553" s="40"/>
      <c r="X1553" s="40"/>
      <c r="Y1553" s="40"/>
      <c r="Z1553" s="40"/>
      <c r="AA1553" s="40"/>
      <c r="AB1553" s="40"/>
    </row>
    <row r="1554" spans="2:28">
      <c r="B1554" s="46"/>
      <c r="E1554" s="46"/>
      <c r="V1554" s="40"/>
      <c r="W1554" s="40"/>
      <c r="X1554" s="40"/>
      <c r="Y1554" s="40"/>
      <c r="Z1554" s="40"/>
      <c r="AA1554" s="40"/>
      <c r="AB1554" s="40"/>
    </row>
    <row r="1555" spans="2:28">
      <c r="B1555" s="46"/>
      <c r="E1555" s="46"/>
      <c r="V1555" s="40"/>
      <c r="W1555" s="40"/>
      <c r="X1555" s="40"/>
      <c r="Y1555" s="40"/>
      <c r="Z1555" s="40"/>
      <c r="AA1555" s="40"/>
      <c r="AB1555" s="40"/>
    </row>
    <row r="1556" spans="2:28">
      <c r="B1556" s="46"/>
      <c r="E1556" s="46"/>
      <c r="V1556" s="40"/>
      <c r="W1556" s="40"/>
      <c r="X1556" s="40"/>
      <c r="Y1556" s="40"/>
      <c r="Z1556" s="40"/>
      <c r="AA1556" s="40"/>
      <c r="AB1556" s="40"/>
    </row>
    <row r="1557" spans="2:28">
      <c r="B1557" s="46"/>
      <c r="E1557" s="46"/>
      <c r="V1557" s="40"/>
      <c r="W1557" s="40"/>
      <c r="X1557" s="40"/>
      <c r="Y1557" s="40"/>
      <c r="Z1557" s="40"/>
      <c r="AA1557" s="40"/>
      <c r="AB1557" s="40"/>
    </row>
    <row r="1558" spans="2:28">
      <c r="B1558" s="46"/>
      <c r="E1558" s="46"/>
      <c r="V1558" s="40"/>
      <c r="W1558" s="40"/>
      <c r="X1558" s="40"/>
      <c r="Y1558" s="40"/>
      <c r="Z1558" s="40"/>
      <c r="AA1558" s="40"/>
      <c r="AB1558" s="40"/>
    </row>
    <row r="1559" spans="2:28">
      <c r="B1559" s="46"/>
      <c r="E1559" s="46"/>
      <c r="V1559" s="40"/>
      <c r="W1559" s="40"/>
      <c r="X1559" s="40"/>
      <c r="Y1559" s="40"/>
      <c r="Z1559" s="40"/>
      <c r="AA1559" s="40"/>
      <c r="AB1559" s="40"/>
    </row>
    <row r="1560" spans="2:28">
      <c r="B1560" s="46"/>
      <c r="E1560" s="46"/>
      <c r="V1560" s="40"/>
      <c r="W1560" s="40"/>
      <c r="X1560" s="40"/>
      <c r="Y1560" s="40"/>
      <c r="Z1560" s="40"/>
      <c r="AA1560" s="40"/>
      <c r="AB1560" s="40"/>
    </row>
    <row r="1561" spans="2:28">
      <c r="B1561" s="46"/>
      <c r="E1561" s="46"/>
      <c r="V1561" s="40"/>
      <c r="W1561" s="40"/>
      <c r="X1561" s="40"/>
      <c r="Y1561" s="40"/>
      <c r="Z1561" s="40"/>
      <c r="AA1561" s="40"/>
      <c r="AB1561" s="40"/>
    </row>
    <row r="1562" spans="2:28">
      <c r="B1562" s="46"/>
      <c r="E1562" s="46"/>
      <c r="V1562" s="40"/>
      <c r="W1562" s="40"/>
      <c r="X1562" s="40"/>
      <c r="Y1562" s="40"/>
      <c r="Z1562" s="40"/>
      <c r="AA1562" s="40"/>
      <c r="AB1562" s="40"/>
    </row>
    <row r="1563" spans="2:28">
      <c r="B1563" s="46"/>
      <c r="E1563" s="46"/>
      <c r="V1563" s="40"/>
      <c r="W1563" s="40"/>
      <c r="X1563" s="40"/>
      <c r="Y1563" s="40"/>
      <c r="Z1563" s="40"/>
      <c r="AA1563" s="40"/>
      <c r="AB1563" s="40"/>
    </row>
    <row r="1564" spans="2:28">
      <c r="B1564" s="46"/>
      <c r="E1564" s="46"/>
      <c r="V1564" s="40"/>
      <c r="W1564" s="40"/>
      <c r="X1564" s="40"/>
      <c r="Y1564" s="40"/>
      <c r="Z1564" s="40"/>
      <c r="AA1564" s="40"/>
      <c r="AB1564" s="40"/>
    </row>
    <row r="1565" spans="2:28">
      <c r="B1565" s="46"/>
      <c r="E1565" s="46"/>
      <c r="V1565" s="40"/>
      <c r="W1565" s="40"/>
      <c r="X1565" s="40"/>
      <c r="Y1565" s="40"/>
      <c r="Z1565" s="40"/>
      <c r="AA1565" s="40"/>
      <c r="AB1565" s="40"/>
    </row>
    <row r="1566" spans="2:28">
      <c r="B1566" s="46"/>
      <c r="E1566" s="46"/>
      <c r="V1566" s="40"/>
      <c r="W1566" s="40"/>
      <c r="X1566" s="40"/>
      <c r="Y1566" s="40"/>
      <c r="Z1566" s="40"/>
      <c r="AA1566" s="40"/>
      <c r="AB1566" s="40"/>
    </row>
    <row r="1567" spans="2:28">
      <c r="B1567" s="46"/>
      <c r="E1567" s="46"/>
      <c r="V1567" s="40"/>
      <c r="W1567" s="40"/>
      <c r="X1567" s="40"/>
      <c r="Y1567" s="40"/>
      <c r="Z1567" s="40"/>
      <c r="AA1567" s="40"/>
      <c r="AB1567" s="40"/>
    </row>
    <row r="1568" spans="2:28">
      <c r="B1568" s="46"/>
      <c r="E1568" s="46"/>
      <c r="V1568" s="40"/>
      <c r="W1568" s="40"/>
      <c r="X1568" s="40"/>
      <c r="Y1568" s="40"/>
      <c r="Z1568" s="40"/>
      <c r="AA1568" s="40"/>
      <c r="AB1568" s="40"/>
    </row>
    <row r="1569" spans="2:28">
      <c r="B1569" s="46"/>
      <c r="E1569" s="46"/>
      <c r="V1569" s="40"/>
      <c r="W1569" s="40"/>
      <c r="X1569" s="40"/>
      <c r="Y1569" s="40"/>
      <c r="Z1569" s="40"/>
      <c r="AA1569" s="40"/>
      <c r="AB1569" s="40"/>
    </row>
    <row r="1570" spans="2:28">
      <c r="B1570" s="46"/>
      <c r="E1570" s="46"/>
      <c r="V1570" s="40"/>
      <c r="W1570" s="40"/>
      <c r="X1570" s="40"/>
      <c r="Y1570" s="40"/>
      <c r="Z1570" s="40"/>
      <c r="AA1570" s="40"/>
      <c r="AB1570" s="40"/>
    </row>
    <row r="1571" spans="2:28">
      <c r="B1571" s="46"/>
      <c r="E1571" s="46"/>
      <c r="V1571" s="40"/>
      <c r="W1571" s="40"/>
      <c r="X1571" s="40"/>
      <c r="Y1571" s="40"/>
      <c r="Z1571" s="40"/>
      <c r="AA1571" s="40"/>
      <c r="AB1571" s="40"/>
    </row>
    <row r="1572" spans="2:28">
      <c r="B1572" s="46"/>
      <c r="E1572" s="46"/>
      <c r="V1572" s="40"/>
      <c r="W1572" s="40"/>
      <c r="X1572" s="40"/>
      <c r="Y1572" s="40"/>
      <c r="Z1572" s="40"/>
      <c r="AA1572" s="40"/>
      <c r="AB1572" s="40"/>
    </row>
    <row r="1573" spans="2:28">
      <c r="B1573" s="46"/>
      <c r="E1573" s="46"/>
      <c r="V1573" s="40"/>
      <c r="W1573" s="40"/>
      <c r="X1573" s="40"/>
      <c r="Y1573" s="40"/>
      <c r="Z1573" s="40"/>
      <c r="AA1573" s="40"/>
      <c r="AB1573" s="40"/>
    </row>
    <row r="1574" spans="2:28">
      <c r="B1574" s="46"/>
      <c r="E1574" s="46"/>
      <c r="V1574" s="40"/>
      <c r="W1574" s="40"/>
      <c r="X1574" s="40"/>
      <c r="Y1574" s="40"/>
      <c r="Z1574" s="40"/>
      <c r="AA1574" s="40"/>
      <c r="AB1574" s="40"/>
    </row>
    <row r="1575" spans="2:28">
      <c r="B1575" s="46"/>
      <c r="E1575" s="46"/>
      <c r="V1575" s="40"/>
      <c r="W1575" s="40"/>
      <c r="X1575" s="40"/>
      <c r="Y1575" s="40"/>
      <c r="Z1575" s="40"/>
      <c r="AA1575" s="40"/>
      <c r="AB1575" s="40"/>
    </row>
    <row r="1576" spans="2:28">
      <c r="B1576" s="46"/>
      <c r="E1576" s="46"/>
      <c r="V1576" s="40"/>
      <c r="W1576" s="40"/>
      <c r="X1576" s="40"/>
      <c r="Y1576" s="40"/>
      <c r="Z1576" s="40"/>
      <c r="AA1576" s="40"/>
      <c r="AB1576" s="40"/>
    </row>
    <row r="1577" spans="2:28">
      <c r="B1577" s="46"/>
      <c r="E1577" s="46"/>
      <c r="V1577" s="40"/>
      <c r="W1577" s="40"/>
      <c r="X1577" s="40"/>
      <c r="Y1577" s="40"/>
      <c r="Z1577" s="40"/>
      <c r="AA1577" s="40"/>
      <c r="AB1577" s="40"/>
    </row>
    <row r="1578" spans="2:28">
      <c r="B1578" s="46"/>
      <c r="E1578" s="46"/>
      <c r="V1578" s="40"/>
      <c r="W1578" s="40"/>
      <c r="X1578" s="40"/>
      <c r="Y1578" s="40"/>
      <c r="Z1578" s="40"/>
      <c r="AA1578" s="40"/>
      <c r="AB1578" s="40"/>
    </row>
    <row r="1579" spans="2:28">
      <c r="B1579" s="46"/>
      <c r="E1579" s="46"/>
      <c r="V1579" s="40"/>
      <c r="W1579" s="40"/>
      <c r="X1579" s="40"/>
      <c r="Y1579" s="40"/>
      <c r="Z1579" s="40"/>
      <c r="AA1579" s="40"/>
      <c r="AB1579" s="40"/>
    </row>
    <row r="1580" spans="2:28">
      <c r="B1580" s="46"/>
      <c r="E1580" s="46"/>
      <c r="V1580" s="40"/>
      <c r="W1580" s="40"/>
      <c r="X1580" s="40"/>
      <c r="Y1580" s="40"/>
      <c r="Z1580" s="40"/>
      <c r="AA1580" s="40"/>
      <c r="AB1580" s="40"/>
    </row>
    <row r="1581" spans="2:28">
      <c r="B1581" s="46"/>
      <c r="E1581" s="46"/>
      <c r="V1581" s="40"/>
      <c r="W1581" s="40"/>
      <c r="X1581" s="40"/>
      <c r="Y1581" s="40"/>
      <c r="Z1581" s="40"/>
      <c r="AA1581" s="40"/>
      <c r="AB1581" s="40"/>
    </row>
    <row r="1582" spans="2:28">
      <c r="B1582" s="46"/>
      <c r="E1582" s="46"/>
      <c r="V1582" s="40"/>
      <c r="W1582" s="40"/>
      <c r="X1582" s="40"/>
      <c r="Y1582" s="40"/>
      <c r="Z1582" s="40"/>
      <c r="AA1582" s="40"/>
      <c r="AB1582" s="40"/>
    </row>
    <row r="1583" spans="2:28">
      <c r="B1583" s="46"/>
      <c r="E1583" s="46"/>
      <c r="V1583" s="40"/>
      <c r="W1583" s="40"/>
      <c r="X1583" s="40"/>
      <c r="Y1583" s="40"/>
      <c r="Z1583" s="40"/>
      <c r="AA1583" s="40"/>
      <c r="AB1583" s="40"/>
    </row>
    <row r="1584" spans="2:28">
      <c r="B1584" s="46"/>
      <c r="E1584" s="46"/>
      <c r="V1584" s="40"/>
      <c r="W1584" s="40"/>
      <c r="X1584" s="40"/>
      <c r="Y1584" s="40"/>
      <c r="Z1584" s="40"/>
      <c r="AA1584" s="40"/>
      <c r="AB1584" s="40"/>
    </row>
    <row r="1585" spans="2:28">
      <c r="B1585" s="46"/>
      <c r="E1585" s="46"/>
      <c r="V1585" s="40"/>
      <c r="W1585" s="40"/>
      <c r="X1585" s="40"/>
      <c r="Y1585" s="40"/>
      <c r="Z1585" s="40"/>
      <c r="AA1585" s="40"/>
      <c r="AB1585" s="40"/>
    </row>
    <row r="1586" spans="2:28">
      <c r="B1586" s="46"/>
      <c r="E1586" s="46"/>
      <c r="V1586" s="40"/>
      <c r="W1586" s="40"/>
      <c r="X1586" s="40"/>
      <c r="Y1586" s="40"/>
      <c r="Z1586" s="40"/>
      <c r="AA1586" s="40"/>
      <c r="AB1586" s="40"/>
    </row>
    <row r="1587" spans="2:28">
      <c r="B1587" s="46"/>
      <c r="E1587" s="46"/>
      <c r="V1587" s="40"/>
      <c r="W1587" s="40"/>
      <c r="X1587" s="40"/>
      <c r="Y1587" s="40"/>
      <c r="Z1587" s="40"/>
      <c r="AA1587" s="40"/>
      <c r="AB1587" s="40"/>
    </row>
    <row r="1588" spans="2:28">
      <c r="B1588" s="46"/>
      <c r="E1588" s="46"/>
      <c r="V1588" s="40"/>
      <c r="W1588" s="40"/>
      <c r="X1588" s="40"/>
      <c r="Y1588" s="40"/>
      <c r="Z1588" s="40"/>
      <c r="AA1588" s="40"/>
      <c r="AB1588" s="40"/>
    </row>
    <row r="1589" spans="2:28">
      <c r="B1589" s="46"/>
      <c r="E1589" s="46"/>
      <c r="V1589" s="40"/>
      <c r="W1589" s="40"/>
      <c r="X1589" s="40"/>
      <c r="Y1589" s="40"/>
      <c r="Z1589" s="40"/>
      <c r="AA1589" s="40"/>
      <c r="AB1589" s="40"/>
    </row>
    <row r="1590" spans="2:28">
      <c r="B1590" s="46"/>
      <c r="E1590" s="46"/>
      <c r="V1590" s="40"/>
      <c r="W1590" s="40"/>
      <c r="X1590" s="40"/>
      <c r="Y1590" s="40"/>
      <c r="Z1590" s="40"/>
      <c r="AA1590" s="40"/>
      <c r="AB1590" s="40"/>
    </row>
    <row r="1591" spans="2:28">
      <c r="B1591" s="46"/>
      <c r="E1591" s="46"/>
      <c r="V1591" s="40"/>
      <c r="W1591" s="40"/>
      <c r="X1591" s="40"/>
      <c r="Y1591" s="40"/>
      <c r="Z1591" s="40"/>
      <c r="AA1591" s="40"/>
      <c r="AB1591" s="40"/>
    </row>
    <row r="1592" spans="2:28">
      <c r="B1592" s="46"/>
      <c r="E1592" s="46"/>
      <c r="V1592" s="40"/>
      <c r="W1592" s="40"/>
      <c r="X1592" s="40"/>
      <c r="Y1592" s="40"/>
      <c r="Z1592" s="40"/>
      <c r="AA1592" s="40"/>
      <c r="AB1592" s="40"/>
    </row>
    <row r="1593" spans="2:28">
      <c r="B1593" s="46"/>
      <c r="E1593" s="46"/>
      <c r="V1593" s="40"/>
      <c r="W1593" s="40"/>
      <c r="X1593" s="40"/>
      <c r="Y1593" s="40"/>
      <c r="Z1593" s="40"/>
      <c r="AA1593" s="40"/>
      <c r="AB1593" s="40"/>
    </row>
    <row r="1594" spans="2:28">
      <c r="B1594" s="46"/>
      <c r="E1594" s="46"/>
      <c r="V1594" s="40"/>
      <c r="W1594" s="40"/>
      <c r="X1594" s="40"/>
      <c r="Y1594" s="40"/>
      <c r="Z1594" s="40"/>
      <c r="AA1594" s="40"/>
      <c r="AB1594" s="40"/>
    </row>
    <row r="1595" spans="2:28">
      <c r="B1595" s="46"/>
      <c r="E1595" s="46"/>
      <c r="V1595" s="40"/>
      <c r="W1595" s="40"/>
      <c r="X1595" s="40"/>
      <c r="Y1595" s="40"/>
      <c r="Z1595" s="40"/>
      <c r="AA1595" s="40"/>
      <c r="AB1595" s="40"/>
    </row>
    <row r="1596" spans="2:28">
      <c r="B1596" s="46"/>
      <c r="E1596" s="46"/>
      <c r="V1596" s="40"/>
      <c r="W1596" s="40"/>
      <c r="X1596" s="40"/>
      <c r="Y1596" s="40"/>
      <c r="Z1596" s="40"/>
      <c r="AA1596" s="40"/>
      <c r="AB1596" s="40"/>
    </row>
    <row r="1597" spans="2:28">
      <c r="B1597" s="46"/>
      <c r="E1597" s="46"/>
      <c r="V1597" s="40"/>
      <c r="W1597" s="40"/>
      <c r="X1597" s="40"/>
      <c r="Y1597" s="40"/>
      <c r="Z1597" s="40"/>
      <c r="AA1597" s="40"/>
      <c r="AB1597" s="40"/>
    </row>
    <row r="1598" spans="2:28">
      <c r="B1598" s="46"/>
      <c r="E1598" s="46"/>
      <c r="V1598" s="40"/>
      <c r="W1598" s="40"/>
      <c r="X1598" s="40"/>
      <c r="Y1598" s="40"/>
      <c r="Z1598" s="40"/>
      <c r="AA1598" s="40"/>
      <c r="AB1598" s="40"/>
    </row>
    <row r="1599" spans="2:28">
      <c r="B1599" s="46"/>
      <c r="E1599" s="46"/>
      <c r="V1599" s="40"/>
      <c r="W1599" s="40"/>
      <c r="X1599" s="40"/>
      <c r="Y1599" s="40"/>
      <c r="Z1599" s="40"/>
      <c r="AA1599" s="40"/>
      <c r="AB1599" s="40"/>
    </row>
    <row r="1600" spans="2:28">
      <c r="B1600" s="46"/>
      <c r="E1600" s="46"/>
      <c r="V1600" s="40"/>
      <c r="W1600" s="40"/>
      <c r="X1600" s="40"/>
      <c r="Y1600" s="40"/>
      <c r="Z1600" s="40"/>
      <c r="AA1600" s="40"/>
      <c r="AB1600" s="40"/>
    </row>
    <row r="1601" spans="2:28">
      <c r="B1601" s="46"/>
      <c r="E1601" s="46"/>
      <c r="V1601" s="40"/>
      <c r="W1601" s="40"/>
      <c r="X1601" s="40"/>
      <c r="Y1601" s="40"/>
      <c r="Z1601" s="40"/>
      <c r="AA1601" s="40"/>
      <c r="AB1601" s="40"/>
    </row>
    <row r="1602" spans="2:28">
      <c r="B1602" s="46"/>
      <c r="E1602" s="46"/>
      <c r="V1602" s="40"/>
      <c r="W1602" s="40"/>
      <c r="X1602" s="40"/>
      <c r="Y1602" s="40"/>
      <c r="Z1602" s="40"/>
      <c r="AA1602" s="40"/>
      <c r="AB1602" s="40"/>
    </row>
    <row r="1603" spans="2:28">
      <c r="B1603" s="46"/>
      <c r="E1603" s="46"/>
      <c r="V1603" s="40"/>
      <c r="W1603" s="40"/>
      <c r="X1603" s="40"/>
      <c r="Y1603" s="40"/>
      <c r="Z1603" s="40"/>
      <c r="AA1603" s="40"/>
      <c r="AB1603" s="40"/>
    </row>
    <row r="1604" spans="2:28">
      <c r="B1604" s="46"/>
      <c r="E1604" s="46"/>
      <c r="V1604" s="40"/>
      <c r="W1604" s="40"/>
      <c r="X1604" s="40"/>
      <c r="Y1604" s="40"/>
      <c r="Z1604" s="40"/>
      <c r="AA1604" s="40"/>
      <c r="AB1604" s="40"/>
    </row>
    <row r="1605" spans="2:28">
      <c r="B1605" s="46"/>
      <c r="E1605" s="46"/>
      <c r="V1605" s="40"/>
      <c r="W1605" s="40"/>
      <c r="X1605" s="40"/>
      <c r="Y1605" s="40"/>
      <c r="Z1605" s="40"/>
      <c r="AA1605" s="40"/>
      <c r="AB1605" s="40"/>
    </row>
    <row r="1606" spans="2:28">
      <c r="B1606" s="46"/>
      <c r="E1606" s="46"/>
      <c r="V1606" s="40"/>
      <c r="W1606" s="40"/>
      <c r="X1606" s="40"/>
      <c r="Y1606" s="40"/>
      <c r="Z1606" s="40"/>
      <c r="AA1606" s="40"/>
      <c r="AB1606" s="40"/>
    </row>
    <row r="1607" spans="2:28">
      <c r="B1607" s="46"/>
      <c r="E1607" s="46"/>
      <c r="V1607" s="40"/>
      <c r="W1607" s="40"/>
      <c r="X1607" s="40"/>
      <c r="Y1607" s="40"/>
      <c r="Z1607" s="40"/>
      <c r="AA1607" s="40"/>
      <c r="AB1607" s="40"/>
    </row>
    <row r="1608" spans="2:28">
      <c r="B1608" s="46"/>
      <c r="E1608" s="46"/>
      <c r="V1608" s="40"/>
      <c r="W1608" s="40"/>
      <c r="X1608" s="40"/>
      <c r="Y1608" s="40"/>
      <c r="Z1608" s="40"/>
      <c r="AA1608" s="40"/>
      <c r="AB1608" s="40"/>
    </row>
    <row r="1609" spans="2:28">
      <c r="B1609" s="46"/>
      <c r="E1609" s="46"/>
      <c r="V1609" s="40"/>
      <c r="W1609" s="40"/>
      <c r="X1609" s="40"/>
      <c r="Y1609" s="40"/>
      <c r="Z1609" s="40"/>
      <c r="AA1609" s="40"/>
      <c r="AB1609" s="40"/>
    </row>
    <row r="1610" spans="2:28">
      <c r="B1610" s="46"/>
      <c r="E1610" s="46"/>
      <c r="V1610" s="40"/>
      <c r="W1610" s="40"/>
      <c r="X1610" s="40"/>
      <c r="Y1610" s="40"/>
      <c r="Z1610" s="40"/>
      <c r="AA1610" s="40"/>
      <c r="AB1610" s="40"/>
    </row>
    <row r="1611" spans="2:28">
      <c r="B1611" s="46"/>
      <c r="E1611" s="46"/>
      <c r="V1611" s="40"/>
      <c r="W1611" s="40"/>
      <c r="X1611" s="40"/>
      <c r="Y1611" s="40"/>
      <c r="Z1611" s="40"/>
      <c r="AA1611" s="40"/>
      <c r="AB1611" s="40"/>
    </row>
    <row r="1612" spans="2:28">
      <c r="B1612" s="46"/>
      <c r="E1612" s="46"/>
      <c r="V1612" s="40"/>
      <c r="W1612" s="40"/>
      <c r="X1612" s="40"/>
      <c r="Y1612" s="40"/>
      <c r="Z1612" s="40"/>
      <c r="AA1612" s="40"/>
      <c r="AB1612" s="40"/>
    </row>
    <row r="1613" spans="2:28">
      <c r="B1613" s="46"/>
      <c r="E1613" s="46"/>
      <c r="V1613" s="40"/>
      <c r="W1613" s="40"/>
      <c r="X1613" s="40"/>
      <c r="Y1613" s="40"/>
      <c r="Z1613" s="40"/>
      <c r="AA1613" s="40"/>
      <c r="AB1613" s="40"/>
    </row>
    <row r="1614" spans="2:28">
      <c r="B1614" s="46"/>
      <c r="E1614" s="46"/>
      <c r="V1614" s="40"/>
      <c r="W1614" s="40"/>
      <c r="X1614" s="40"/>
      <c r="Y1614" s="40"/>
      <c r="Z1614" s="40"/>
      <c r="AA1614" s="40"/>
      <c r="AB1614" s="40"/>
    </row>
    <row r="1615" spans="2:28">
      <c r="B1615" s="46"/>
      <c r="E1615" s="46"/>
      <c r="V1615" s="40"/>
      <c r="W1615" s="40"/>
      <c r="X1615" s="40"/>
      <c r="Y1615" s="40"/>
      <c r="Z1615" s="40"/>
      <c r="AA1615" s="40"/>
      <c r="AB1615" s="40"/>
    </row>
    <row r="1616" spans="2:28">
      <c r="B1616" s="46"/>
      <c r="E1616" s="46"/>
      <c r="V1616" s="40"/>
      <c r="W1616" s="40"/>
      <c r="X1616" s="40"/>
      <c r="Y1616" s="40"/>
      <c r="Z1616" s="40"/>
      <c r="AA1616" s="40"/>
      <c r="AB1616" s="40"/>
    </row>
    <row r="1617" spans="2:28">
      <c r="B1617" s="46"/>
      <c r="E1617" s="46"/>
      <c r="V1617" s="40"/>
      <c r="W1617" s="40"/>
      <c r="X1617" s="40"/>
      <c r="Y1617" s="40"/>
      <c r="Z1617" s="40"/>
      <c r="AA1617" s="40"/>
      <c r="AB1617" s="40"/>
    </row>
    <row r="1618" spans="2:28">
      <c r="B1618" s="46"/>
      <c r="E1618" s="46"/>
      <c r="V1618" s="40"/>
      <c r="W1618" s="40"/>
      <c r="X1618" s="40"/>
      <c r="Y1618" s="40"/>
      <c r="Z1618" s="40"/>
      <c r="AA1618" s="40"/>
      <c r="AB1618" s="40"/>
    </row>
    <row r="1619" spans="2:28">
      <c r="B1619" s="46"/>
      <c r="E1619" s="46"/>
      <c r="V1619" s="40"/>
      <c r="W1619" s="40"/>
      <c r="X1619" s="40"/>
      <c r="Y1619" s="40"/>
      <c r="Z1619" s="40"/>
      <c r="AA1619" s="40"/>
      <c r="AB1619" s="40"/>
    </row>
    <row r="1620" spans="2:28">
      <c r="B1620" s="46"/>
      <c r="E1620" s="46"/>
      <c r="V1620" s="40"/>
      <c r="W1620" s="40"/>
      <c r="X1620" s="40"/>
      <c r="Y1620" s="40"/>
      <c r="Z1620" s="40"/>
      <c r="AA1620" s="40"/>
      <c r="AB1620" s="40"/>
    </row>
    <row r="1621" spans="2:28">
      <c r="B1621" s="46"/>
      <c r="E1621" s="46"/>
      <c r="V1621" s="40"/>
      <c r="W1621" s="40"/>
      <c r="X1621" s="40"/>
      <c r="Y1621" s="40"/>
      <c r="Z1621" s="40"/>
      <c r="AA1621" s="40"/>
      <c r="AB1621" s="40"/>
    </row>
    <row r="1622" spans="2:28">
      <c r="B1622" s="46"/>
      <c r="E1622" s="46"/>
      <c r="V1622" s="40"/>
      <c r="W1622" s="40"/>
      <c r="X1622" s="40"/>
      <c r="Y1622" s="40"/>
      <c r="Z1622" s="40"/>
      <c r="AA1622" s="40"/>
      <c r="AB1622" s="40"/>
    </row>
    <row r="1623" spans="2:28">
      <c r="B1623" s="46"/>
      <c r="E1623" s="46"/>
      <c r="V1623" s="40"/>
      <c r="W1623" s="40"/>
      <c r="X1623" s="40"/>
      <c r="Y1623" s="40"/>
      <c r="Z1623" s="40"/>
      <c r="AA1623" s="40"/>
      <c r="AB1623" s="40"/>
    </row>
    <row r="1624" spans="2:28">
      <c r="B1624" s="46"/>
      <c r="E1624" s="46"/>
      <c r="V1624" s="40"/>
      <c r="W1624" s="40"/>
      <c r="X1624" s="40"/>
      <c r="Y1624" s="40"/>
      <c r="Z1624" s="40"/>
      <c r="AA1624" s="40"/>
      <c r="AB1624" s="40"/>
    </row>
    <row r="1625" spans="2:28">
      <c r="B1625" s="46"/>
      <c r="E1625" s="46"/>
      <c r="V1625" s="40"/>
      <c r="W1625" s="40"/>
      <c r="X1625" s="40"/>
      <c r="Y1625" s="40"/>
      <c r="Z1625" s="40"/>
      <c r="AA1625" s="40"/>
      <c r="AB1625" s="40"/>
    </row>
    <row r="1626" spans="2:28">
      <c r="B1626" s="46"/>
      <c r="E1626" s="46"/>
      <c r="V1626" s="40"/>
      <c r="W1626" s="40"/>
      <c r="X1626" s="40"/>
      <c r="Y1626" s="40"/>
      <c r="Z1626" s="40"/>
      <c r="AA1626" s="40"/>
      <c r="AB1626" s="40"/>
    </row>
    <row r="1627" spans="2:28">
      <c r="E1627" s="46"/>
      <c r="V1627" s="40"/>
      <c r="W1627" s="40"/>
      <c r="X1627" s="40"/>
      <c r="Y1627" s="40"/>
      <c r="Z1627" s="40"/>
      <c r="AA1627" s="40"/>
      <c r="AB1627" s="40"/>
    </row>
    <row r="1628" spans="2:28">
      <c r="E1628" s="46"/>
      <c r="V1628" s="40"/>
      <c r="W1628" s="40"/>
      <c r="X1628" s="40"/>
      <c r="Y1628" s="40"/>
      <c r="Z1628" s="40"/>
      <c r="AA1628" s="40"/>
      <c r="AB1628" s="40"/>
    </row>
    <row r="1629" spans="2:28">
      <c r="E1629" s="46"/>
      <c r="V1629" s="40"/>
      <c r="W1629" s="40"/>
      <c r="X1629" s="40"/>
      <c r="Y1629" s="40"/>
      <c r="Z1629" s="40"/>
      <c r="AA1629" s="40"/>
      <c r="AB1629" s="40"/>
    </row>
    <row r="1630" spans="2:28">
      <c r="E1630" s="46"/>
      <c r="V1630" s="40"/>
      <c r="W1630" s="40"/>
      <c r="X1630" s="40"/>
      <c r="Y1630" s="40"/>
      <c r="Z1630" s="40"/>
      <c r="AA1630" s="40"/>
      <c r="AB1630" s="40"/>
    </row>
    <row r="1631" spans="2:28">
      <c r="E1631" s="46"/>
      <c r="V1631" s="40"/>
      <c r="W1631" s="40"/>
      <c r="X1631" s="40"/>
      <c r="Y1631" s="40"/>
      <c r="Z1631" s="40"/>
      <c r="AA1631" s="40"/>
      <c r="AB1631" s="40"/>
    </row>
    <row r="1632" spans="2:28">
      <c r="E1632" s="46"/>
      <c r="V1632" s="40"/>
      <c r="W1632" s="40"/>
      <c r="X1632" s="40"/>
      <c r="Y1632" s="40"/>
      <c r="Z1632" s="40"/>
      <c r="AA1632" s="40"/>
      <c r="AB1632" s="40"/>
    </row>
    <row r="1633" spans="5:28">
      <c r="E1633" s="46"/>
      <c r="V1633" s="40"/>
      <c r="W1633" s="40"/>
      <c r="X1633" s="40"/>
      <c r="Y1633" s="40"/>
      <c r="Z1633" s="40"/>
      <c r="AA1633" s="40"/>
      <c r="AB1633" s="40"/>
    </row>
    <row r="1634" spans="5:28">
      <c r="E1634" s="46"/>
      <c r="V1634" s="40"/>
      <c r="W1634" s="40"/>
      <c r="X1634" s="40"/>
      <c r="Y1634" s="40"/>
      <c r="Z1634" s="40"/>
      <c r="AA1634" s="40"/>
      <c r="AB1634" s="40"/>
    </row>
    <row r="1635" spans="5:28">
      <c r="E1635" s="46"/>
      <c r="V1635" s="40"/>
      <c r="W1635" s="40"/>
      <c r="X1635" s="40"/>
      <c r="Y1635" s="40"/>
      <c r="Z1635" s="40"/>
      <c r="AA1635" s="40"/>
      <c r="AB1635" s="40"/>
    </row>
    <row r="1636" spans="5:28">
      <c r="E1636" s="46"/>
      <c r="V1636" s="40"/>
      <c r="W1636" s="40"/>
      <c r="X1636" s="40"/>
      <c r="Y1636" s="40"/>
      <c r="Z1636" s="40"/>
      <c r="AA1636" s="40"/>
      <c r="AB1636" s="40"/>
    </row>
    <row r="1637" spans="5:28">
      <c r="E1637" s="46"/>
      <c r="V1637" s="40"/>
      <c r="W1637" s="40"/>
      <c r="X1637" s="40"/>
      <c r="Y1637" s="40"/>
      <c r="Z1637" s="40"/>
      <c r="AA1637" s="40"/>
      <c r="AB1637" s="40"/>
    </row>
    <row r="1638" spans="5:28">
      <c r="E1638" s="46"/>
      <c r="V1638" s="40"/>
      <c r="W1638" s="40"/>
      <c r="X1638" s="40"/>
      <c r="Y1638" s="40"/>
      <c r="Z1638" s="40"/>
      <c r="AA1638" s="40"/>
      <c r="AB1638" s="40"/>
    </row>
    <row r="1639" spans="5:28">
      <c r="E1639" s="46"/>
      <c r="V1639" s="40"/>
      <c r="W1639" s="40"/>
      <c r="X1639" s="40"/>
      <c r="Y1639" s="40"/>
      <c r="Z1639" s="40"/>
      <c r="AA1639" s="40"/>
      <c r="AB1639" s="40"/>
    </row>
    <row r="1640" spans="5:28">
      <c r="E1640" s="46"/>
      <c r="V1640" s="40"/>
      <c r="W1640" s="40"/>
      <c r="X1640" s="40"/>
      <c r="Y1640" s="40"/>
      <c r="Z1640" s="40"/>
      <c r="AA1640" s="40"/>
      <c r="AB1640" s="40"/>
    </row>
    <row r="1641" spans="5:28">
      <c r="E1641" s="46"/>
      <c r="V1641" s="40"/>
      <c r="W1641" s="40"/>
      <c r="X1641" s="40"/>
      <c r="Y1641" s="40"/>
      <c r="Z1641" s="40"/>
      <c r="AA1641" s="40"/>
      <c r="AB1641" s="40"/>
    </row>
    <row r="1642" spans="5:28">
      <c r="E1642" s="46"/>
      <c r="V1642" s="40"/>
      <c r="W1642" s="40"/>
      <c r="X1642" s="40"/>
      <c r="Y1642" s="40"/>
      <c r="Z1642" s="40"/>
      <c r="AA1642" s="40"/>
      <c r="AB1642" s="40"/>
    </row>
    <row r="1643" spans="5:28">
      <c r="E1643" s="46"/>
      <c r="V1643" s="40"/>
      <c r="W1643" s="40"/>
      <c r="X1643" s="40"/>
      <c r="Y1643" s="40"/>
      <c r="Z1643" s="40"/>
      <c r="AA1643" s="40"/>
      <c r="AB1643" s="40"/>
    </row>
    <row r="1644" spans="5:28">
      <c r="E1644" s="46"/>
      <c r="V1644" s="40"/>
      <c r="W1644" s="40"/>
      <c r="X1644" s="40"/>
      <c r="Y1644" s="40"/>
      <c r="Z1644" s="40"/>
      <c r="AA1644" s="40"/>
      <c r="AB1644" s="40"/>
    </row>
    <row r="1645" spans="5:28">
      <c r="E1645" s="46"/>
      <c r="V1645" s="40"/>
      <c r="W1645" s="40"/>
      <c r="X1645" s="40"/>
      <c r="Y1645" s="40"/>
      <c r="Z1645" s="40"/>
      <c r="AA1645" s="40"/>
      <c r="AB1645" s="40"/>
    </row>
    <row r="1646" spans="5:28">
      <c r="E1646" s="46"/>
      <c r="V1646" s="40"/>
      <c r="W1646" s="40"/>
      <c r="X1646" s="40"/>
      <c r="Y1646" s="40"/>
      <c r="Z1646" s="40"/>
      <c r="AA1646" s="40"/>
      <c r="AB1646" s="40"/>
    </row>
    <row r="1647" spans="5:28">
      <c r="E1647" s="46"/>
      <c r="V1647" s="40"/>
      <c r="W1647" s="40"/>
      <c r="X1647" s="40"/>
      <c r="Y1647" s="40"/>
      <c r="Z1647" s="40"/>
      <c r="AA1647" s="40"/>
      <c r="AB1647" s="40"/>
    </row>
    <row r="1648" spans="5:28">
      <c r="E1648" s="46"/>
      <c r="V1648" s="40"/>
      <c r="W1648" s="40"/>
      <c r="X1648" s="40"/>
      <c r="Y1648" s="40"/>
      <c r="Z1648" s="40"/>
      <c r="AA1648" s="40"/>
      <c r="AB1648" s="40"/>
    </row>
    <row r="1649" spans="5:28">
      <c r="E1649" s="46"/>
      <c r="V1649" s="40"/>
      <c r="W1649" s="40"/>
      <c r="X1649" s="40"/>
      <c r="Y1649" s="40"/>
      <c r="Z1649" s="40"/>
      <c r="AA1649" s="40"/>
      <c r="AB1649" s="40"/>
    </row>
    <row r="1650" spans="5:28">
      <c r="E1650" s="46"/>
      <c r="V1650" s="40"/>
      <c r="W1650" s="40"/>
      <c r="X1650" s="40"/>
      <c r="Y1650" s="40"/>
      <c r="Z1650" s="40"/>
      <c r="AA1650" s="40"/>
      <c r="AB1650" s="40"/>
    </row>
    <row r="1651" spans="5:28">
      <c r="E1651" s="46"/>
      <c r="V1651" s="40"/>
      <c r="W1651" s="40"/>
      <c r="X1651" s="40"/>
      <c r="Y1651" s="40"/>
      <c r="Z1651" s="40"/>
      <c r="AA1651" s="40"/>
      <c r="AB1651" s="40"/>
    </row>
    <row r="1652" spans="5:28">
      <c r="E1652" s="46"/>
      <c r="V1652" s="40"/>
      <c r="W1652" s="40"/>
      <c r="X1652" s="40"/>
      <c r="Y1652" s="40"/>
      <c r="Z1652" s="40"/>
      <c r="AA1652" s="40"/>
      <c r="AB1652" s="40"/>
    </row>
    <row r="1653" spans="5:28">
      <c r="E1653" s="46"/>
      <c r="V1653" s="40"/>
      <c r="W1653" s="40"/>
      <c r="X1653" s="40"/>
      <c r="Y1653" s="40"/>
      <c r="Z1653" s="40"/>
      <c r="AA1653" s="40"/>
      <c r="AB1653" s="40"/>
    </row>
    <row r="1654" spans="5:28">
      <c r="E1654" s="46"/>
      <c r="V1654" s="40"/>
      <c r="W1654" s="40"/>
      <c r="X1654" s="40"/>
      <c r="Y1654" s="40"/>
      <c r="Z1654" s="40"/>
      <c r="AA1654" s="40"/>
      <c r="AB1654" s="40"/>
    </row>
    <row r="1655" spans="5:28">
      <c r="E1655" s="46"/>
      <c r="V1655" s="40"/>
      <c r="W1655" s="40"/>
      <c r="X1655" s="40"/>
      <c r="Y1655" s="40"/>
      <c r="Z1655" s="40"/>
      <c r="AA1655" s="40"/>
      <c r="AB1655" s="40"/>
    </row>
    <row r="1656" spans="5:28">
      <c r="E1656" s="46"/>
      <c r="V1656" s="40"/>
      <c r="W1656" s="40"/>
      <c r="X1656" s="40"/>
      <c r="Y1656" s="40"/>
      <c r="Z1656" s="40"/>
      <c r="AA1656" s="40"/>
      <c r="AB1656" s="40"/>
    </row>
    <row r="1657" spans="5:28">
      <c r="E1657" s="46"/>
      <c r="V1657" s="40"/>
      <c r="W1657" s="40"/>
      <c r="X1657" s="40"/>
      <c r="Y1657" s="40"/>
      <c r="Z1657" s="40"/>
      <c r="AA1657" s="40"/>
      <c r="AB1657" s="40"/>
    </row>
    <row r="1658" spans="5:28">
      <c r="E1658" s="46"/>
      <c r="V1658" s="40"/>
      <c r="W1658" s="40"/>
      <c r="X1658" s="40"/>
      <c r="Y1658" s="40"/>
      <c r="Z1658" s="40"/>
      <c r="AA1658" s="40"/>
      <c r="AB1658" s="40"/>
    </row>
    <row r="1659" spans="5:28">
      <c r="E1659" s="46"/>
      <c r="V1659" s="40"/>
      <c r="W1659" s="40"/>
      <c r="X1659" s="40"/>
      <c r="Y1659" s="40"/>
      <c r="Z1659" s="40"/>
      <c r="AA1659" s="40"/>
      <c r="AB1659" s="40"/>
    </row>
    <row r="1660" spans="5:28">
      <c r="E1660" s="46"/>
      <c r="V1660" s="40"/>
      <c r="W1660" s="40"/>
      <c r="X1660" s="40"/>
      <c r="Y1660" s="40"/>
      <c r="Z1660" s="40"/>
      <c r="AA1660" s="40"/>
      <c r="AB1660" s="40"/>
    </row>
    <row r="1661" spans="5:28">
      <c r="E1661" s="46"/>
      <c r="V1661" s="40"/>
      <c r="W1661" s="40"/>
      <c r="X1661" s="40"/>
      <c r="Y1661" s="40"/>
      <c r="Z1661" s="40"/>
      <c r="AA1661" s="40"/>
      <c r="AB1661" s="40"/>
    </row>
    <row r="1662" spans="5:28">
      <c r="E1662" s="46"/>
      <c r="V1662" s="40"/>
      <c r="W1662" s="40"/>
      <c r="X1662" s="40"/>
      <c r="Y1662" s="40"/>
      <c r="Z1662" s="40"/>
      <c r="AA1662" s="40"/>
      <c r="AB1662" s="40"/>
    </row>
    <row r="1663" spans="5:28">
      <c r="E1663" s="46"/>
      <c r="V1663" s="40"/>
      <c r="W1663" s="40"/>
      <c r="X1663" s="40"/>
      <c r="Y1663" s="40"/>
      <c r="Z1663" s="40"/>
      <c r="AA1663" s="40"/>
      <c r="AB1663" s="40"/>
    </row>
    <row r="1664" spans="5:28">
      <c r="E1664" s="46"/>
      <c r="V1664" s="40"/>
      <c r="W1664" s="40"/>
      <c r="X1664" s="40"/>
      <c r="Y1664" s="40"/>
      <c r="Z1664" s="40"/>
      <c r="AA1664" s="40"/>
      <c r="AB1664" s="40"/>
    </row>
    <row r="1665" spans="5:28">
      <c r="E1665" s="46"/>
      <c r="V1665" s="40"/>
      <c r="W1665" s="40"/>
      <c r="X1665" s="40"/>
      <c r="Y1665" s="40"/>
      <c r="Z1665" s="40"/>
      <c r="AA1665" s="40"/>
      <c r="AB1665" s="40"/>
    </row>
    <row r="1666" spans="5:28">
      <c r="E1666" s="46"/>
      <c r="V1666" s="40"/>
      <c r="W1666" s="40"/>
      <c r="X1666" s="40"/>
      <c r="Y1666" s="40"/>
      <c r="Z1666" s="40"/>
      <c r="AA1666" s="40"/>
      <c r="AB1666" s="40"/>
    </row>
    <row r="1667" spans="5:28">
      <c r="E1667" s="46"/>
      <c r="V1667" s="40"/>
      <c r="W1667" s="40"/>
      <c r="X1667" s="40"/>
      <c r="Y1667" s="40"/>
      <c r="Z1667" s="40"/>
      <c r="AA1667" s="40"/>
      <c r="AB1667" s="40"/>
    </row>
    <row r="1668" spans="5:28">
      <c r="E1668" s="46"/>
      <c r="V1668" s="40"/>
      <c r="W1668" s="40"/>
      <c r="X1668" s="40"/>
      <c r="Y1668" s="40"/>
      <c r="Z1668" s="40"/>
      <c r="AA1668" s="40"/>
      <c r="AB1668" s="40"/>
    </row>
    <row r="1669" spans="5:28">
      <c r="E1669" s="46"/>
      <c r="V1669" s="40"/>
      <c r="W1669" s="40"/>
      <c r="X1669" s="40"/>
      <c r="Y1669" s="40"/>
      <c r="Z1669" s="40"/>
      <c r="AA1669" s="40"/>
      <c r="AB1669" s="40"/>
    </row>
    <row r="1670" spans="5:28">
      <c r="E1670" s="46"/>
      <c r="V1670" s="40"/>
      <c r="W1670" s="40"/>
      <c r="X1670" s="40"/>
      <c r="Y1670" s="40"/>
      <c r="Z1670" s="40"/>
      <c r="AA1670" s="40"/>
      <c r="AB1670" s="40"/>
    </row>
    <row r="1671" spans="5:28">
      <c r="E1671" s="46"/>
      <c r="V1671" s="40"/>
      <c r="W1671" s="40"/>
      <c r="X1671" s="40"/>
      <c r="Y1671" s="40"/>
      <c r="Z1671" s="40"/>
      <c r="AA1671" s="40"/>
      <c r="AB1671" s="40"/>
    </row>
    <row r="1672" spans="5:28">
      <c r="E1672" s="46"/>
      <c r="V1672" s="40"/>
      <c r="W1672" s="40"/>
      <c r="X1672" s="40"/>
      <c r="Y1672" s="40"/>
      <c r="Z1672" s="40"/>
      <c r="AA1672" s="40"/>
      <c r="AB1672" s="40"/>
    </row>
    <row r="1673" spans="5:28">
      <c r="E1673" s="46"/>
      <c r="V1673" s="40"/>
      <c r="W1673" s="40"/>
      <c r="X1673" s="40"/>
      <c r="Y1673" s="40"/>
      <c r="Z1673" s="40"/>
      <c r="AA1673" s="40"/>
      <c r="AB1673" s="40"/>
    </row>
    <row r="1674" spans="5:28">
      <c r="E1674" s="46"/>
      <c r="V1674" s="40"/>
      <c r="W1674" s="40"/>
      <c r="X1674" s="40"/>
      <c r="Y1674" s="40"/>
      <c r="Z1674" s="40"/>
      <c r="AA1674" s="40"/>
      <c r="AB1674" s="40"/>
    </row>
    <row r="1675" spans="5:28">
      <c r="E1675" s="46"/>
      <c r="V1675" s="40"/>
      <c r="W1675" s="40"/>
      <c r="X1675" s="40"/>
      <c r="Y1675" s="40"/>
      <c r="Z1675" s="40"/>
      <c r="AA1675" s="40"/>
      <c r="AB1675" s="40"/>
    </row>
    <row r="1676" spans="5:28">
      <c r="E1676" s="46"/>
      <c r="V1676" s="40"/>
      <c r="W1676" s="40"/>
      <c r="X1676" s="40"/>
      <c r="Y1676" s="40"/>
      <c r="Z1676" s="40"/>
      <c r="AA1676" s="40"/>
      <c r="AB1676" s="40"/>
    </row>
    <row r="1677" spans="5:28">
      <c r="E1677" s="46"/>
      <c r="V1677" s="40"/>
      <c r="W1677" s="40"/>
      <c r="X1677" s="40"/>
      <c r="Y1677" s="40"/>
      <c r="Z1677" s="40"/>
      <c r="AA1677" s="40"/>
      <c r="AB1677" s="40"/>
    </row>
    <row r="1678" spans="5:28">
      <c r="E1678" s="46"/>
      <c r="V1678" s="40"/>
      <c r="W1678" s="40"/>
      <c r="X1678" s="40"/>
      <c r="Y1678" s="40"/>
      <c r="Z1678" s="40"/>
      <c r="AA1678" s="40"/>
      <c r="AB1678" s="40"/>
    </row>
    <row r="1679" spans="5:28">
      <c r="E1679" s="46"/>
      <c r="V1679" s="40"/>
      <c r="W1679" s="40"/>
      <c r="X1679" s="40"/>
      <c r="Y1679" s="40"/>
      <c r="Z1679" s="40"/>
      <c r="AA1679" s="40"/>
      <c r="AB1679" s="40"/>
    </row>
    <row r="1680" spans="5:28">
      <c r="E1680" s="46"/>
      <c r="V1680" s="40"/>
      <c r="W1680" s="40"/>
      <c r="X1680" s="40"/>
      <c r="Y1680" s="40"/>
      <c r="Z1680" s="40"/>
      <c r="AA1680" s="40"/>
      <c r="AB1680" s="40"/>
    </row>
    <row r="1681" spans="5:28">
      <c r="E1681" s="46"/>
      <c r="V1681" s="40"/>
      <c r="W1681" s="40"/>
      <c r="X1681" s="40"/>
      <c r="Y1681" s="40"/>
      <c r="Z1681" s="40"/>
      <c r="AA1681" s="40"/>
      <c r="AB1681" s="40"/>
    </row>
    <row r="1682" spans="5:28">
      <c r="E1682" s="46"/>
      <c r="V1682" s="40"/>
      <c r="W1682" s="40"/>
      <c r="X1682" s="40"/>
      <c r="Y1682" s="40"/>
      <c r="Z1682" s="40"/>
      <c r="AA1682" s="40"/>
      <c r="AB1682" s="40"/>
    </row>
    <row r="1683" spans="5:28">
      <c r="E1683" s="46"/>
      <c r="V1683" s="40"/>
      <c r="W1683" s="40"/>
      <c r="X1683" s="40"/>
      <c r="Y1683" s="40"/>
      <c r="Z1683" s="40"/>
      <c r="AA1683" s="40"/>
      <c r="AB1683" s="40"/>
    </row>
    <row r="1684" spans="5:28">
      <c r="E1684" s="46"/>
      <c r="V1684" s="40"/>
      <c r="W1684" s="40"/>
      <c r="X1684" s="40"/>
      <c r="Y1684" s="40"/>
      <c r="Z1684" s="40"/>
      <c r="AA1684" s="40"/>
      <c r="AB1684" s="40"/>
    </row>
    <row r="1685" spans="5:28">
      <c r="E1685" s="46"/>
      <c r="V1685" s="40"/>
      <c r="W1685" s="40"/>
      <c r="X1685" s="40"/>
      <c r="Y1685" s="40"/>
      <c r="Z1685" s="40"/>
      <c r="AA1685" s="40"/>
      <c r="AB1685" s="40"/>
    </row>
    <row r="1686" spans="5:28">
      <c r="E1686" s="46"/>
      <c r="V1686" s="40"/>
      <c r="W1686" s="40"/>
      <c r="X1686" s="40"/>
      <c r="Y1686" s="40"/>
      <c r="Z1686" s="40"/>
      <c r="AA1686" s="40"/>
      <c r="AB1686" s="40"/>
    </row>
    <row r="1687" spans="5:28">
      <c r="E1687" s="46"/>
      <c r="V1687" s="40"/>
      <c r="W1687" s="40"/>
      <c r="X1687" s="40"/>
      <c r="Y1687" s="40"/>
      <c r="Z1687" s="40"/>
      <c r="AA1687" s="40"/>
      <c r="AB1687" s="40"/>
    </row>
    <row r="1688" spans="5:28">
      <c r="E1688" s="46"/>
      <c r="V1688" s="40"/>
      <c r="W1688" s="40"/>
      <c r="X1688" s="40"/>
      <c r="Y1688" s="40"/>
      <c r="Z1688" s="40"/>
      <c r="AA1688" s="40"/>
      <c r="AB1688" s="40"/>
    </row>
    <row r="1689" spans="5:28">
      <c r="E1689" s="46"/>
      <c r="V1689" s="40"/>
      <c r="W1689" s="40"/>
      <c r="X1689" s="40"/>
      <c r="Y1689" s="40"/>
      <c r="Z1689" s="40"/>
      <c r="AA1689" s="40"/>
      <c r="AB1689" s="40"/>
    </row>
    <row r="1690" spans="5:28">
      <c r="E1690" s="46"/>
      <c r="V1690" s="40"/>
      <c r="W1690" s="40"/>
      <c r="X1690" s="40"/>
      <c r="Y1690" s="40"/>
      <c r="Z1690" s="40"/>
      <c r="AA1690" s="40"/>
      <c r="AB1690" s="40"/>
    </row>
    <row r="1691" spans="5:28">
      <c r="E1691" s="46"/>
      <c r="V1691" s="40"/>
      <c r="W1691" s="40"/>
      <c r="X1691" s="40"/>
      <c r="Y1691" s="40"/>
      <c r="Z1691" s="40"/>
      <c r="AA1691" s="40"/>
      <c r="AB1691" s="40"/>
    </row>
    <row r="1692" spans="5:28">
      <c r="E1692" s="46"/>
      <c r="V1692" s="40"/>
      <c r="W1692" s="40"/>
      <c r="X1692" s="40"/>
      <c r="Y1692" s="40"/>
      <c r="Z1692" s="40"/>
      <c r="AA1692" s="40"/>
      <c r="AB1692" s="40"/>
    </row>
    <row r="1693" spans="5:28">
      <c r="E1693" s="46"/>
      <c r="V1693" s="40"/>
      <c r="W1693" s="40"/>
      <c r="X1693" s="40"/>
      <c r="Y1693" s="40"/>
      <c r="Z1693" s="40"/>
      <c r="AA1693" s="40"/>
      <c r="AB1693" s="40"/>
    </row>
    <row r="1694" spans="5:28">
      <c r="E1694" s="46"/>
      <c r="V1694" s="40"/>
      <c r="W1694" s="40"/>
      <c r="X1694" s="40"/>
      <c r="Y1694" s="40"/>
      <c r="Z1694" s="40"/>
      <c r="AA1694" s="40"/>
      <c r="AB1694" s="40"/>
    </row>
    <row r="1695" spans="5:28">
      <c r="E1695" s="46"/>
      <c r="V1695" s="40"/>
      <c r="W1695" s="40"/>
      <c r="X1695" s="40"/>
      <c r="Y1695" s="40"/>
      <c r="Z1695" s="40"/>
      <c r="AA1695" s="40"/>
      <c r="AB1695" s="40"/>
    </row>
    <row r="1696" spans="5:28">
      <c r="E1696" s="46"/>
      <c r="V1696" s="40"/>
      <c r="W1696" s="40"/>
      <c r="X1696" s="40"/>
      <c r="Y1696" s="40"/>
      <c r="Z1696" s="40"/>
      <c r="AA1696" s="40"/>
      <c r="AB1696" s="40"/>
    </row>
    <row r="1697" spans="5:28">
      <c r="E1697" s="46"/>
      <c r="V1697" s="40"/>
      <c r="W1697" s="40"/>
      <c r="X1697" s="40"/>
      <c r="Y1697" s="40"/>
      <c r="Z1697" s="40"/>
      <c r="AA1697" s="40"/>
      <c r="AB1697" s="40"/>
    </row>
    <row r="1698" spans="5:28">
      <c r="E1698" s="46"/>
      <c r="V1698" s="40"/>
      <c r="W1698" s="40"/>
      <c r="X1698" s="40"/>
      <c r="Y1698" s="40"/>
      <c r="Z1698" s="40"/>
      <c r="AA1698" s="40"/>
      <c r="AB1698" s="40"/>
    </row>
    <row r="1699" spans="5:28">
      <c r="E1699" s="46"/>
      <c r="V1699" s="40"/>
      <c r="W1699" s="40"/>
      <c r="X1699" s="40"/>
      <c r="Y1699" s="40"/>
      <c r="Z1699" s="40"/>
      <c r="AA1699" s="40"/>
      <c r="AB1699" s="40"/>
    </row>
    <row r="1700" spans="5:28">
      <c r="E1700" s="46"/>
      <c r="V1700" s="40"/>
      <c r="W1700" s="40"/>
      <c r="X1700" s="40"/>
      <c r="Y1700" s="40"/>
      <c r="Z1700" s="40"/>
      <c r="AA1700" s="40"/>
      <c r="AB1700" s="40"/>
    </row>
    <row r="1701" spans="5:28">
      <c r="E1701" s="46"/>
      <c r="V1701" s="40"/>
      <c r="W1701" s="40"/>
      <c r="X1701" s="40"/>
      <c r="Y1701" s="40"/>
      <c r="Z1701" s="40"/>
      <c r="AA1701" s="40"/>
      <c r="AB1701" s="40"/>
    </row>
    <row r="1702" spans="5:28">
      <c r="E1702" s="46"/>
      <c r="V1702" s="40"/>
      <c r="W1702" s="40"/>
      <c r="X1702" s="40"/>
      <c r="Y1702" s="40"/>
      <c r="Z1702" s="40"/>
      <c r="AA1702" s="40"/>
      <c r="AB1702" s="40"/>
    </row>
    <row r="1703" spans="5:28">
      <c r="E1703" s="46"/>
      <c r="V1703" s="40"/>
      <c r="W1703" s="40"/>
      <c r="X1703" s="40"/>
      <c r="Y1703" s="40"/>
      <c r="Z1703" s="40"/>
      <c r="AA1703" s="40"/>
      <c r="AB1703" s="40"/>
    </row>
    <row r="1704" spans="5:28">
      <c r="E1704" s="46"/>
      <c r="V1704" s="40"/>
      <c r="W1704" s="40"/>
      <c r="X1704" s="40"/>
      <c r="Y1704" s="40"/>
      <c r="Z1704" s="40"/>
      <c r="AA1704" s="40"/>
      <c r="AB1704" s="40"/>
    </row>
  </sheetData>
  <sheetProtection algorithmName="SHA-512" hashValue="gmLpvKpbjqj80rRtiEJnu2kSy95QDXTRSYpbe5pHEJW3JIkQkfsJdxAE7LfG3dKu8sfBMAtTfgvWzIsEe2fpgw==" saltValue="MwIvyZwDK7iL7pSYM7rDcw==" spinCount="100000" sheet="1" objects="1" scenarios="1" selectLockedCells="1" selectUnlockedCells="1"/>
  <phoneticPr fontId="20" type="noConversion"/>
  <conditionalFormatting sqref="G327:N327">
    <cfRule type="expression" dxfId="1" priority="1">
      <formula>$E$4="Non"</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election sqref="A1:G1"/>
    </sheetView>
  </sheetViews>
  <sheetFormatPr baseColWidth="10" defaultRowHeight="11.5"/>
  <cols>
    <col min="1" max="1" width="10.90625" style="8"/>
    <col min="2" max="2" width="22.08984375" style="8" customWidth="1"/>
    <col min="3" max="4" width="10.90625" style="8"/>
    <col min="5" max="5" width="19.90625" style="8" customWidth="1"/>
    <col min="6" max="6" width="10.90625" style="8"/>
    <col min="7" max="7" width="19" style="8" customWidth="1"/>
    <col min="8" max="8" width="17.54296875" style="8" customWidth="1"/>
    <col min="9" max="9" width="43.08984375" style="8" customWidth="1"/>
    <col min="10" max="10" width="19.7265625" style="8" customWidth="1"/>
    <col min="11" max="14" width="12.81640625" style="8" customWidth="1"/>
    <col min="15" max="16384" width="10.90625" style="8"/>
  </cols>
  <sheetData>
    <row r="1" spans="1:14" ht="15.5">
      <c r="A1" s="1322" t="s">
        <v>3302</v>
      </c>
    </row>
    <row r="2" spans="1:14" s="44" customFormat="1" ht="23">
      <c r="A2" s="1307" t="s">
        <v>181</v>
      </c>
      <c r="B2" s="1307" t="s">
        <v>1850</v>
      </c>
      <c r="C2" s="1307" t="s">
        <v>3095</v>
      </c>
      <c r="D2" s="1307" t="s">
        <v>3360</v>
      </c>
      <c r="E2" s="1307" t="s">
        <v>3096</v>
      </c>
      <c r="F2" s="612" t="s">
        <v>3366</v>
      </c>
      <c r="G2" s="1307" t="s">
        <v>3097</v>
      </c>
      <c r="H2" s="1307" t="s">
        <v>3098</v>
      </c>
      <c r="I2" s="1307" t="s">
        <v>3099</v>
      </c>
      <c r="J2" s="1307" t="s">
        <v>3298</v>
      </c>
      <c r="K2" s="1307" t="s">
        <v>3310</v>
      </c>
      <c r="L2" s="1307" t="s">
        <v>3311</v>
      </c>
      <c r="M2" s="1307" t="s">
        <v>3312</v>
      </c>
      <c r="N2" s="1307" t="s">
        <v>1058</v>
      </c>
    </row>
    <row r="3" spans="1:14" ht="14.5" customHeight="1">
      <c r="A3" s="8">
        <f>'Identification '!$F$11</f>
        <v>0</v>
      </c>
      <c r="B3" s="1441" t="str">
        <f>IF(AND('Identification '!$F$11="",'Identification '!$F$15&lt;&gt;""),'Identification '!$F$15,IF('Identification '!$F$11="","",IF('Identification '!$F$13="Inscrire le nom de votre organisme dans la cellule F15",'Identification '!$F$15,'Identification '!$F$13)))</f>
        <v/>
      </c>
      <c r="C3" s="8" t="str">
        <f>REF!$BM$8</f>
        <v>2026-2027</v>
      </c>
      <c r="D3" s="8" t="s">
        <v>3361</v>
      </c>
      <c r="E3" s="46" t="str">
        <f>'Identification '!$F$17</f>
        <v/>
      </c>
      <c r="F3" s="8" t="str">
        <f>'Identification '!$G$18</f>
        <v/>
      </c>
      <c r="G3" s="1308" t="s">
        <v>3101</v>
      </c>
      <c r="H3" s="1316" t="s">
        <v>22</v>
      </c>
      <c r="I3" s="1316" t="s">
        <v>1</v>
      </c>
      <c r="J3" s="1324">
        <f>'Section 14a'!H29-('Section 14a'!H26+'Section 14a'!H27)</f>
        <v>0</v>
      </c>
      <c r="K3" s="1325"/>
      <c r="L3" s="1325"/>
      <c r="M3" s="1325"/>
      <c r="N3" s="1325"/>
    </row>
    <row r="4" spans="1:14" ht="14.5" customHeight="1">
      <c r="A4" s="8">
        <f>'Identification '!$F$11</f>
        <v>0</v>
      </c>
      <c r="B4" s="1441" t="str">
        <f>IF(AND('Identification '!$F$11="",'Identification '!$F$15&lt;&gt;""),'Identification '!$F$15,IF('Identification '!$F$11="","",IF('Identification '!$F$13="Inscrire le nom de votre organisme dans la cellule F15",'Identification '!$F$15,'Identification '!$F$13)))</f>
        <v/>
      </c>
      <c r="C4" s="8" t="str">
        <f>REF!$BM$8</f>
        <v>2026-2027</v>
      </c>
      <c r="D4" s="8" t="s">
        <v>3361</v>
      </c>
      <c r="E4" s="46" t="str">
        <f>'Identification '!$F$17</f>
        <v/>
      </c>
      <c r="F4" s="8" t="str">
        <f>'Identification '!$G$18</f>
        <v/>
      </c>
      <c r="G4" s="1308" t="s">
        <v>3101</v>
      </c>
      <c r="H4" s="1316" t="s">
        <v>22</v>
      </c>
      <c r="I4" s="46" t="s">
        <v>14</v>
      </c>
      <c r="J4" s="1324">
        <f>'Section 14a'!H26</f>
        <v>0</v>
      </c>
      <c r="K4" s="1326"/>
      <c r="L4" s="1326"/>
      <c r="M4" s="1325"/>
      <c r="N4" s="177"/>
    </row>
    <row r="5" spans="1:14" ht="14.5" customHeight="1">
      <c r="A5" s="8">
        <f>'Identification '!$F$11</f>
        <v>0</v>
      </c>
      <c r="B5" s="1441" t="str">
        <f>IF(AND('Identification '!$F$11="",'Identification '!$F$15&lt;&gt;""),'Identification '!$F$15,IF('Identification '!$F$11="","",IF('Identification '!$F$13="Inscrire le nom de votre organisme dans la cellule F15",'Identification '!$F$15,'Identification '!$F$13)))</f>
        <v/>
      </c>
      <c r="C5" s="8" t="str">
        <f>REF!$BM$8</f>
        <v>2026-2027</v>
      </c>
      <c r="D5" s="8" t="s">
        <v>3361</v>
      </c>
      <c r="E5" s="46" t="str">
        <f>'Identification '!$F$17</f>
        <v/>
      </c>
      <c r="F5" s="8" t="str">
        <f>'Identification '!$G$18</f>
        <v/>
      </c>
      <c r="G5" s="1308" t="s">
        <v>3101</v>
      </c>
      <c r="H5" s="1316" t="s">
        <v>22</v>
      </c>
      <c r="I5" s="46" t="s">
        <v>15</v>
      </c>
      <c r="J5" s="1324">
        <f>'Section 14a'!H27</f>
        <v>0</v>
      </c>
      <c r="K5" s="1326"/>
      <c r="L5" s="1326"/>
      <c r="M5" s="1325"/>
      <c r="N5" s="177"/>
    </row>
    <row r="6" spans="1:14" ht="14.5" customHeight="1">
      <c r="A6" s="8">
        <f>'Identification '!$F$11</f>
        <v>0</v>
      </c>
      <c r="B6" s="1441" t="str">
        <f>IF(AND('Identification '!$F$11="",'Identification '!$F$15&lt;&gt;""),'Identification '!$F$15,IF('Identification '!$F$11="","",IF('Identification '!$F$13="Inscrire le nom de votre organisme dans la cellule F15",'Identification '!$F$15,'Identification '!$F$13)))</f>
        <v/>
      </c>
      <c r="C6" s="8" t="str">
        <f>REF!$BM$8</f>
        <v>2026-2027</v>
      </c>
      <c r="D6" s="8" t="s">
        <v>3361</v>
      </c>
      <c r="E6" s="46" t="str">
        <f>'Identification '!$F$17</f>
        <v/>
      </c>
      <c r="F6" s="8" t="str">
        <f>'Identification '!$G$18</f>
        <v/>
      </c>
      <c r="G6" s="1308" t="s">
        <v>3101</v>
      </c>
      <c r="H6" s="1316" t="s">
        <v>22</v>
      </c>
      <c r="I6" s="62" t="s">
        <v>37</v>
      </c>
      <c r="J6" s="1324">
        <f>'Section 14a'!H37</f>
        <v>0</v>
      </c>
      <c r="K6" s="1325"/>
      <c r="L6" s="1325"/>
      <c r="M6" s="1325"/>
      <c r="N6" s="1325"/>
    </row>
    <row r="7" spans="1:14" ht="14.5" customHeight="1">
      <c r="A7" s="8">
        <f>'Identification '!$F$11</f>
        <v>0</v>
      </c>
      <c r="B7" s="1441" t="str">
        <f>IF(AND('Identification '!$F$11="",'Identification '!$F$15&lt;&gt;""),'Identification '!$F$15,IF('Identification '!$F$11="","",IF('Identification '!$F$13="Inscrire le nom de votre organisme dans la cellule F15",'Identification '!$F$15,'Identification '!$F$13)))</f>
        <v/>
      </c>
      <c r="C7" s="8" t="str">
        <f>REF!$BM$8</f>
        <v>2026-2027</v>
      </c>
      <c r="D7" s="8" t="s">
        <v>3361</v>
      </c>
      <c r="E7" s="46" t="str">
        <f>'Identification '!$F$17</f>
        <v/>
      </c>
      <c r="F7" s="8" t="str">
        <f>'Identification '!$G$18</f>
        <v/>
      </c>
      <c r="G7" s="1308" t="s">
        <v>3101</v>
      </c>
      <c r="H7" s="46" t="s">
        <v>44</v>
      </c>
      <c r="I7" s="46" t="s">
        <v>45</v>
      </c>
      <c r="J7" s="1324">
        <f>'Section 14a'!H57</f>
        <v>0</v>
      </c>
      <c r="K7" s="1325"/>
      <c r="L7" s="1325"/>
      <c r="M7" s="1325"/>
      <c r="N7" s="1325"/>
    </row>
    <row r="8" spans="1:14" ht="14.5" customHeight="1">
      <c r="A8" s="8">
        <f>'Identification '!$F$11</f>
        <v>0</v>
      </c>
      <c r="B8" s="1441" t="str">
        <f>IF(AND('Identification '!$F$11="",'Identification '!$F$15&lt;&gt;""),'Identification '!$F$15,IF('Identification '!$F$11="","",IF('Identification '!$F$13="Inscrire le nom de votre organisme dans la cellule F15",'Identification '!$F$15,'Identification '!$F$13)))</f>
        <v/>
      </c>
      <c r="C8" s="8" t="str">
        <f>REF!$BM$8</f>
        <v>2026-2027</v>
      </c>
      <c r="D8" s="8" t="s">
        <v>3361</v>
      </c>
      <c r="E8" s="46" t="str">
        <f>'Identification '!$F$17</f>
        <v/>
      </c>
      <c r="F8" s="8" t="str">
        <f>'Identification '!$G$18</f>
        <v/>
      </c>
      <c r="G8" s="1308" t="s">
        <v>3101</v>
      </c>
      <c r="H8" s="46" t="s">
        <v>44</v>
      </c>
      <c r="I8" s="46" t="s">
        <v>51</v>
      </c>
      <c r="J8" s="1324">
        <f>'Section 14a'!H68</f>
        <v>0</v>
      </c>
      <c r="K8" s="1325"/>
      <c r="L8" s="1325"/>
      <c r="M8" s="1325"/>
      <c r="N8" s="1325"/>
    </row>
    <row r="9" spans="1:14" ht="14.5" customHeight="1">
      <c r="A9" s="8">
        <f>'Identification '!$F$11</f>
        <v>0</v>
      </c>
      <c r="B9" s="1441" t="str">
        <f>IF(AND('Identification '!$F$11="",'Identification '!$F$15&lt;&gt;""),'Identification '!$F$15,IF('Identification '!$F$11="","",IF('Identification '!$F$13="Inscrire le nom de votre organisme dans la cellule F15",'Identification '!$F$15,'Identification '!$F$13)))</f>
        <v/>
      </c>
      <c r="C9" s="8" t="str">
        <f>REF!$BM$8</f>
        <v>2026-2027</v>
      </c>
      <c r="D9" s="8" t="s">
        <v>3361</v>
      </c>
      <c r="E9" s="46" t="str">
        <f>'Identification '!$F$17</f>
        <v/>
      </c>
      <c r="F9" s="8" t="str">
        <f>'Identification '!$G$18</f>
        <v/>
      </c>
      <c r="G9" s="1308" t="s">
        <v>3101</v>
      </c>
      <c r="H9" s="46" t="s">
        <v>44</v>
      </c>
      <c r="I9" s="46" t="s">
        <v>27</v>
      </c>
      <c r="J9" s="1324">
        <f>'Section 14a'!H74</f>
        <v>0</v>
      </c>
      <c r="K9" s="1325"/>
      <c r="L9" s="1325"/>
      <c r="M9" s="1325"/>
      <c r="N9" s="1325"/>
    </row>
    <row r="10" spans="1:14" ht="14.5" customHeight="1">
      <c r="A10" s="8">
        <f>'Identification '!$F$11</f>
        <v>0</v>
      </c>
      <c r="B10" s="1441" t="str">
        <f>IF(AND('Identification '!$F$11="",'Identification '!$F$15&lt;&gt;""),'Identification '!$F$15,IF('Identification '!$F$11="","",IF('Identification '!$F$13="Inscrire le nom de votre organisme dans la cellule F15",'Identification '!$F$15,'Identification '!$F$13)))</f>
        <v/>
      </c>
      <c r="C10" s="8" t="str">
        <f>REF!$BM$8</f>
        <v>2026-2027</v>
      </c>
      <c r="D10" s="8" t="s">
        <v>3361</v>
      </c>
      <c r="E10" s="46" t="str">
        <f>'Identification '!$F$17</f>
        <v/>
      </c>
      <c r="F10" s="8" t="str">
        <f>'Identification '!$G$18</f>
        <v/>
      </c>
      <c r="G10" s="1308" t="s">
        <v>3101</v>
      </c>
      <c r="H10" s="46" t="s">
        <v>44</v>
      </c>
      <c r="I10" s="25" t="s">
        <v>29</v>
      </c>
      <c r="J10" s="1324">
        <f>'Section 14a'!H75</f>
        <v>0</v>
      </c>
      <c r="K10" s="1325"/>
      <c r="L10" s="1325"/>
      <c r="M10" s="1325"/>
      <c r="N10" s="1325"/>
    </row>
    <row r="11" spans="1:14" ht="14.5" customHeight="1">
      <c r="A11" s="8">
        <f>'Identification '!$F$11</f>
        <v>0</v>
      </c>
      <c r="B11" s="1441" t="str">
        <f>IF(AND('Identification '!$F$11="",'Identification '!$F$15&lt;&gt;""),'Identification '!$F$15,IF('Identification '!$F$11="","",IF('Identification '!$F$13="Inscrire le nom de votre organisme dans la cellule F15",'Identification '!$F$15,'Identification '!$F$13)))</f>
        <v/>
      </c>
      <c r="C11" s="8" t="str">
        <f>REF!$BM$8</f>
        <v>2026-2027</v>
      </c>
      <c r="D11" s="8" t="s">
        <v>3361</v>
      </c>
      <c r="E11" s="46" t="str">
        <f>'Identification '!$F$17</f>
        <v/>
      </c>
      <c r="F11" s="8" t="str">
        <f>'Identification '!$G$18</f>
        <v/>
      </c>
      <c r="G11" s="1308" t="s">
        <v>3102</v>
      </c>
      <c r="H11" s="46" t="s">
        <v>1863</v>
      </c>
      <c r="I11" s="46" t="s">
        <v>92</v>
      </c>
      <c r="J11" s="1324">
        <f>'Section 14a'!H96</f>
        <v>0</v>
      </c>
      <c r="K11" s="1326"/>
      <c r="L11" s="1325"/>
      <c r="M11" s="1325"/>
      <c r="N11" s="177"/>
    </row>
    <row r="12" spans="1:14" ht="14.5" customHeight="1">
      <c r="A12" s="8">
        <f>'Identification '!$F$11</f>
        <v>0</v>
      </c>
      <c r="B12" s="1441" t="str">
        <f>IF(AND('Identification '!$F$11="",'Identification '!$F$15&lt;&gt;""),'Identification '!$F$15,IF('Identification '!$F$11="","",IF('Identification '!$F$13="Inscrire le nom de votre organisme dans la cellule F15",'Identification '!$F$15,'Identification '!$F$13)))</f>
        <v/>
      </c>
      <c r="C12" s="8" t="str">
        <f>REF!$BM$8</f>
        <v>2026-2027</v>
      </c>
      <c r="D12" s="8" t="s">
        <v>3361</v>
      </c>
      <c r="E12" s="46" t="str">
        <f>'Identification '!$F$17</f>
        <v/>
      </c>
      <c r="F12" s="8" t="str">
        <f>'Identification '!$G$18</f>
        <v/>
      </c>
      <c r="G12" s="1308" t="s">
        <v>3102</v>
      </c>
      <c r="H12" s="46" t="s">
        <v>1863</v>
      </c>
      <c r="I12" s="46" t="s">
        <v>256</v>
      </c>
      <c r="J12" s="1324"/>
      <c r="K12" s="1326"/>
      <c r="L12" s="1326"/>
      <c r="M12" s="1325"/>
      <c r="N12" s="1325"/>
    </row>
    <row r="13" spans="1:14" ht="14.5" customHeight="1">
      <c r="A13" s="8">
        <f>'Identification '!$F$11</f>
        <v>0</v>
      </c>
      <c r="B13" s="1441" t="str">
        <f>IF(AND('Identification '!$F$11="",'Identification '!$F$15&lt;&gt;""),'Identification '!$F$15,IF('Identification '!$F$11="","",IF('Identification '!$F$13="Inscrire le nom de votre organisme dans la cellule F15",'Identification '!$F$15,'Identification '!$F$13)))</f>
        <v/>
      </c>
      <c r="C13" s="8" t="str">
        <f>REF!$BM$8</f>
        <v>2026-2027</v>
      </c>
      <c r="D13" s="8" t="s">
        <v>3361</v>
      </c>
      <c r="E13" s="46" t="str">
        <f>'Identification '!$F$17</f>
        <v/>
      </c>
      <c r="F13" s="8" t="str">
        <f>'Identification '!$G$18</f>
        <v/>
      </c>
      <c r="G13" s="1308" t="s">
        <v>3102</v>
      </c>
      <c r="H13" s="46" t="s">
        <v>1863</v>
      </c>
      <c r="I13" s="46" t="s">
        <v>135</v>
      </c>
      <c r="J13" s="1324"/>
      <c r="K13" s="1326"/>
      <c r="L13" s="1326"/>
      <c r="M13" s="1325"/>
      <c r="N13" s="1325"/>
    </row>
    <row r="14" spans="1:14" ht="14.5" customHeight="1">
      <c r="A14" s="8">
        <f>'Identification '!$F$11</f>
        <v>0</v>
      </c>
      <c r="B14" s="1441" t="str">
        <f>IF(AND('Identification '!$F$11="",'Identification '!$F$15&lt;&gt;""),'Identification '!$F$15,IF('Identification '!$F$11="","",IF('Identification '!$F$13="Inscrire le nom de votre organisme dans la cellule F15",'Identification '!$F$15,'Identification '!$F$13)))</f>
        <v/>
      </c>
      <c r="C14" s="8" t="str">
        <f>REF!$BM$8</f>
        <v>2026-2027</v>
      </c>
      <c r="D14" s="8" t="s">
        <v>3361</v>
      </c>
      <c r="E14" s="46" t="str">
        <f>'Identification '!$F$17</f>
        <v/>
      </c>
      <c r="F14" s="8" t="str">
        <f>'Identification '!$G$18</f>
        <v/>
      </c>
      <c r="G14" s="1308" t="s">
        <v>3102</v>
      </c>
      <c r="H14" s="46" t="s">
        <v>1863</v>
      </c>
      <c r="I14" s="46" t="s">
        <v>11</v>
      </c>
      <c r="J14" s="1324">
        <f>SUM('Section 14a'!D98:H102)</f>
        <v>0</v>
      </c>
      <c r="K14" s="1326"/>
      <c r="L14" s="1326"/>
      <c r="M14" s="1325"/>
      <c r="N14" s="177"/>
    </row>
    <row r="15" spans="1:14" ht="14.5" customHeight="1">
      <c r="A15" s="8">
        <f>'Identification '!$F$11</f>
        <v>0</v>
      </c>
      <c r="B15" s="1441" t="str">
        <f>IF(AND('Identification '!$F$11="",'Identification '!$F$15&lt;&gt;""),'Identification '!$F$15,IF('Identification '!$F$11="","",IF('Identification '!$F$13="Inscrire le nom de votre organisme dans la cellule F15",'Identification '!$F$15,'Identification '!$F$13)))</f>
        <v/>
      </c>
      <c r="C15" s="8" t="str">
        <f>REF!$BM$8</f>
        <v>2026-2027</v>
      </c>
      <c r="D15" s="8" t="s">
        <v>3361</v>
      </c>
      <c r="E15" s="46" t="str">
        <f>'Identification '!$F$17</f>
        <v/>
      </c>
      <c r="F15" s="8" t="str">
        <f>'Identification '!$G$18</f>
        <v/>
      </c>
      <c r="G15" s="1308" t="s">
        <v>3102</v>
      </c>
      <c r="H15" s="46" t="s">
        <v>1863</v>
      </c>
      <c r="I15" s="46" t="s">
        <v>14</v>
      </c>
      <c r="J15" s="1324">
        <f>SUM('Section 14a'!D105:H109)</f>
        <v>0</v>
      </c>
      <c r="K15" s="1326"/>
      <c r="L15" s="1326"/>
      <c r="M15" s="1325"/>
      <c r="N15" s="177"/>
    </row>
    <row r="16" spans="1:14" ht="14.5" customHeight="1">
      <c r="A16" s="8">
        <f>'Identification '!$F$11</f>
        <v>0</v>
      </c>
      <c r="B16" s="1441" t="str">
        <f>IF(AND('Identification '!$F$11="",'Identification '!$F$15&lt;&gt;""),'Identification '!$F$15,IF('Identification '!$F$11="","",IF('Identification '!$F$13="Inscrire le nom de votre organisme dans la cellule F15",'Identification '!$F$15,'Identification '!$F$13)))</f>
        <v/>
      </c>
      <c r="C16" s="8" t="str">
        <f>REF!$BM$8</f>
        <v>2026-2027</v>
      </c>
      <c r="D16" s="8" t="s">
        <v>3361</v>
      </c>
      <c r="E16" s="46" t="str">
        <f>'Identification '!$F$17</f>
        <v/>
      </c>
      <c r="F16" s="8" t="str">
        <f>'Identification '!$G$18</f>
        <v/>
      </c>
      <c r="G16" s="1308" t="s">
        <v>3102</v>
      </c>
      <c r="H16" s="46" t="s">
        <v>1863</v>
      </c>
      <c r="I16" s="46" t="s">
        <v>15</v>
      </c>
      <c r="J16" s="1324">
        <f>SUM('Section 14a'!D112:H116)</f>
        <v>0</v>
      </c>
      <c r="K16" s="1326"/>
      <c r="L16" s="1326"/>
      <c r="M16" s="1325"/>
      <c r="N16" s="177"/>
    </row>
    <row r="17" spans="1:14" ht="14.5" customHeight="1">
      <c r="A17" s="8">
        <f>'Identification '!$F$11</f>
        <v>0</v>
      </c>
      <c r="B17" s="1441" t="str">
        <f>IF(AND('Identification '!$F$11="",'Identification '!$F$15&lt;&gt;""),'Identification '!$F$15,IF('Identification '!$F$11="","",IF('Identification '!$F$13="Inscrire le nom de votre organisme dans la cellule F15",'Identification '!$F$15,'Identification '!$F$13)))</f>
        <v/>
      </c>
      <c r="C17" s="8" t="str">
        <f>REF!$BM$8</f>
        <v>2026-2027</v>
      </c>
      <c r="D17" s="8" t="s">
        <v>3361</v>
      </c>
      <c r="E17" s="46" t="str">
        <f>'Identification '!$F$17</f>
        <v/>
      </c>
      <c r="F17" s="8" t="str">
        <f>'Identification '!$G$18</f>
        <v/>
      </c>
      <c r="G17" s="1308" t="s">
        <v>3102</v>
      </c>
      <c r="H17" s="46" t="s">
        <v>1863</v>
      </c>
      <c r="I17" s="46" t="s">
        <v>3309</v>
      </c>
      <c r="J17" s="1324"/>
      <c r="K17" s="1325"/>
      <c r="L17" s="1326"/>
      <c r="M17" s="1326"/>
      <c r="N17" s="177"/>
    </row>
    <row r="18" spans="1:14" ht="14.5" customHeight="1">
      <c r="A18" s="8">
        <f>'Identification '!$F$11</f>
        <v>0</v>
      </c>
      <c r="B18" s="1441" t="str">
        <f>IF(AND('Identification '!$F$11="",'Identification '!$F$15&lt;&gt;""),'Identification '!$F$15,IF('Identification '!$F$11="","",IF('Identification '!$F$13="Inscrire le nom de votre organisme dans la cellule F15",'Identification '!$F$15,'Identification '!$F$13)))</f>
        <v/>
      </c>
      <c r="C18" s="8" t="str">
        <f>REF!$BM$8</f>
        <v>2026-2027</v>
      </c>
      <c r="D18" s="8" t="s">
        <v>3361</v>
      </c>
      <c r="E18" s="46" t="str">
        <f>'Identification '!$F$17</f>
        <v/>
      </c>
      <c r="F18" s="8" t="str">
        <f>'Identification '!$G$18</f>
        <v/>
      </c>
      <c r="G18" s="1308" t="s">
        <v>3102</v>
      </c>
      <c r="H18" s="46" t="s">
        <v>1863</v>
      </c>
      <c r="I18" s="46" t="s">
        <v>57</v>
      </c>
      <c r="J18" s="1324">
        <f>'Section 14a'!H127</f>
        <v>0</v>
      </c>
      <c r="K18" s="1325"/>
      <c r="L18" s="1325"/>
      <c r="M18" s="1325"/>
      <c r="N18" s="177"/>
    </row>
    <row r="19" spans="1:14" ht="14.5" customHeight="1">
      <c r="A19" s="8">
        <f>'Identification '!$F$11</f>
        <v>0</v>
      </c>
      <c r="B19" s="1441" t="str">
        <f>IF(AND('Identification '!$F$11="",'Identification '!$F$15&lt;&gt;""),'Identification '!$F$15,IF('Identification '!$F$11="","",IF('Identification '!$F$13="Inscrire le nom de votre organisme dans la cellule F15",'Identification '!$F$15,'Identification '!$F$13)))</f>
        <v/>
      </c>
      <c r="C19" s="8" t="str">
        <f>REF!$BM$8</f>
        <v>2026-2027</v>
      </c>
      <c r="D19" s="8" t="s">
        <v>3361</v>
      </c>
      <c r="E19" s="46" t="str">
        <f>'Identification '!$F$17</f>
        <v/>
      </c>
      <c r="F19" s="8" t="str">
        <f>'Identification '!$G$18</f>
        <v/>
      </c>
      <c r="G19" s="1308" t="s">
        <v>3102</v>
      </c>
      <c r="H19" s="46" t="s">
        <v>1863</v>
      </c>
      <c r="I19" s="46" t="s">
        <v>61</v>
      </c>
      <c r="J19" s="1324">
        <f>'Section 14a'!H137</f>
        <v>0</v>
      </c>
      <c r="K19" s="1325"/>
      <c r="L19" s="1325"/>
      <c r="M19" s="1325"/>
      <c r="N19" s="177"/>
    </row>
    <row r="20" spans="1:14" ht="14.5" customHeight="1">
      <c r="A20" s="8">
        <f>'Identification '!$F$11</f>
        <v>0</v>
      </c>
      <c r="B20" s="1441" t="str">
        <f>IF(AND('Identification '!$F$11="",'Identification '!$F$15&lt;&gt;""),'Identification '!$F$15,IF('Identification '!$F$11="","",IF('Identification '!$F$13="Inscrire le nom de votre organisme dans la cellule F15",'Identification '!$F$15,'Identification '!$F$13)))</f>
        <v/>
      </c>
      <c r="C20" s="8" t="str">
        <f>REF!$BM$8</f>
        <v>2026-2027</v>
      </c>
      <c r="D20" s="8" t="s">
        <v>3361</v>
      </c>
      <c r="E20" s="46" t="str">
        <f>'Identification '!$F$17</f>
        <v/>
      </c>
      <c r="F20" s="8" t="str">
        <f>'Identification '!$G$18</f>
        <v/>
      </c>
      <c r="G20" s="1308" t="s">
        <v>3102</v>
      </c>
      <c r="H20" s="46" t="s">
        <v>1863</v>
      </c>
      <c r="I20" s="46" t="s">
        <v>63</v>
      </c>
      <c r="J20" s="1324">
        <f>'Section 14a'!H143</f>
        <v>0</v>
      </c>
      <c r="K20" s="1325"/>
      <c r="L20" s="1325"/>
      <c r="M20" s="1325"/>
      <c r="N20" s="177"/>
    </row>
    <row r="21" spans="1:14" ht="14.5" customHeight="1">
      <c r="A21" s="8">
        <f>'Identification '!$F$11</f>
        <v>0</v>
      </c>
      <c r="B21" s="1441" t="str">
        <f>IF(AND('Identification '!$F$11="",'Identification '!$F$15&lt;&gt;""),'Identification '!$F$15,IF('Identification '!$F$11="","",IF('Identification '!$F$13="Inscrire le nom de votre organisme dans la cellule F15",'Identification '!$F$15,'Identification '!$F$13)))</f>
        <v/>
      </c>
      <c r="C21" s="8" t="str">
        <f>REF!$BM$8</f>
        <v>2026-2027</v>
      </c>
      <c r="D21" s="8" t="s">
        <v>3361</v>
      </c>
      <c r="E21" s="46" t="str">
        <f>'Identification '!$F$17</f>
        <v/>
      </c>
      <c r="F21" s="8" t="str">
        <f>'Identification '!$G$18</f>
        <v/>
      </c>
      <c r="G21" s="1308" t="s">
        <v>3102</v>
      </c>
      <c r="H21" s="46" t="s">
        <v>1863</v>
      </c>
      <c r="I21" s="46" t="s">
        <v>64</v>
      </c>
      <c r="J21" s="1324">
        <f>'Section 14a'!H152</f>
        <v>0</v>
      </c>
      <c r="K21" s="1325"/>
      <c r="L21" s="1325"/>
      <c r="M21" s="1325"/>
      <c r="N21" s="1325"/>
    </row>
    <row r="22" spans="1:14" ht="14.5" customHeight="1">
      <c r="A22" s="8">
        <f>'Identification '!$F$11</f>
        <v>0</v>
      </c>
      <c r="B22" s="1441" t="str">
        <f>IF(AND('Identification '!$F$11="",'Identification '!$F$15&lt;&gt;""),'Identification '!$F$15,IF('Identification '!$F$11="","",IF('Identification '!$F$13="Inscrire le nom de votre organisme dans la cellule F15",'Identification '!$F$15,'Identification '!$F$13)))</f>
        <v/>
      </c>
      <c r="C22" s="8" t="str">
        <f>REF!$BM$8</f>
        <v>2026-2027</v>
      </c>
      <c r="D22" s="8" t="s">
        <v>3361</v>
      </c>
      <c r="E22" s="46" t="str">
        <f>'Identification '!$F$17</f>
        <v/>
      </c>
      <c r="F22" s="8" t="str">
        <f>'Identification '!$G$18</f>
        <v/>
      </c>
      <c r="G22" s="1308" t="s">
        <v>3107</v>
      </c>
      <c r="H22" s="46" t="s">
        <v>3103</v>
      </c>
      <c r="I22" s="46" t="s">
        <v>3104</v>
      </c>
      <c r="J22" s="1324">
        <f>'Section 14a'!H172</f>
        <v>0</v>
      </c>
      <c r="K22" s="1325"/>
      <c r="L22" s="1325"/>
      <c r="M22" s="1325"/>
      <c r="N22" s="1325"/>
    </row>
    <row r="23" spans="1:14" ht="14.5" customHeight="1">
      <c r="A23" s="8">
        <f>'Identification '!$F$11</f>
        <v>0</v>
      </c>
      <c r="B23" s="1441" t="str">
        <f>IF(AND('Identification '!$F$11="",'Identification '!$F$15&lt;&gt;""),'Identification '!$F$15,IF('Identification '!$F$11="","",IF('Identification '!$F$13="Inscrire le nom de votre organisme dans la cellule F15",'Identification '!$F$15,'Identification '!$F$13)))</f>
        <v/>
      </c>
      <c r="C23" s="8" t="str">
        <f>REF!$BM$8</f>
        <v>2026-2027</v>
      </c>
      <c r="D23" s="8" t="s">
        <v>3361</v>
      </c>
      <c r="E23" s="46" t="str">
        <f>'Identification '!$F$17</f>
        <v/>
      </c>
      <c r="F23" s="8" t="str">
        <f>'Identification '!$G$18</f>
        <v/>
      </c>
      <c r="G23" s="1308" t="s">
        <v>3107</v>
      </c>
      <c r="H23" s="46" t="s">
        <v>3103</v>
      </c>
      <c r="I23" s="46" t="s">
        <v>3105</v>
      </c>
      <c r="J23" s="1324">
        <f>'Section 14a'!H179</f>
        <v>0</v>
      </c>
      <c r="K23" s="1325"/>
      <c r="L23" s="1325"/>
      <c r="M23" s="1325"/>
      <c r="N23" s="1325"/>
    </row>
    <row r="24" spans="1:14" ht="14.5" customHeight="1">
      <c r="A24" s="8">
        <f>'Identification '!$F$11</f>
        <v>0</v>
      </c>
      <c r="B24" s="1441" t="str">
        <f>IF(AND('Identification '!$F$11="",'Identification '!$F$15&lt;&gt;""),'Identification '!$F$15,IF('Identification '!$F$11="","",IF('Identification '!$F$13="Inscrire le nom de votre organisme dans la cellule F15",'Identification '!$F$15,'Identification '!$F$13)))</f>
        <v/>
      </c>
      <c r="C24" s="8" t="str">
        <f>REF!$BM$8</f>
        <v>2026-2027</v>
      </c>
      <c r="D24" s="8" t="s">
        <v>3361</v>
      </c>
      <c r="E24" s="46" t="str">
        <f>'Identification '!$F$17</f>
        <v/>
      </c>
      <c r="F24" s="8" t="str">
        <f>'Identification '!$G$18</f>
        <v/>
      </c>
      <c r="G24" s="1308" t="s">
        <v>3107</v>
      </c>
      <c r="H24" s="46" t="s">
        <v>3103</v>
      </c>
      <c r="I24" s="46" t="s">
        <v>85</v>
      </c>
      <c r="J24" s="1324">
        <f>'Section 14a'!H201</f>
        <v>0</v>
      </c>
      <c r="K24" s="1325"/>
      <c r="L24" s="1325"/>
      <c r="M24" s="1325"/>
      <c r="N24" s="1325"/>
    </row>
    <row r="25" spans="1:14" ht="14.5" customHeight="1">
      <c r="A25" s="8">
        <f>'Identification '!$F$11</f>
        <v>0</v>
      </c>
      <c r="B25" s="1441" t="str">
        <f>IF(AND('Identification '!$F$11="",'Identification '!$F$15&lt;&gt;""),'Identification '!$F$15,IF('Identification '!$F$11="","",IF('Identification '!$F$13="Inscrire le nom de votre organisme dans la cellule F15",'Identification '!$F$15,'Identification '!$F$13)))</f>
        <v/>
      </c>
      <c r="C25" s="8" t="str">
        <f>REF!$BM$8</f>
        <v>2026-2027</v>
      </c>
      <c r="D25" s="8" t="s">
        <v>3361</v>
      </c>
      <c r="E25" s="46" t="str">
        <f>'Identification '!$F$17</f>
        <v/>
      </c>
      <c r="F25" s="8" t="str">
        <f>'Identification '!$G$18</f>
        <v/>
      </c>
      <c r="G25" s="1308" t="s">
        <v>3107</v>
      </c>
      <c r="H25" s="46" t="s">
        <v>3103</v>
      </c>
      <c r="I25" s="46" t="s">
        <v>34</v>
      </c>
      <c r="J25" s="1324">
        <f>'Section 14a'!H202</f>
        <v>0</v>
      </c>
      <c r="K25" s="1325"/>
      <c r="L25" s="1325"/>
      <c r="M25" s="1325"/>
      <c r="N25" s="1325"/>
    </row>
    <row r="26" spans="1:14" ht="14.5" customHeight="1">
      <c r="A26" s="8">
        <f>'Identification '!$F$11</f>
        <v>0</v>
      </c>
      <c r="B26" s="1441" t="str">
        <f>IF(AND('Identification '!$F$11="",'Identification '!$F$15&lt;&gt;""),'Identification '!$F$15,IF('Identification '!$F$11="","",IF('Identification '!$F$13="Inscrire le nom de votre organisme dans la cellule F15",'Identification '!$F$15,'Identification '!$F$13)))</f>
        <v/>
      </c>
      <c r="C26" s="8" t="str">
        <f>REF!$BM$8</f>
        <v>2026-2027</v>
      </c>
      <c r="D26" s="8" t="s">
        <v>3361</v>
      </c>
      <c r="E26" s="46" t="str">
        <f>'Identification '!$F$17</f>
        <v/>
      </c>
      <c r="F26" s="8" t="str">
        <f>'Identification '!$G$18</f>
        <v/>
      </c>
      <c r="G26" s="1308" t="s">
        <v>3107</v>
      </c>
      <c r="H26" s="46" t="s">
        <v>3103</v>
      </c>
      <c r="I26" s="46" t="s">
        <v>3106</v>
      </c>
      <c r="J26" s="1324">
        <f>'Section 14a'!H203</f>
        <v>0</v>
      </c>
      <c r="K26" s="1325"/>
      <c r="L26" s="1325"/>
      <c r="M26" s="1325"/>
      <c r="N26" s="1325"/>
    </row>
    <row r="27" spans="1:14" ht="14.5" customHeight="1">
      <c r="A27" s="8">
        <f>'Identification '!$F$11</f>
        <v>0</v>
      </c>
      <c r="B27" s="1441" t="str">
        <f>IF(AND('Identification '!$F$11="",'Identification '!$F$15&lt;&gt;""),'Identification '!$F$15,IF('Identification '!$F$11="","",IF('Identification '!$F$13="Inscrire le nom de votre organisme dans la cellule F15",'Identification '!$F$15,'Identification '!$F$13)))</f>
        <v/>
      </c>
      <c r="C27" s="8" t="str">
        <f>REF!$BM$8</f>
        <v>2026-2027</v>
      </c>
      <c r="D27" s="8" t="s">
        <v>3361</v>
      </c>
      <c r="E27" s="46" t="str">
        <f>'Identification '!$F$17</f>
        <v/>
      </c>
      <c r="F27" s="8" t="str">
        <f>'Identification '!$G$18</f>
        <v/>
      </c>
      <c r="G27" s="1308" t="s">
        <v>3107</v>
      </c>
      <c r="H27" s="46" t="s">
        <v>3103</v>
      </c>
      <c r="I27" s="46" t="s">
        <v>3119</v>
      </c>
      <c r="J27" s="1324">
        <f>'Section 14a'!H204</f>
        <v>0</v>
      </c>
      <c r="K27" s="1325"/>
      <c r="L27" s="1325"/>
      <c r="M27" s="1325"/>
      <c r="N27" s="1325"/>
    </row>
    <row r="28" spans="1:14">
      <c r="E28" s="46"/>
      <c r="G28" s="1308"/>
      <c r="H28" s="46"/>
    </row>
    <row r="29" spans="1:14">
      <c r="E29" s="46"/>
      <c r="G29" s="1308"/>
      <c r="H29" s="46"/>
    </row>
    <row r="30" spans="1:14">
      <c r="E30" s="46"/>
      <c r="G30" s="1308"/>
      <c r="H30" s="46"/>
    </row>
    <row r="31" spans="1:14">
      <c r="A31" s="46" t="s">
        <v>3349</v>
      </c>
      <c r="E31" s="46"/>
      <c r="G31" s="1308"/>
      <c r="H31" s="46"/>
    </row>
    <row r="32" spans="1:14">
      <c r="E32" s="46"/>
      <c r="G32" s="1308"/>
      <c r="H32" s="46"/>
    </row>
    <row r="33" spans="1:29" ht="57.5">
      <c r="A33" s="1307" t="s">
        <v>181</v>
      </c>
      <c r="B33" s="1307" t="s">
        <v>1850</v>
      </c>
      <c r="C33" s="1307" t="s">
        <v>3095</v>
      </c>
      <c r="D33" s="1307" t="s">
        <v>3360</v>
      </c>
      <c r="E33" s="1307" t="s">
        <v>3096</v>
      </c>
      <c r="F33" s="612" t="s">
        <v>3366</v>
      </c>
      <c r="G33" s="1307" t="s">
        <v>2895</v>
      </c>
      <c r="H33" s="1307" t="s">
        <v>241</v>
      </c>
      <c r="I33" s="612" t="s">
        <v>112</v>
      </c>
      <c r="J33" s="612" t="s">
        <v>3118</v>
      </c>
      <c r="K33" s="612" t="s">
        <v>3108</v>
      </c>
      <c r="L33" s="612" t="s">
        <v>125</v>
      </c>
      <c r="M33" s="612" t="s">
        <v>3109</v>
      </c>
      <c r="N33" s="612" t="s">
        <v>2892</v>
      </c>
      <c r="O33" s="612" t="s">
        <v>3110</v>
      </c>
      <c r="P33" s="612" t="s">
        <v>3111</v>
      </c>
      <c r="Q33" s="612" t="s">
        <v>3112</v>
      </c>
      <c r="R33" s="612" t="s">
        <v>3117</v>
      </c>
      <c r="S33" s="1309" t="s">
        <v>260</v>
      </c>
      <c r="T33" s="1309" t="s">
        <v>243</v>
      </c>
      <c r="U33" s="1310" t="s">
        <v>114</v>
      </c>
      <c r="V33" s="1310" t="s">
        <v>25</v>
      </c>
      <c r="W33" s="1311" t="s">
        <v>12</v>
      </c>
      <c r="X33" s="1311" t="s">
        <v>13</v>
      </c>
      <c r="Y33" s="1244" t="s">
        <v>3113</v>
      </c>
      <c r="Z33" s="1244" t="s">
        <v>3114</v>
      </c>
      <c r="AA33" s="1244" t="s">
        <v>280</v>
      </c>
      <c r="AB33" s="1244" t="s">
        <v>3115</v>
      </c>
      <c r="AC33" s="1244" t="s">
        <v>3116</v>
      </c>
    </row>
    <row r="34" spans="1:29">
      <c r="A34" s="8">
        <f>'Identification '!$F$11</f>
        <v>0</v>
      </c>
      <c r="B34" s="1441" t="str">
        <f>IF(AND('Identification '!$F$11="",'Identification '!$F$15&lt;&gt;""),'Identification '!$F$15,IF('Identification '!$F$11="","",IF('Identification '!$F$13="Inscrire le nom de votre organisme dans la cellule F15",'Identification '!$F$15,'Identification '!$F$13)))</f>
        <v/>
      </c>
      <c r="C34" s="8" t="str">
        <f>REF!$BM$8</f>
        <v>2026-2027</v>
      </c>
      <c r="D34" s="8" t="s">
        <v>3361</v>
      </c>
      <c r="E34" s="46" t="str">
        <f>'Identification '!$F$17</f>
        <v/>
      </c>
      <c r="F34" s="8" t="str">
        <f>'Identification '!$G$18</f>
        <v/>
      </c>
      <c r="G34" s="10" t="str">
        <f>IF('Section 9a Plan_Diffusion'!$D$7="","",'Section 9a Plan_Diffusion'!$D$7)</f>
        <v/>
      </c>
      <c r="H34" s="8" t="str">
        <f>IF('Section 9a Plan_Diffusion'!A30="","",IF('Section 9a Plan_Diffusion'!A30="«Choisir»","",'Section 9a Plan_Diffusion'!A30))</f>
        <v/>
      </c>
      <c r="I34" s="1312" t="str">
        <f>IF('Section 9a Plan_Diffusion'!B30="","",'Section 9a Plan_Diffusion'!B30)</f>
        <v/>
      </c>
      <c r="J34" s="46" t="str">
        <f>IF('Section 9a Plan_Diffusion'!C30="","",'Section 9a Plan_Diffusion'!C30)</f>
        <v/>
      </c>
      <c r="K34" s="46" t="str">
        <f>IF('Section 9a Plan_Diffusion'!D30="","",'Section 9a Plan_Diffusion'!D30)</f>
        <v/>
      </c>
      <c r="L34" s="8" t="str">
        <f>IF('Section 9a Plan_Diffusion'!E30="","",IF('Section 9a Plan_Diffusion'!E30="«Choisir»","",'Section 9a Plan_Diffusion'!E30))</f>
        <v/>
      </c>
      <c r="M34" s="8" t="str">
        <f>IF('Section 9a Plan_Diffusion'!F30="","",IF('Section 9a Plan_Diffusion'!F30="«Choisir»","",'Section 9a Plan_Diffusion'!F30))</f>
        <v/>
      </c>
      <c r="N34" s="46" t="str">
        <f>IF('Section 9a Plan_Diffusion'!G30="","",'Section 9a Plan_Diffusion'!G30)</f>
        <v/>
      </c>
      <c r="O34" s="46" t="str">
        <f>IF('Section 9a Plan_Diffusion'!H30="","",'Section 9a Plan_Diffusion'!H30)</f>
        <v/>
      </c>
      <c r="P34" s="46" t="str">
        <f>IF('Section 9a Plan_Diffusion'!I30="","",'Section 9a Plan_Diffusion'!I30)</f>
        <v/>
      </c>
      <c r="Q34" s="46" t="str">
        <f>IF('Section 9a Plan_Diffusion'!J30="","",'Section 9a Plan_Diffusion'!J30)</f>
        <v/>
      </c>
      <c r="R34" s="46" t="str">
        <f>IF('Section 9a Plan_Diffusion'!K30="","",'Section 9a Plan_Diffusion'!K30)</f>
        <v/>
      </c>
      <c r="S34" s="46" t="str">
        <f>IF('Section 9a Plan_Diffusion'!L30="","",'Section 9a Plan_Diffusion'!L30)</f>
        <v/>
      </c>
      <c r="T34" s="46" t="str">
        <f>IF('Section 9a Plan_Diffusion'!M30="","",'Section 9a Plan_Diffusion'!M30)</f>
        <v/>
      </c>
      <c r="U34" s="40">
        <f>'Section 9a Plan_Diffusion'!N30</f>
        <v>0</v>
      </c>
      <c r="V34" s="40">
        <f>'Section 9a Plan_Diffusion'!O30</f>
        <v>0</v>
      </c>
      <c r="W34" s="40">
        <f>'Section 9a Plan_Diffusion'!P30</f>
        <v>0</v>
      </c>
      <c r="X34" s="40">
        <f>'Section 9a Plan_Diffusion'!Q30</f>
        <v>0</v>
      </c>
      <c r="Y34" s="8">
        <f>'Section 9a Plan_Diffusion'!R30</f>
        <v>0</v>
      </c>
      <c r="Z34" s="8">
        <f>'Section 9a Plan_Diffusion'!S30</f>
        <v>0</v>
      </c>
      <c r="AA34" s="1317">
        <f>'Section 9a Plan_Diffusion'!T30</f>
        <v>0</v>
      </c>
      <c r="AB34" s="8">
        <f>'Section 9a Plan_Diffusion'!U30</f>
        <v>0</v>
      </c>
      <c r="AC34" s="8">
        <f>'Section 9a Plan_Diffusion'!V30</f>
        <v>0</v>
      </c>
    </row>
    <row r="35" spans="1:29">
      <c r="A35" s="8">
        <f>'Identification '!$F$11</f>
        <v>0</v>
      </c>
      <c r="B35" s="1441" t="str">
        <f>IF(AND('Identification '!$F$11="",'Identification '!$F$15&lt;&gt;""),'Identification '!$F$15,IF('Identification '!$F$11="","",IF('Identification '!$F$13="Inscrire le nom de votre organisme dans la cellule F15",'Identification '!$F$15,'Identification '!$F$13)))</f>
        <v/>
      </c>
      <c r="C35" s="8" t="str">
        <f>REF!$BM$8</f>
        <v>2026-2027</v>
      </c>
      <c r="D35" s="8" t="s">
        <v>3361</v>
      </c>
      <c r="E35" s="46" t="str">
        <f>'Identification '!$F$17</f>
        <v/>
      </c>
      <c r="F35" s="8" t="str">
        <f>'Identification '!$G$18</f>
        <v/>
      </c>
      <c r="G35" s="10" t="str">
        <f>IF('Section 9a Plan_Diffusion'!$D$7="","",'Section 9a Plan_Diffusion'!$D$7)</f>
        <v/>
      </c>
      <c r="H35" s="8" t="str">
        <f>IF('Section 9a Plan_Diffusion'!A31="","",IF('Section 9a Plan_Diffusion'!A31="«Choisir»","",'Section 9a Plan_Diffusion'!A31))</f>
        <v/>
      </c>
      <c r="I35" s="1312" t="str">
        <f>IF('Section 9a Plan_Diffusion'!B31="","",'Section 9a Plan_Diffusion'!B31)</f>
        <v/>
      </c>
      <c r="J35" s="46" t="str">
        <f>IF('Section 9a Plan_Diffusion'!C31="","",'Section 9a Plan_Diffusion'!C31)</f>
        <v/>
      </c>
      <c r="K35" s="46" t="str">
        <f>IF('Section 9a Plan_Diffusion'!D31="","",'Section 9a Plan_Diffusion'!D31)</f>
        <v/>
      </c>
      <c r="L35" s="8" t="str">
        <f>IF('Section 9a Plan_Diffusion'!E31="","",IF('Section 9a Plan_Diffusion'!E31="«Choisir»","",'Section 9a Plan_Diffusion'!E31))</f>
        <v/>
      </c>
      <c r="M35" s="8" t="str">
        <f>IF('Section 9a Plan_Diffusion'!F31="","",IF('Section 9a Plan_Diffusion'!F31="«Choisir»","",'Section 9a Plan_Diffusion'!F31))</f>
        <v/>
      </c>
      <c r="N35" s="46" t="str">
        <f>IF('Section 9a Plan_Diffusion'!G31="","",'Section 9a Plan_Diffusion'!G31)</f>
        <v/>
      </c>
      <c r="O35" s="46" t="str">
        <f>IF('Section 9a Plan_Diffusion'!H31="","",'Section 9a Plan_Diffusion'!H31)</f>
        <v/>
      </c>
      <c r="P35" s="46" t="str">
        <f>IF('Section 9a Plan_Diffusion'!I31="","",'Section 9a Plan_Diffusion'!I31)</f>
        <v/>
      </c>
      <c r="Q35" s="46" t="str">
        <f>IF('Section 9a Plan_Diffusion'!J31="","",'Section 9a Plan_Diffusion'!J31)</f>
        <v/>
      </c>
      <c r="R35" s="46" t="str">
        <f>IF('Section 9a Plan_Diffusion'!K31="","",'Section 9a Plan_Diffusion'!K31)</f>
        <v/>
      </c>
      <c r="S35" s="46" t="str">
        <f>IF('Section 9a Plan_Diffusion'!L31="","",'Section 9a Plan_Diffusion'!L31)</f>
        <v/>
      </c>
      <c r="T35" s="46" t="str">
        <f>IF('Section 9a Plan_Diffusion'!M31="","",'Section 9a Plan_Diffusion'!M31)</f>
        <v/>
      </c>
      <c r="U35" s="40">
        <f>'Section 9a Plan_Diffusion'!N31</f>
        <v>0</v>
      </c>
      <c r="V35" s="40">
        <f>'Section 9a Plan_Diffusion'!O31</f>
        <v>0</v>
      </c>
      <c r="W35" s="40">
        <f>'Section 9a Plan_Diffusion'!P31</f>
        <v>0</v>
      </c>
      <c r="X35" s="40">
        <f>'Section 9a Plan_Diffusion'!Q31</f>
        <v>0</v>
      </c>
      <c r="Y35" s="8">
        <f>'Section 9a Plan_Diffusion'!R31</f>
        <v>0</v>
      </c>
      <c r="Z35" s="8">
        <f>'Section 9a Plan_Diffusion'!S31</f>
        <v>0</v>
      </c>
      <c r="AA35" s="1317">
        <f>'Section 9a Plan_Diffusion'!T31</f>
        <v>0</v>
      </c>
      <c r="AB35" s="8">
        <f>'Section 9a Plan_Diffusion'!U31</f>
        <v>0</v>
      </c>
      <c r="AC35" s="8">
        <f>'Section 9a Plan_Diffusion'!V31</f>
        <v>0</v>
      </c>
    </row>
    <row r="36" spans="1:29">
      <c r="A36" s="8">
        <f>'Identification '!$F$11</f>
        <v>0</v>
      </c>
      <c r="B36" s="1441" t="str">
        <f>IF(AND('Identification '!$F$11="",'Identification '!$F$15&lt;&gt;""),'Identification '!$F$15,IF('Identification '!$F$11="","",IF('Identification '!$F$13="Inscrire le nom de votre organisme dans la cellule F15",'Identification '!$F$15,'Identification '!$F$13)))</f>
        <v/>
      </c>
      <c r="C36" s="8" t="str">
        <f>REF!$BM$8</f>
        <v>2026-2027</v>
      </c>
      <c r="D36" s="8" t="s">
        <v>3361</v>
      </c>
      <c r="E36" s="46" t="str">
        <f>'Identification '!$F$17</f>
        <v/>
      </c>
      <c r="F36" s="8" t="str">
        <f>'Identification '!$G$18</f>
        <v/>
      </c>
      <c r="G36" s="10" t="str">
        <f>IF('Section 9a Plan_Diffusion'!$D$7="","",'Section 9a Plan_Diffusion'!$D$7)</f>
        <v/>
      </c>
      <c r="H36" s="8" t="str">
        <f>IF('Section 9a Plan_Diffusion'!A32="","",IF('Section 9a Plan_Diffusion'!A32="«Choisir»","",'Section 9a Plan_Diffusion'!A32))</f>
        <v/>
      </c>
      <c r="I36" s="1312" t="str">
        <f>IF('Section 9a Plan_Diffusion'!B32="","",'Section 9a Plan_Diffusion'!B32)</f>
        <v/>
      </c>
      <c r="J36" s="46" t="str">
        <f>IF('Section 9a Plan_Diffusion'!C32="","",'Section 9a Plan_Diffusion'!C32)</f>
        <v/>
      </c>
      <c r="K36" s="46" t="str">
        <f>IF('Section 9a Plan_Diffusion'!D32="","",'Section 9a Plan_Diffusion'!D32)</f>
        <v/>
      </c>
      <c r="L36" s="8" t="str">
        <f>IF('Section 9a Plan_Diffusion'!E32="","",IF('Section 9a Plan_Diffusion'!E32="«Choisir»","",'Section 9a Plan_Diffusion'!E32))</f>
        <v/>
      </c>
      <c r="M36" s="8" t="str">
        <f>IF('Section 9a Plan_Diffusion'!F32="","",IF('Section 9a Plan_Diffusion'!F32="«Choisir»","",'Section 9a Plan_Diffusion'!F32))</f>
        <v/>
      </c>
      <c r="N36" s="46" t="str">
        <f>IF('Section 9a Plan_Diffusion'!G32="","",'Section 9a Plan_Diffusion'!G32)</f>
        <v/>
      </c>
      <c r="O36" s="46" t="str">
        <f>IF('Section 9a Plan_Diffusion'!H32="","",'Section 9a Plan_Diffusion'!H32)</f>
        <v/>
      </c>
      <c r="P36" s="46" t="str">
        <f>IF('Section 9a Plan_Diffusion'!I32="","",'Section 9a Plan_Diffusion'!I32)</f>
        <v/>
      </c>
      <c r="Q36" s="46" t="str">
        <f>IF('Section 9a Plan_Diffusion'!J32="","",'Section 9a Plan_Diffusion'!J32)</f>
        <v/>
      </c>
      <c r="R36" s="46" t="str">
        <f>IF('Section 9a Plan_Diffusion'!K32="","",'Section 9a Plan_Diffusion'!K32)</f>
        <v/>
      </c>
      <c r="S36" s="46" t="str">
        <f>IF('Section 9a Plan_Diffusion'!L32="","",'Section 9a Plan_Diffusion'!L32)</f>
        <v/>
      </c>
      <c r="T36" s="46" t="str">
        <f>IF('Section 9a Plan_Diffusion'!M32="","",'Section 9a Plan_Diffusion'!M32)</f>
        <v/>
      </c>
      <c r="U36" s="40">
        <f>'Section 9a Plan_Diffusion'!N32</f>
        <v>0</v>
      </c>
      <c r="V36" s="40">
        <f>'Section 9a Plan_Diffusion'!O32</f>
        <v>0</v>
      </c>
      <c r="W36" s="40">
        <f>'Section 9a Plan_Diffusion'!P32</f>
        <v>0</v>
      </c>
      <c r="X36" s="40">
        <f>'Section 9a Plan_Diffusion'!Q32</f>
        <v>0</v>
      </c>
      <c r="Y36" s="8">
        <f>'Section 9a Plan_Diffusion'!R32</f>
        <v>0</v>
      </c>
      <c r="Z36" s="8">
        <f>'Section 9a Plan_Diffusion'!S32</f>
        <v>0</v>
      </c>
      <c r="AA36" s="1317">
        <f>'Section 9a Plan_Diffusion'!T32</f>
        <v>0</v>
      </c>
      <c r="AB36" s="8">
        <f>'Section 9a Plan_Diffusion'!U32</f>
        <v>0</v>
      </c>
      <c r="AC36" s="8">
        <f>'Section 9a Plan_Diffusion'!V32</f>
        <v>0</v>
      </c>
    </row>
    <row r="37" spans="1:29">
      <c r="A37" s="8">
        <f>'Identification '!$F$11</f>
        <v>0</v>
      </c>
      <c r="B37" s="1441" t="str">
        <f>IF(AND('Identification '!$F$11="",'Identification '!$F$15&lt;&gt;""),'Identification '!$F$15,IF('Identification '!$F$11="","",IF('Identification '!$F$13="Inscrire le nom de votre organisme dans la cellule F15",'Identification '!$F$15,'Identification '!$F$13)))</f>
        <v/>
      </c>
      <c r="C37" s="8" t="str">
        <f>REF!$BM$8</f>
        <v>2026-2027</v>
      </c>
      <c r="D37" s="8" t="s">
        <v>3361</v>
      </c>
      <c r="E37" s="46" t="str">
        <f>'Identification '!$F$17</f>
        <v/>
      </c>
      <c r="F37" s="8" t="str">
        <f>'Identification '!$G$18</f>
        <v/>
      </c>
      <c r="G37" s="10" t="str">
        <f>IF('Section 9a Plan_Diffusion'!$D$7="","",'Section 9a Plan_Diffusion'!$D$7)</f>
        <v/>
      </c>
      <c r="H37" s="8" t="str">
        <f>IF('Section 9a Plan_Diffusion'!A33="","",IF('Section 9a Plan_Diffusion'!A33="«Choisir»","",'Section 9a Plan_Diffusion'!A33))</f>
        <v/>
      </c>
      <c r="I37" s="1312" t="str">
        <f>IF('Section 9a Plan_Diffusion'!B33="","",'Section 9a Plan_Diffusion'!B33)</f>
        <v/>
      </c>
      <c r="J37" s="46" t="str">
        <f>IF('Section 9a Plan_Diffusion'!C33="","",'Section 9a Plan_Diffusion'!C33)</f>
        <v/>
      </c>
      <c r="K37" s="46" t="str">
        <f>IF('Section 9a Plan_Diffusion'!D33="","",'Section 9a Plan_Diffusion'!D33)</f>
        <v/>
      </c>
      <c r="L37" s="8" t="str">
        <f>IF('Section 9a Plan_Diffusion'!E33="","",IF('Section 9a Plan_Diffusion'!E33="«Choisir»","",'Section 9a Plan_Diffusion'!E33))</f>
        <v/>
      </c>
      <c r="M37" s="8" t="str">
        <f>IF('Section 9a Plan_Diffusion'!F33="","",IF('Section 9a Plan_Diffusion'!F33="«Choisir»","",'Section 9a Plan_Diffusion'!F33))</f>
        <v/>
      </c>
      <c r="N37" s="46" t="str">
        <f>IF('Section 9a Plan_Diffusion'!G33="","",'Section 9a Plan_Diffusion'!G33)</f>
        <v/>
      </c>
      <c r="O37" s="46" t="str">
        <f>IF('Section 9a Plan_Diffusion'!H33="","",'Section 9a Plan_Diffusion'!H33)</f>
        <v/>
      </c>
      <c r="P37" s="46" t="str">
        <f>IF('Section 9a Plan_Diffusion'!I33="","",'Section 9a Plan_Diffusion'!I33)</f>
        <v/>
      </c>
      <c r="Q37" s="46" t="str">
        <f>IF('Section 9a Plan_Diffusion'!J33="","",'Section 9a Plan_Diffusion'!J33)</f>
        <v/>
      </c>
      <c r="R37" s="46" t="str">
        <f>IF('Section 9a Plan_Diffusion'!K33="","",'Section 9a Plan_Diffusion'!K33)</f>
        <v/>
      </c>
      <c r="S37" s="46" t="str">
        <f>IF('Section 9a Plan_Diffusion'!L33="","",'Section 9a Plan_Diffusion'!L33)</f>
        <v/>
      </c>
      <c r="T37" s="46" t="str">
        <f>IF('Section 9a Plan_Diffusion'!M33="","",'Section 9a Plan_Diffusion'!M33)</f>
        <v/>
      </c>
      <c r="U37" s="40">
        <f>'Section 9a Plan_Diffusion'!N33</f>
        <v>0</v>
      </c>
      <c r="V37" s="40">
        <f>'Section 9a Plan_Diffusion'!O33</f>
        <v>0</v>
      </c>
      <c r="W37" s="40">
        <f>'Section 9a Plan_Diffusion'!P33</f>
        <v>0</v>
      </c>
      <c r="X37" s="40">
        <f>'Section 9a Plan_Diffusion'!Q33</f>
        <v>0</v>
      </c>
      <c r="Y37" s="8">
        <f>'Section 9a Plan_Diffusion'!R33</f>
        <v>0</v>
      </c>
      <c r="Z37" s="8">
        <f>'Section 9a Plan_Diffusion'!S33</f>
        <v>0</v>
      </c>
      <c r="AA37" s="1317">
        <f>'Section 9a Plan_Diffusion'!T33</f>
        <v>0</v>
      </c>
      <c r="AB37" s="8">
        <f>'Section 9a Plan_Diffusion'!U33</f>
        <v>0</v>
      </c>
      <c r="AC37" s="8">
        <f>'Section 9a Plan_Diffusion'!V33</f>
        <v>0</v>
      </c>
    </row>
    <row r="38" spans="1:29">
      <c r="A38" s="8">
        <f>'Identification '!$F$11</f>
        <v>0</v>
      </c>
      <c r="B38" s="1441" t="str">
        <f>IF(AND('Identification '!$F$11="",'Identification '!$F$15&lt;&gt;""),'Identification '!$F$15,IF('Identification '!$F$11="","",IF('Identification '!$F$13="Inscrire le nom de votre organisme dans la cellule F15",'Identification '!$F$15,'Identification '!$F$13)))</f>
        <v/>
      </c>
      <c r="C38" s="8" t="str">
        <f>REF!$BM$8</f>
        <v>2026-2027</v>
      </c>
      <c r="D38" s="8" t="s">
        <v>3361</v>
      </c>
      <c r="E38" s="46" t="str">
        <f>'Identification '!$F$17</f>
        <v/>
      </c>
      <c r="F38" s="8" t="str">
        <f>'Identification '!$G$18</f>
        <v/>
      </c>
      <c r="G38" s="10" t="str">
        <f>IF('Section 9a Plan_Diffusion'!$D$7="","",'Section 9a Plan_Diffusion'!$D$7)</f>
        <v/>
      </c>
      <c r="H38" s="8" t="str">
        <f>IF('Section 9a Plan_Diffusion'!A34="","",IF('Section 9a Plan_Diffusion'!A34="«Choisir»","",'Section 9a Plan_Diffusion'!A34))</f>
        <v/>
      </c>
      <c r="I38" s="1312" t="str">
        <f>IF('Section 9a Plan_Diffusion'!B34="","",'Section 9a Plan_Diffusion'!B34)</f>
        <v/>
      </c>
      <c r="J38" s="46" t="str">
        <f>IF('Section 9a Plan_Diffusion'!C34="","",'Section 9a Plan_Diffusion'!C34)</f>
        <v/>
      </c>
      <c r="K38" s="46" t="str">
        <f>IF('Section 9a Plan_Diffusion'!D34="","",'Section 9a Plan_Diffusion'!D34)</f>
        <v/>
      </c>
      <c r="L38" s="8" t="str">
        <f>IF('Section 9a Plan_Diffusion'!E34="","",IF('Section 9a Plan_Diffusion'!E34="«Choisir»","",'Section 9a Plan_Diffusion'!E34))</f>
        <v/>
      </c>
      <c r="M38" s="8" t="str">
        <f>IF('Section 9a Plan_Diffusion'!F34="","",IF('Section 9a Plan_Diffusion'!F34="«Choisir»","",'Section 9a Plan_Diffusion'!F34))</f>
        <v/>
      </c>
      <c r="N38" s="46" t="str">
        <f>IF('Section 9a Plan_Diffusion'!G34="","",'Section 9a Plan_Diffusion'!G34)</f>
        <v/>
      </c>
      <c r="O38" s="46" t="str">
        <f>IF('Section 9a Plan_Diffusion'!H34="","",'Section 9a Plan_Diffusion'!H34)</f>
        <v/>
      </c>
      <c r="P38" s="46" t="str">
        <f>IF('Section 9a Plan_Diffusion'!I34="","",'Section 9a Plan_Diffusion'!I34)</f>
        <v/>
      </c>
      <c r="Q38" s="46" t="str">
        <f>IF('Section 9a Plan_Diffusion'!J34="","",'Section 9a Plan_Diffusion'!J34)</f>
        <v/>
      </c>
      <c r="R38" s="46" t="str">
        <f>IF('Section 9a Plan_Diffusion'!K34="","",'Section 9a Plan_Diffusion'!K34)</f>
        <v/>
      </c>
      <c r="S38" s="46" t="str">
        <f>IF('Section 9a Plan_Diffusion'!L34="","",'Section 9a Plan_Diffusion'!L34)</f>
        <v/>
      </c>
      <c r="T38" s="46" t="str">
        <f>IF('Section 9a Plan_Diffusion'!M34="","",'Section 9a Plan_Diffusion'!M34)</f>
        <v/>
      </c>
      <c r="U38" s="40">
        <f>'Section 9a Plan_Diffusion'!N34</f>
        <v>0</v>
      </c>
      <c r="V38" s="40">
        <f>'Section 9a Plan_Diffusion'!O34</f>
        <v>0</v>
      </c>
      <c r="W38" s="40">
        <f>'Section 9a Plan_Diffusion'!P34</f>
        <v>0</v>
      </c>
      <c r="X38" s="40">
        <f>'Section 9a Plan_Diffusion'!Q34</f>
        <v>0</v>
      </c>
      <c r="Y38" s="8">
        <f>'Section 9a Plan_Diffusion'!R34</f>
        <v>0</v>
      </c>
      <c r="Z38" s="8">
        <f>'Section 9a Plan_Diffusion'!S34</f>
        <v>0</v>
      </c>
      <c r="AA38" s="1317">
        <f>'Section 9a Plan_Diffusion'!T34</f>
        <v>0</v>
      </c>
      <c r="AB38" s="8">
        <f>'Section 9a Plan_Diffusion'!U34</f>
        <v>0</v>
      </c>
      <c r="AC38" s="8">
        <f>'Section 9a Plan_Diffusion'!V34</f>
        <v>0</v>
      </c>
    </row>
    <row r="39" spans="1:29">
      <c r="A39" s="8">
        <f>'Identification '!$F$11</f>
        <v>0</v>
      </c>
      <c r="B39" s="1441" t="str">
        <f>IF(AND('Identification '!$F$11="",'Identification '!$F$15&lt;&gt;""),'Identification '!$F$15,IF('Identification '!$F$11="","",IF('Identification '!$F$13="Inscrire le nom de votre organisme dans la cellule F15",'Identification '!$F$15,'Identification '!$F$13)))</f>
        <v/>
      </c>
      <c r="C39" s="8" t="str">
        <f>REF!$BM$8</f>
        <v>2026-2027</v>
      </c>
      <c r="D39" s="8" t="s">
        <v>3361</v>
      </c>
      <c r="E39" s="46" t="str">
        <f>'Identification '!$F$17</f>
        <v/>
      </c>
      <c r="F39" s="8" t="str">
        <f>'Identification '!$G$18</f>
        <v/>
      </c>
      <c r="G39" s="10" t="str">
        <f>IF('Section 9a Plan_Diffusion'!$D$7="","",'Section 9a Plan_Diffusion'!$D$7)</f>
        <v/>
      </c>
      <c r="H39" s="8" t="str">
        <f>IF('Section 9a Plan_Diffusion'!A35="","",IF('Section 9a Plan_Diffusion'!A35="«Choisir»","",'Section 9a Plan_Diffusion'!A35))</f>
        <v/>
      </c>
      <c r="I39" s="1312" t="str">
        <f>IF('Section 9a Plan_Diffusion'!B35="","",'Section 9a Plan_Diffusion'!B35)</f>
        <v/>
      </c>
      <c r="J39" s="46" t="str">
        <f>IF('Section 9a Plan_Diffusion'!C35="","",'Section 9a Plan_Diffusion'!C35)</f>
        <v/>
      </c>
      <c r="K39" s="46" t="str">
        <f>IF('Section 9a Plan_Diffusion'!D35="","",'Section 9a Plan_Diffusion'!D35)</f>
        <v/>
      </c>
      <c r="L39" s="8" t="str">
        <f>IF('Section 9a Plan_Diffusion'!E35="","",IF('Section 9a Plan_Diffusion'!E35="«Choisir»","",'Section 9a Plan_Diffusion'!E35))</f>
        <v/>
      </c>
      <c r="M39" s="8" t="str">
        <f>IF('Section 9a Plan_Diffusion'!F35="","",IF('Section 9a Plan_Diffusion'!F35="«Choisir»","",'Section 9a Plan_Diffusion'!F35))</f>
        <v/>
      </c>
      <c r="N39" s="46" t="str">
        <f>IF('Section 9a Plan_Diffusion'!G35="","",'Section 9a Plan_Diffusion'!G35)</f>
        <v/>
      </c>
      <c r="O39" s="46" t="str">
        <f>IF('Section 9a Plan_Diffusion'!H35="","",'Section 9a Plan_Diffusion'!H35)</f>
        <v/>
      </c>
      <c r="P39" s="46" t="str">
        <f>IF('Section 9a Plan_Diffusion'!I35="","",'Section 9a Plan_Diffusion'!I35)</f>
        <v/>
      </c>
      <c r="Q39" s="46" t="str">
        <f>IF('Section 9a Plan_Diffusion'!J35="","",'Section 9a Plan_Diffusion'!J35)</f>
        <v/>
      </c>
      <c r="R39" s="46" t="str">
        <f>IF('Section 9a Plan_Diffusion'!K35="","",'Section 9a Plan_Diffusion'!K35)</f>
        <v/>
      </c>
      <c r="S39" s="46" t="str">
        <f>IF('Section 9a Plan_Diffusion'!L35="","",'Section 9a Plan_Diffusion'!L35)</f>
        <v/>
      </c>
      <c r="T39" s="46" t="str">
        <f>IF('Section 9a Plan_Diffusion'!M35="","",'Section 9a Plan_Diffusion'!M35)</f>
        <v/>
      </c>
      <c r="U39" s="40">
        <f>'Section 9a Plan_Diffusion'!N35</f>
        <v>0</v>
      </c>
      <c r="V39" s="40">
        <f>'Section 9a Plan_Diffusion'!O35</f>
        <v>0</v>
      </c>
      <c r="W39" s="40">
        <f>'Section 9a Plan_Diffusion'!P35</f>
        <v>0</v>
      </c>
      <c r="X39" s="40">
        <f>'Section 9a Plan_Diffusion'!Q35</f>
        <v>0</v>
      </c>
      <c r="Y39" s="8">
        <f>'Section 9a Plan_Diffusion'!R35</f>
        <v>0</v>
      </c>
      <c r="Z39" s="8">
        <f>'Section 9a Plan_Diffusion'!S35</f>
        <v>0</v>
      </c>
      <c r="AA39" s="1317">
        <f>'Section 9a Plan_Diffusion'!T35</f>
        <v>0</v>
      </c>
      <c r="AB39" s="8">
        <f>'Section 9a Plan_Diffusion'!U35</f>
        <v>0</v>
      </c>
      <c r="AC39" s="8">
        <f>'Section 9a Plan_Diffusion'!V35</f>
        <v>0</v>
      </c>
    </row>
    <row r="40" spans="1:29">
      <c r="A40" s="8">
        <f>'Identification '!$F$11</f>
        <v>0</v>
      </c>
      <c r="B40" s="1441" t="str">
        <f>IF(AND('Identification '!$F$11="",'Identification '!$F$15&lt;&gt;""),'Identification '!$F$15,IF('Identification '!$F$11="","",IF('Identification '!$F$13="Inscrire le nom de votre organisme dans la cellule F15",'Identification '!$F$15,'Identification '!$F$13)))</f>
        <v/>
      </c>
      <c r="C40" s="8" t="str">
        <f>REF!$BM$8</f>
        <v>2026-2027</v>
      </c>
      <c r="D40" s="8" t="s">
        <v>3361</v>
      </c>
      <c r="E40" s="46" t="str">
        <f>'Identification '!$F$17</f>
        <v/>
      </c>
      <c r="F40" s="8" t="str">
        <f>'Identification '!$G$18</f>
        <v/>
      </c>
      <c r="G40" s="10" t="str">
        <f>IF('Section 9a Plan_Diffusion'!$D$7="","",'Section 9a Plan_Diffusion'!$D$7)</f>
        <v/>
      </c>
      <c r="H40" s="8" t="str">
        <f>IF('Section 9a Plan_Diffusion'!A36="","",IF('Section 9a Plan_Diffusion'!A36="«Choisir»","",'Section 9a Plan_Diffusion'!A36))</f>
        <v/>
      </c>
      <c r="I40" s="1312" t="str">
        <f>IF('Section 9a Plan_Diffusion'!B36="","",'Section 9a Plan_Diffusion'!B36)</f>
        <v/>
      </c>
      <c r="J40" s="46" t="str">
        <f>IF('Section 9a Plan_Diffusion'!C36="","",'Section 9a Plan_Diffusion'!C36)</f>
        <v/>
      </c>
      <c r="K40" s="46" t="str">
        <f>IF('Section 9a Plan_Diffusion'!D36="","",'Section 9a Plan_Diffusion'!D36)</f>
        <v/>
      </c>
      <c r="L40" s="8" t="str">
        <f>IF('Section 9a Plan_Diffusion'!E36="","",IF('Section 9a Plan_Diffusion'!E36="«Choisir»","",'Section 9a Plan_Diffusion'!E36))</f>
        <v/>
      </c>
      <c r="M40" s="8" t="str">
        <f>IF('Section 9a Plan_Diffusion'!F36="","",IF('Section 9a Plan_Diffusion'!F36="«Choisir»","",'Section 9a Plan_Diffusion'!F36))</f>
        <v/>
      </c>
      <c r="N40" s="46" t="str">
        <f>IF('Section 9a Plan_Diffusion'!G36="","",'Section 9a Plan_Diffusion'!G36)</f>
        <v/>
      </c>
      <c r="O40" s="46" t="str">
        <f>IF('Section 9a Plan_Diffusion'!H36="","",'Section 9a Plan_Diffusion'!H36)</f>
        <v/>
      </c>
      <c r="P40" s="46" t="str">
        <f>IF('Section 9a Plan_Diffusion'!I36="","",'Section 9a Plan_Diffusion'!I36)</f>
        <v/>
      </c>
      <c r="Q40" s="46" t="str">
        <f>IF('Section 9a Plan_Diffusion'!J36="","",'Section 9a Plan_Diffusion'!J36)</f>
        <v/>
      </c>
      <c r="R40" s="46" t="str">
        <f>IF('Section 9a Plan_Diffusion'!K36="","",'Section 9a Plan_Diffusion'!K36)</f>
        <v/>
      </c>
      <c r="S40" s="46" t="str">
        <f>IF('Section 9a Plan_Diffusion'!L36="","",'Section 9a Plan_Diffusion'!L36)</f>
        <v/>
      </c>
      <c r="T40" s="46" t="str">
        <f>IF('Section 9a Plan_Diffusion'!M36="","",'Section 9a Plan_Diffusion'!M36)</f>
        <v/>
      </c>
      <c r="U40" s="40">
        <f>'Section 9a Plan_Diffusion'!N36</f>
        <v>0</v>
      </c>
      <c r="V40" s="40">
        <f>'Section 9a Plan_Diffusion'!O36</f>
        <v>0</v>
      </c>
      <c r="W40" s="40">
        <f>'Section 9a Plan_Diffusion'!P36</f>
        <v>0</v>
      </c>
      <c r="X40" s="40">
        <f>'Section 9a Plan_Diffusion'!Q36</f>
        <v>0</v>
      </c>
      <c r="Y40" s="8">
        <f>'Section 9a Plan_Diffusion'!R36</f>
        <v>0</v>
      </c>
      <c r="Z40" s="8">
        <f>'Section 9a Plan_Diffusion'!S36</f>
        <v>0</v>
      </c>
      <c r="AA40" s="1317">
        <f>'Section 9a Plan_Diffusion'!T36</f>
        <v>0</v>
      </c>
      <c r="AB40" s="8">
        <f>'Section 9a Plan_Diffusion'!U36</f>
        <v>0</v>
      </c>
      <c r="AC40" s="8">
        <f>'Section 9a Plan_Diffusion'!V36</f>
        <v>0</v>
      </c>
    </row>
    <row r="41" spans="1:29">
      <c r="A41" s="8">
        <f>'Identification '!$F$11</f>
        <v>0</v>
      </c>
      <c r="B41" s="1441" t="str">
        <f>IF(AND('Identification '!$F$11="",'Identification '!$F$15&lt;&gt;""),'Identification '!$F$15,IF('Identification '!$F$11="","",IF('Identification '!$F$13="Inscrire le nom de votre organisme dans la cellule F15",'Identification '!$F$15,'Identification '!$F$13)))</f>
        <v/>
      </c>
      <c r="C41" s="8" t="str">
        <f>REF!$BM$8</f>
        <v>2026-2027</v>
      </c>
      <c r="D41" s="8" t="s">
        <v>3361</v>
      </c>
      <c r="E41" s="46" t="str">
        <f>'Identification '!$F$17</f>
        <v/>
      </c>
      <c r="F41" s="8" t="str">
        <f>'Identification '!$G$18</f>
        <v/>
      </c>
      <c r="G41" s="10" t="str">
        <f>IF('Section 9a Plan_Diffusion'!$D$7="","",'Section 9a Plan_Diffusion'!$D$7)</f>
        <v/>
      </c>
      <c r="H41" s="8" t="str">
        <f>IF('Section 9a Plan_Diffusion'!A37="","",IF('Section 9a Plan_Diffusion'!A37="«Choisir»","",'Section 9a Plan_Diffusion'!A37))</f>
        <v/>
      </c>
      <c r="I41" s="1312" t="str">
        <f>IF('Section 9a Plan_Diffusion'!B37="","",'Section 9a Plan_Diffusion'!B37)</f>
        <v/>
      </c>
      <c r="J41" s="46" t="str">
        <f>IF('Section 9a Plan_Diffusion'!C37="","",'Section 9a Plan_Diffusion'!C37)</f>
        <v/>
      </c>
      <c r="K41" s="46" t="str">
        <f>IF('Section 9a Plan_Diffusion'!D37="","",'Section 9a Plan_Diffusion'!D37)</f>
        <v/>
      </c>
      <c r="L41" s="8" t="str">
        <f>IF('Section 9a Plan_Diffusion'!E37="","",IF('Section 9a Plan_Diffusion'!E37="«Choisir»","",'Section 9a Plan_Diffusion'!E37))</f>
        <v/>
      </c>
      <c r="M41" s="8" t="str">
        <f>IF('Section 9a Plan_Diffusion'!F37="","",IF('Section 9a Plan_Diffusion'!F37="«Choisir»","",'Section 9a Plan_Diffusion'!F37))</f>
        <v/>
      </c>
      <c r="N41" s="46" t="str">
        <f>IF('Section 9a Plan_Diffusion'!G37="","",'Section 9a Plan_Diffusion'!G37)</f>
        <v/>
      </c>
      <c r="O41" s="46" t="str">
        <f>IF('Section 9a Plan_Diffusion'!H37="","",'Section 9a Plan_Diffusion'!H37)</f>
        <v/>
      </c>
      <c r="P41" s="46" t="str">
        <f>IF('Section 9a Plan_Diffusion'!I37="","",'Section 9a Plan_Diffusion'!I37)</f>
        <v/>
      </c>
      <c r="Q41" s="46" t="str">
        <f>IF('Section 9a Plan_Diffusion'!J37="","",'Section 9a Plan_Diffusion'!J37)</f>
        <v/>
      </c>
      <c r="R41" s="46" t="str">
        <f>IF('Section 9a Plan_Diffusion'!K37="","",'Section 9a Plan_Diffusion'!K37)</f>
        <v/>
      </c>
      <c r="S41" s="46" t="str">
        <f>IF('Section 9a Plan_Diffusion'!L37="","",'Section 9a Plan_Diffusion'!L37)</f>
        <v/>
      </c>
      <c r="T41" s="46" t="str">
        <f>IF('Section 9a Plan_Diffusion'!M37="","",'Section 9a Plan_Diffusion'!M37)</f>
        <v/>
      </c>
      <c r="U41" s="40">
        <f>'Section 9a Plan_Diffusion'!N37</f>
        <v>0</v>
      </c>
      <c r="V41" s="40">
        <f>'Section 9a Plan_Diffusion'!O37</f>
        <v>0</v>
      </c>
      <c r="W41" s="40">
        <f>'Section 9a Plan_Diffusion'!P37</f>
        <v>0</v>
      </c>
      <c r="X41" s="40">
        <f>'Section 9a Plan_Diffusion'!Q37</f>
        <v>0</v>
      </c>
      <c r="Y41" s="8">
        <f>'Section 9a Plan_Diffusion'!R37</f>
        <v>0</v>
      </c>
      <c r="Z41" s="8">
        <f>'Section 9a Plan_Diffusion'!S37</f>
        <v>0</v>
      </c>
      <c r="AA41" s="1317">
        <f>'Section 9a Plan_Diffusion'!T37</f>
        <v>0</v>
      </c>
      <c r="AB41" s="8">
        <f>'Section 9a Plan_Diffusion'!U37</f>
        <v>0</v>
      </c>
      <c r="AC41" s="8">
        <f>'Section 9a Plan_Diffusion'!V37</f>
        <v>0</v>
      </c>
    </row>
    <row r="42" spans="1:29">
      <c r="A42" s="8">
        <f>'Identification '!$F$11</f>
        <v>0</v>
      </c>
      <c r="B42" s="1441" t="str">
        <f>IF(AND('Identification '!$F$11="",'Identification '!$F$15&lt;&gt;""),'Identification '!$F$15,IF('Identification '!$F$11="","",IF('Identification '!$F$13="Inscrire le nom de votre organisme dans la cellule F15",'Identification '!$F$15,'Identification '!$F$13)))</f>
        <v/>
      </c>
      <c r="C42" s="8" t="str">
        <f>REF!$BM$8</f>
        <v>2026-2027</v>
      </c>
      <c r="D42" s="8" t="s">
        <v>3361</v>
      </c>
      <c r="E42" s="46" t="str">
        <f>'Identification '!$F$17</f>
        <v/>
      </c>
      <c r="F42" s="8" t="str">
        <f>'Identification '!$G$18</f>
        <v/>
      </c>
      <c r="G42" s="10" t="str">
        <f>IF('Section 9a Plan_Diffusion'!$D$7="","",'Section 9a Plan_Diffusion'!$D$7)</f>
        <v/>
      </c>
      <c r="H42" s="8" t="str">
        <f>IF('Section 9a Plan_Diffusion'!A38="","",IF('Section 9a Plan_Diffusion'!A38="«Choisir»","",'Section 9a Plan_Diffusion'!A38))</f>
        <v/>
      </c>
      <c r="I42" s="1312" t="str">
        <f>IF('Section 9a Plan_Diffusion'!B38="","",'Section 9a Plan_Diffusion'!B38)</f>
        <v/>
      </c>
      <c r="J42" s="46" t="str">
        <f>IF('Section 9a Plan_Diffusion'!C38="","",'Section 9a Plan_Diffusion'!C38)</f>
        <v/>
      </c>
      <c r="K42" s="46" t="str">
        <f>IF('Section 9a Plan_Diffusion'!D38="","",'Section 9a Plan_Diffusion'!D38)</f>
        <v/>
      </c>
      <c r="L42" s="8" t="str">
        <f>IF('Section 9a Plan_Diffusion'!E38="","",IF('Section 9a Plan_Diffusion'!E38="«Choisir»","",'Section 9a Plan_Diffusion'!E38))</f>
        <v/>
      </c>
      <c r="M42" s="8" t="str">
        <f>IF('Section 9a Plan_Diffusion'!F38="","",IF('Section 9a Plan_Diffusion'!F38="«Choisir»","",'Section 9a Plan_Diffusion'!F38))</f>
        <v/>
      </c>
      <c r="N42" s="46" t="str">
        <f>IF('Section 9a Plan_Diffusion'!G38="","",'Section 9a Plan_Diffusion'!G38)</f>
        <v/>
      </c>
      <c r="O42" s="46" t="str">
        <f>IF('Section 9a Plan_Diffusion'!H38="","",'Section 9a Plan_Diffusion'!H38)</f>
        <v/>
      </c>
      <c r="P42" s="46" t="str">
        <f>IF('Section 9a Plan_Diffusion'!I38="","",'Section 9a Plan_Diffusion'!I38)</f>
        <v/>
      </c>
      <c r="Q42" s="46" t="str">
        <f>IF('Section 9a Plan_Diffusion'!J38="","",'Section 9a Plan_Diffusion'!J38)</f>
        <v/>
      </c>
      <c r="R42" s="46" t="str">
        <f>IF('Section 9a Plan_Diffusion'!K38="","",'Section 9a Plan_Diffusion'!K38)</f>
        <v/>
      </c>
      <c r="S42" s="46" t="str">
        <f>IF('Section 9a Plan_Diffusion'!L38="","",'Section 9a Plan_Diffusion'!L38)</f>
        <v/>
      </c>
      <c r="T42" s="46" t="str">
        <f>IF('Section 9a Plan_Diffusion'!M38="","",'Section 9a Plan_Diffusion'!M38)</f>
        <v/>
      </c>
      <c r="U42" s="40">
        <f>'Section 9a Plan_Diffusion'!N38</f>
        <v>0</v>
      </c>
      <c r="V42" s="40">
        <f>'Section 9a Plan_Diffusion'!O38</f>
        <v>0</v>
      </c>
      <c r="W42" s="40">
        <f>'Section 9a Plan_Diffusion'!P38</f>
        <v>0</v>
      </c>
      <c r="X42" s="40">
        <f>'Section 9a Plan_Diffusion'!Q38</f>
        <v>0</v>
      </c>
      <c r="Y42" s="8">
        <f>'Section 9a Plan_Diffusion'!R38</f>
        <v>0</v>
      </c>
      <c r="Z42" s="8">
        <f>'Section 9a Plan_Diffusion'!S38</f>
        <v>0</v>
      </c>
      <c r="AA42" s="1317">
        <f>'Section 9a Plan_Diffusion'!T38</f>
        <v>0</v>
      </c>
      <c r="AB42" s="8">
        <f>'Section 9a Plan_Diffusion'!U38</f>
        <v>0</v>
      </c>
      <c r="AC42" s="8">
        <f>'Section 9a Plan_Diffusion'!V38</f>
        <v>0</v>
      </c>
    </row>
    <row r="43" spans="1:29">
      <c r="A43" s="8">
        <f>'Identification '!$F$11</f>
        <v>0</v>
      </c>
      <c r="B43" s="1441" t="str">
        <f>IF(AND('Identification '!$F$11="",'Identification '!$F$15&lt;&gt;""),'Identification '!$F$15,IF('Identification '!$F$11="","",IF('Identification '!$F$13="Inscrire le nom de votre organisme dans la cellule F15",'Identification '!$F$15,'Identification '!$F$13)))</f>
        <v/>
      </c>
      <c r="C43" s="8" t="str">
        <f>REF!$BM$8</f>
        <v>2026-2027</v>
      </c>
      <c r="D43" s="8" t="s">
        <v>3361</v>
      </c>
      <c r="E43" s="46" t="str">
        <f>'Identification '!$F$17</f>
        <v/>
      </c>
      <c r="F43" s="8" t="str">
        <f>'Identification '!$G$18</f>
        <v/>
      </c>
      <c r="G43" s="10" t="str">
        <f>IF('Section 9a Plan_Diffusion'!$D$7="","",'Section 9a Plan_Diffusion'!$D$7)</f>
        <v/>
      </c>
      <c r="H43" s="8" t="str">
        <f>IF('Section 9a Plan_Diffusion'!A39="","",IF('Section 9a Plan_Diffusion'!A39="«Choisir»","",'Section 9a Plan_Diffusion'!A39))</f>
        <v/>
      </c>
      <c r="I43" s="1312" t="str">
        <f>IF('Section 9a Plan_Diffusion'!B39="","",'Section 9a Plan_Diffusion'!B39)</f>
        <v/>
      </c>
      <c r="J43" s="46" t="str">
        <f>IF('Section 9a Plan_Diffusion'!C39="","",'Section 9a Plan_Diffusion'!C39)</f>
        <v/>
      </c>
      <c r="K43" s="46" t="str">
        <f>IF('Section 9a Plan_Diffusion'!D39="","",'Section 9a Plan_Diffusion'!D39)</f>
        <v/>
      </c>
      <c r="L43" s="8" t="str">
        <f>IF('Section 9a Plan_Diffusion'!E39="","",IF('Section 9a Plan_Diffusion'!E39="«Choisir»","",'Section 9a Plan_Diffusion'!E39))</f>
        <v/>
      </c>
      <c r="M43" s="8" t="str">
        <f>IF('Section 9a Plan_Diffusion'!F39="","",IF('Section 9a Plan_Diffusion'!F39="«Choisir»","",'Section 9a Plan_Diffusion'!F39))</f>
        <v/>
      </c>
      <c r="N43" s="46" t="str">
        <f>IF('Section 9a Plan_Diffusion'!G39="","",'Section 9a Plan_Diffusion'!G39)</f>
        <v/>
      </c>
      <c r="O43" s="46" t="str">
        <f>IF('Section 9a Plan_Diffusion'!H39="","",'Section 9a Plan_Diffusion'!H39)</f>
        <v/>
      </c>
      <c r="P43" s="46" t="str">
        <f>IF('Section 9a Plan_Diffusion'!I39="","",'Section 9a Plan_Diffusion'!I39)</f>
        <v/>
      </c>
      <c r="Q43" s="46" t="str">
        <f>IF('Section 9a Plan_Diffusion'!J39="","",'Section 9a Plan_Diffusion'!J39)</f>
        <v/>
      </c>
      <c r="R43" s="46" t="str">
        <f>IF('Section 9a Plan_Diffusion'!K39="","",'Section 9a Plan_Diffusion'!K39)</f>
        <v/>
      </c>
      <c r="S43" s="46" t="str">
        <f>IF('Section 9a Plan_Diffusion'!L39="","",'Section 9a Plan_Diffusion'!L39)</f>
        <v/>
      </c>
      <c r="T43" s="46" t="str">
        <f>IF('Section 9a Plan_Diffusion'!M39="","",'Section 9a Plan_Diffusion'!M39)</f>
        <v/>
      </c>
      <c r="U43" s="40">
        <f>'Section 9a Plan_Diffusion'!N39</f>
        <v>0</v>
      </c>
      <c r="V43" s="40">
        <f>'Section 9a Plan_Diffusion'!O39</f>
        <v>0</v>
      </c>
      <c r="W43" s="40">
        <f>'Section 9a Plan_Diffusion'!P39</f>
        <v>0</v>
      </c>
      <c r="X43" s="40">
        <f>'Section 9a Plan_Diffusion'!Q39</f>
        <v>0</v>
      </c>
      <c r="Y43" s="8">
        <f>'Section 9a Plan_Diffusion'!R39</f>
        <v>0</v>
      </c>
      <c r="Z43" s="8">
        <f>'Section 9a Plan_Diffusion'!S39</f>
        <v>0</v>
      </c>
      <c r="AA43" s="1317">
        <f>'Section 9a Plan_Diffusion'!T39</f>
        <v>0</v>
      </c>
      <c r="AB43" s="8">
        <f>'Section 9a Plan_Diffusion'!U39</f>
        <v>0</v>
      </c>
      <c r="AC43" s="8">
        <f>'Section 9a Plan_Diffusion'!V39</f>
        <v>0</v>
      </c>
    </row>
    <row r="44" spans="1:29">
      <c r="A44" s="8">
        <f>'Identification '!$F$11</f>
        <v>0</v>
      </c>
      <c r="B44" s="1441" t="str">
        <f>IF(AND('Identification '!$F$11="",'Identification '!$F$15&lt;&gt;""),'Identification '!$F$15,IF('Identification '!$F$11="","",IF('Identification '!$F$13="Inscrire le nom de votre organisme dans la cellule F15",'Identification '!$F$15,'Identification '!$F$13)))</f>
        <v/>
      </c>
      <c r="C44" s="8" t="str">
        <f>REF!$BM$8</f>
        <v>2026-2027</v>
      </c>
      <c r="D44" s="8" t="s">
        <v>3361</v>
      </c>
      <c r="E44" s="46" t="str">
        <f>'Identification '!$F$17</f>
        <v/>
      </c>
      <c r="F44" s="8" t="str">
        <f>'Identification '!$G$18</f>
        <v/>
      </c>
      <c r="G44" s="10" t="str">
        <f>IF('Section 9a Plan_Diffusion'!$D$7="","",'Section 9a Plan_Diffusion'!$D$7)</f>
        <v/>
      </c>
      <c r="H44" s="8" t="str">
        <f>IF('Section 9a Plan_Diffusion'!A40="","",IF('Section 9a Plan_Diffusion'!A40="«Choisir»","",'Section 9a Plan_Diffusion'!A40))</f>
        <v/>
      </c>
      <c r="I44" s="1312" t="str">
        <f>IF('Section 9a Plan_Diffusion'!B40="","",'Section 9a Plan_Diffusion'!B40)</f>
        <v/>
      </c>
      <c r="J44" s="46" t="str">
        <f>IF('Section 9a Plan_Diffusion'!C40="","",'Section 9a Plan_Diffusion'!C40)</f>
        <v/>
      </c>
      <c r="K44" s="46" t="str">
        <f>IF('Section 9a Plan_Diffusion'!D40="","",'Section 9a Plan_Diffusion'!D40)</f>
        <v/>
      </c>
      <c r="L44" s="8" t="str">
        <f>IF('Section 9a Plan_Diffusion'!E40="","",IF('Section 9a Plan_Diffusion'!E40="«Choisir»","",'Section 9a Plan_Diffusion'!E40))</f>
        <v/>
      </c>
      <c r="M44" s="8" t="str">
        <f>IF('Section 9a Plan_Diffusion'!F40="","",IF('Section 9a Plan_Diffusion'!F40="«Choisir»","",'Section 9a Plan_Diffusion'!F40))</f>
        <v/>
      </c>
      <c r="N44" s="46" t="str">
        <f>IF('Section 9a Plan_Diffusion'!G40="","",'Section 9a Plan_Diffusion'!G40)</f>
        <v/>
      </c>
      <c r="O44" s="46" t="str">
        <f>IF('Section 9a Plan_Diffusion'!H40="","",'Section 9a Plan_Diffusion'!H40)</f>
        <v/>
      </c>
      <c r="P44" s="46" t="str">
        <f>IF('Section 9a Plan_Diffusion'!I40="","",'Section 9a Plan_Diffusion'!I40)</f>
        <v/>
      </c>
      <c r="Q44" s="46" t="str">
        <f>IF('Section 9a Plan_Diffusion'!J40="","",'Section 9a Plan_Diffusion'!J40)</f>
        <v/>
      </c>
      <c r="R44" s="46" t="str">
        <f>IF('Section 9a Plan_Diffusion'!K40="","",'Section 9a Plan_Diffusion'!K40)</f>
        <v/>
      </c>
      <c r="S44" s="46" t="str">
        <f>IF('Section 9a Plan_Diffusion'!L40="","",'Section 9a Plan_Diffusion'!L40)</f>
        <v/>
      </c>
      <c r="T44" s="46" t="str">
        <f>IF('Section 9a Plan_Diffusion'!M40="","",'Section 9a Plan_Diffusion'!M40)</f>
        <v/>
      </c>
      <c r="U44" s="40">
        <f>'Section 9a Plan_Diffusion'!N40</f>
        <v>0</v>
      </c>
      <c r="V44" s="40">
        <f>'Section 9a Plan_Diffusion'!O40</f>
        <v>0</v>
      </c>
      <c r="W44" s="40">
        <f>'Section 9a Plan_Diffusion'!P40</f>
        <v>0</v>
      </c>
      <c r="X44" s="40">
        <f>'Section 9a Plan_Diffusion'!Q40</f>
        <v>0</v>
      </c>
      <c r="Y44" s="8">
        <f>'Section 9a Plan_Diffusion'!R40</f>
        <v>0</v>
      </c>
      <c r="Z44" s="8">
        <f>'Section 9a Plan_Diffusion'!S40</f>
        <v>0</v>
      </c>
      <c r="AA44" s="1317">
        <f>'Section 9a Plan_Diffusion'!T40</f>
        <v>0</v>
      </c>
      <c r="AB44" s="8">
        <f>'Section 9a Plan_Diffusion'!U40</f>
        <v>0</v>
      </c>
      <c r="AC44" s="8">
        <f>'Section 9a Plan_Diffusion'!V40</f>
        <v>0</v>
      </c>
    </row>
    <row r="45" spans="1:29">
      <c r="A45" s="8">
        <f>'Identification '!$F$11</f>
        <v>0</v>
      </c>
      <c r="B45" s="1441" t="str">
        <f>IF(AND('Identification '!$F$11="",'Identification '!$F$15&lt;&gt;""),'Identification '!$F$15,IF('Identification '!$F$11="","",IF('Identification '!$F$13="Inscrire le nom de votre organisme dans la cellule F15",'Identification '!$F$15,'Identification '!$F$13)))</f>
        <v/>
      </c>
      <c r="C45" s="8" t="str">
        <f>REF!$BM$8</f>
        <v>2026-2027</v>
      </c>
      <c r="D45" s="8" t="s">
        <v>3361</v>
      </c>
      <c r="E45" s="46" t="str">
        <f>'Identification '!$F$17</f>
        <v/>
      </c>
      <c r="F45" s="8" t="str">
        <f>'Identification '!$G$18</f>
        <v/>
      </c>
      <c r="G45" s="10" t="str">
        <f>IF('Section 9a Plan_Diffusion'!$D$7="","",'Section 9a Plan_Diffusion'!$D$7)</f>
        <v/>
      </c>
      <c r="H45" s="8" t="str">
        <f>IF('Section 9a Plan_Diffusion'!A41="","",IF('Section 9a Plan_Diffusion'!A41="«Choisir»","",'Section 9a Plan_Diffusion'!A41))</f>
        <v/>
      </c>
      <c r="I45" s="1312" t="str">
        <f>IF('Section 9a Plan_Diffusion'!B41="","",'Section 9a Plan_Diffusion'!B41)</f>
        <v/>
      </c>
      <c r="J45" s="46" t="str">
        <f>IF('Section 9a Plan_Diffusion'!C41="","",'Section 9a Plan_Diffusion'!C41)</f>
        <v/>
      </c>
      <c r="K45" s="46" t="str">
        <f>IF('Section 9a Plan_Diffusion'!D41="","",'Section 9a Plan_Diffusion'!D41)</f>
        <v/>
      </c>
      <c r="L45" s="8" t="str">
        <f>IF('Section 9a Plan_Diffusion'!E41="","",IF('Section 9a Plan_Diffusion'!E41="«Choisir»","",'Section 9a Plan_Diffusion'!E41))</f>
        <v/>
      </c>
      <c r="M45" s="8" t="str">
        <f>IF('Section 9a Plan_Diffusion'!F41="","",IF('Section 9a Plan_Diffusion'!F41="«Choisir»","",'Section 9a Plan_Diffusion'!F41))</f>
        <v/>
      </c>
      <c r="N45" s="46" t="str">
        <f>IF('Section 9a Plan_Diffusion'!G41="","",'Section 9a Plan_Diffusion'!G41)</f>
        <v/>
      </c>
      <c r="O45" s="46" t="str">
        <f>IF('Section 9a Plan_Diffusion'!H41="","",'Section 9a Plan_Diffusion'!H41)</f>
        <v/>
      </c>
      <c r="P45" s="46" t="str">
        <f>IF('Section 9a Plan_Diffusion'!I41="","",'Section 9a Plan_Diffusion'!I41)</f>
        <v/>
      </c>
      <c r="Q45" s="46" t="str">
        <f>IF('Section 9a Plan_Diffusion'!J41="","",'Section 9a Plan_Diffusion'!J41)</f>
        <v/>
      </c>
      <c r="R45" s="46" t="str">
        <f>IF('Section 9a Plan_Diffusion'!K41="","",'Section 9a Plan_Diffusion'!K41)</f>
        <v/>
      </c>
      <c r="S45" s="46" t="str">
        <f>IF('Section 9a Plan_Diffusion'!L41="","",'Section 9a Plan_Diffusion'!L41)</f>
        <v/>
      </c>
      <c r="T45" s="46" t="str">
        <f>IF('Section 9a Plan_Diffusion'!M41="","",'Section 9a Plan_Diffusion'!M41)</f>
        <v/>
      </c>
      <c r="U45" s="40">
        <f>'Section 9a Plan_Diffusion'!N41</f>
        <v>0</v>
      </c>
      <c r="V45" s="40">
        <f>'Section 9a Plan_Diffusion'!O41</f>
        <v>0</v>
      </c>
      <c r="W45" s="40">
        <f>'Section 9a Plan_Diffusion'!P41</f>
        <v>0</v>
      </c>
      <c r="X45" s="40">
        <f>'Section 9a Plan_Diffusion'!Q41</f>
        <v>0</v>
      </c>
      <c r="Y45" s="8">
        <f>'Section 9a Plan_Diffusion'!R41</f>
        <v>0</v>
      </c>
      <c r="Z45" s="8">
        <f>'Section 9a Plan_Diffusion'!S41</f>
        <v>0</v>
      </c>
      <c r="AA45" s="1317">
        <f>'Section 9a Plan_Diffusion'!T41</f>
        <v>0</v>
      </c>
      <c r="AB45" s="8">
        <f>'Section 9a Plan_Diffusion'!U41</f>
        <v>0</v>
      </c>
      <c r="AC45" s="8">
        <f>'Section 9a Plan_Diffusion'!V41</f>
        <v>0</v>
      </c>
    </row>
    <row r="46" spans="1:29">
      <c r="A46" s="8">
        <f>'Identification '!$F$11</f>
        <v>0</v>
      </c>
      <c r="B46" s="1441" t="str">
        <f>IF(AND('Identification '!$F$11="",'Identification '!$F$15&lt;&gt;""),'Identification '!$F$15,IF('Identification '!$F$11="","",IF('Identification '!$F$13="Inscrire le nom de votre organisme dans la cellule F15",'Identification '!$F$15,'Identification '!$F$13)))</f>
        <v/>
      </c>
      <c r="C46" s="8" t="str">
        <f>REF!$BM$8</f>
        <v>2026-2027</v>
      </c>
      <c r="D46" s="8" t="s">
        <v>3361</v>
      </c>
      <c r="E46" s="46" t="str">
        <f>'Identification '!$F$17</f>
        <v/>
      </c>
      <c r="F46" s="8" t="str">
        <f>'Identification '!$G$18</f>
        <v/>
      </c>
      <c r="G46" s="10" t="str">
        <f>IF('Section 9a Plan_Diffusion'!$D$7="","",'Section 9a Plan_Diffusion'!$D$7)</f>
        <v/>
      </c>
      <c r="H46" s="8" t="str">
        <f>IF('Section 9a Plan_Diffusion'!A42="","",IF('Section 9a Plan_Diffusion'!A42="«Choisir»","",'Section 9a Plan_Diffusion'!A42))</f>
        <v/>
      </c>
      <c r="I46" s="1312" t="str">
        <f>IF('Section 9a Plan_Diffusion'!B42="","",'Section 9a Plan_Diffusion'!B42)</f>
        <v/>
      </c>
      <c r="J46" s="46" t="str">
        <f>IF('Section 9a Plan_Diffusion'!C42="","",'Section 9a Plan_Diffusion'!C42)</f>
        <v/>
      </c>
      <c r="K46" s="46" t="str">
        <f>IF('Section 9a Plan_Diffusion'!D42="","",'Section 9a Plan_Diffusion'!D42)</f>
        <v/>
      </c>
      <c r="L46" s="8" t="str">
        <f>IF('Section 9a Plan_Diffusion'!E42="","",IF('Section 9a Plan_Diffusion'!E42="«Choisir»","",'Section 9a Plan_Diffusion'!E42))</f>
        <v/>
      </c>
      <c r="M46" s="8" t="str">
        <f>IF('Section 9a Plan_Diffusion'!F42="","",IF('Section 9a Plan_Diffusion'!F42="«Choisir»","",'Section 9a Plan_Diffusion'!F42))</f>
        <v/>
      </c>
      <c r="N46" s="46" t="str">
        <f>IF('Section 9a Plan_Diffusion'!G42="","",'Section 9a Plan_Diffusion'!G42)</f>
        <v/>
      </c>
      <c r="O46" s="46" t="str">
        <f>IF('Section 9a Plan_Diffusion'!H42="","",'Section 9a Plan_Diffusion'!H42)</f>
        <v/>
      </c>
      <c r="P46" s="46" t="str">
        <f>IF('Section 9a Plan_Diffusion'!I42="","",'Section 9a Plan_Diffusion'!I42)</f>
        <v/>
      </c>
      <c r="Q46" s="46" t="str">
        <f>IF('Section 9a Plan_Diffusion'!J42="","",'Section 9a Plan_Diffusion'!J42)</f>
        <v/>
      </c>
      <c r="R46" s="46" t="str">
        <f>IF('Section 9a Plan_Diffusion'!K42="","",'Section 9a Plan_Diffusion'!K42)</f>
        <v/>
      </c>
      <c r="S46" s="46" t="str">
        <f>IF('Section 9a Plan_Diffusion'!L42="","",'Section 9a Plan_Diffusion'!L42)</f>
        <v/>
      </c>
      <c r="T46" s="46" t="str">
        <f>IF('Section 9a Plan_Diffusion'!M42="","",'Section 9a Plan_Diffusion'!M42)</f>
        <v/>
      </c>
      <c r="U46" s="40">
        <f>'Section 9a Plan_Diffusion'!N42</f>
        <v>0</v>
      </c>
      <c r="V46" s="40">
        <f>'Section 9a Plan_Diffusion'!O42</f>
        <v>0</v>
      </c>
      <c r="W46" s="40">
        <f>'Section 9a Plan_Diffusion'!P42</f>
        <v>0</v>
      </c>
      <c r="X46" s="40">
        <f>'Section 9a Plan_Diffusion'!Q42</f>
        <v>0</v>
      </c>
      <c r="Y46" s="8">
        <f>'Section 9a Plan_Diffusion'!R42</f>
        <v>0</v>
      </c>
      <c r="Z46" s="8">
        <f>'Section 9a Plan_Diffusion'!S42</f>
        <v>0</v>
      </c>
      <c r="AA46" s="1317">
        <f>'Section 9a Plan_Diffusion'!T42</f>
        <v>0</v>
      </c>
      <c r="AB46" s="8">
        <f>'Section 9a Plan_Diffusion'!U42</f>
        <v>0</v>
      </c>
      <c r="AC46" s="8">
        <f>'Section 9a Plan_Diffusion'!V42</f>
        <v>0</v>
      </c>
    </row>
    <row r="47" spans="1:29">
      <c r="A47" s="8">
        <f>'Identification '!$F$11</f>
        <v>0</v>
      </c>
      <c r="B47" s="1441" t="str">
        <f>IF(AND('Identification '!$F$11="",'Identification '!$F$15&lt;&gt;""),'Identification '!$F$15,IF('Identification '!$F$11="","",IF('Identification '!$F$13="Inscrire le nom de votre organisme dans la cellule F15",'Identification '!$F$15,'Identification '!$F$13)))</f>
        <v/>
      </c>
      <c r="C47" s="8" t="str">
        <f>REF!$BM$8</f>
        <v>2026-2027</v>
      </c>
      <c r="D47" s="8" t="s">
        <v>3361</v>
      </c>
      <c r="E47" s="46" t="str">
        <f>'Identification '!$F$17</f>
        <v/>
      </c>
      <c r="F47" s="8" t="str">
        <f>'Identification '!$G$18</f>
        <v/>
      </c>
      <c r="G47" s="10" t="str">
        <f>IF('Section 9a Plan_Diffusion'!$D$7="","",'Section 9a Plan_Diffusion'!$D$7)</f>
        <v/>
      </c>
      <c r="H47" s="8" t="str">
        <f>IF('Section 9a Plan_Diffusion'!A43="","",IF('Section 9a Plan_Diffusion'!A43="«Choisir»","",'Section 9a Plan_Diffusion'!A43))</f>
        <v/>
      </c>
      <c r="I47" s="1312" t="str">
        <f>IF('Section 9a Plan_Diffusion'!B43="","",'Section 9a Plan_Diffusion'!B43)</f>
        <v/>
      </c>
      <c r="J47" s="46" t="str">
        <f>IF('Section 9a Plan_Diffusion'!C43="","",'Section 9a Plan_Diffusion'!C43)</f>
        <v/>
      </c>
      <c r="K47" s="46" t="str">
        <f>IF('Section 9a Plan_Diffusion'!D43="","",'Section 9a Plan_Diffusion'!D43)</f>
        <v/>
      </c>
      <c r="L47" s="8" t="str">
        <f>IF('Section 9a Plan_Diffusion'!E43="","",IF('Section 9a Plan_Diffusion'!E43="«Choisir»","",'Section 9a Plan_Diffusion'!E43))</f>
        <v/>
      </c>
      <c r="M47" s="8" t="str">
        <f>IF('Section 9a Plan_Diffusion'!F43="","",IF('Section 9a Plan_Diffusion'!F43="«Choisir»","",'Section 9a Plan_Diffusion'!F43))</f>
        <v/>
      </c>
      <c r="N47" s="46" t="str">
        <f>IF('Section 9a Plan_Diffusion'!G43="","",'Section 9a Plan_Diffusion'!G43)</f>
        <v/>
      </c>
      <c r="O47" s="46" t="str">
        <f>IF('Section 9a Plan_Diffusion'!H43="","",'Section 9a Plan_Diffusion'!H43)</f>
        <v/>
      </c>
      <c r="P47" s="46" t="str">
        <f>IF('Section 9a Plan_Diffusion'!I43="","",'Section 9a Plan_Diffusion'!I43)</f>
        <v/>
      </c>
      <c r="Q47" s="46" t="str">
        <f>IF('Section 9a Plan_Diffusion'!J43="","",'Section 9a Plan_Diffusion'!J43)</f>
        <v/>
      </c>
      <c r="R47" s="46" t="str">
        <f>IF('Section 9a Plan_Diffusion'!K43="","",'Section 9a Plan_Diffusion'!K43)</f>
        <v/>
      </c>
      <c r="S47" s="46" t="str">
        <f>IF('Section 9a Plan_Diffusion'!L43="","",'Section 9a Plan_Diffusion'!L43)</f>
        <v/>
      </c>
      <c r="T47" s="46" t="str">
        <f>IF('Section 9a Plan_Diffusion'!M43="","",'Section 9a Plan_Diffusion'!M43)</f>
        <v/>
      </c>
      <c r="U47" s="40">
        <f>'Section 9a Plan_Diffusion'!N43</f>
        <v>0</v>
      </c>
      <c r="V47" s="40">
        <f>'Section 9a Plan_Diffusion'!O43</f>
        <v>0</v>
      </c>
      <c r="W47" s="40">
        <f>'Section 9a Plan_Diffusion'!P43</f>
        <v>0</v>
      </c>
      <c r="X47" s="40">
        <f>'Section 9a Plan_Diffusion'!Q43</f>
        <v>0</v>
      </c>
      <c r="Y47" s="8">
        <f>'Section 9a Plan_Diffusion'!R43</f>
        <v>0</v>
      </c>
      <c r="Z47" s="8">
        <f>'Section 9a Plan_Diffusion'!S43</f>
        <v>0</v>
      </c>
      <c r="AA47" s="1317">
        <f>'Section 9a Plan_Diffusion'!T43</f>
        <v>0</v>
      </c>
      <c r="AB47" s="8">
        <f>'Section 9a Plan_Diffusion'!U43</f>
        <v>0</v>
      </c>
      <c r="AC47" s="8">
        <f>'Section 9a Plan_Diffusion'!V43</f>
        <v>0</v>
      </c>
    </row>
    <row r="48" spans="1:29">
      <c r="A48" s="8">
        <f>'Identification '!$F$11</f>
        <v>0</v>
      </c>
      <c r="B48" s="1441" t="str">
        <f>IF(AND('Identification '!$F$11="",'Identification '!$F$15&lt;&gt;""),'Identification '!$F$15,IF('Identification '!$F$11="","",IF('Identification '!$F$13="Inscrire le nom de votre organisme dans la cellule F15",'Identification '!$F$15,'Identification '!$F$13)))</f>
        <v/>
      </c>
      <c r="C48" s="8" t="str">
        <f>REF!$BM$8</f>
        <v>2026-2027</v>
      </c>
      <c r="D48" s="8" t="s">
        <v>3361</v>
      </c>
      <c r="E48" s="46" t="str">
        <f>'Identification '!$F$17</f>
        <v/>
      </c>
      <c r="F48" s="8" t="str">
        <f>'Identification '!$G$18</f>
        <v/>
      </c>
      <c r="G48" s="10" t="str">
        <f>IF('Section 9a Plan_Diffusion'!$D$7="","",'Section 9a Plan_Diffusion'!$D$7)</f>
        <v/>
      </c>
      <c r="H48" s="8" t="str">
        <f>IF('Section 9a Plan_Diffusion'!A44="","",IF('Section 9a Plan_Diffusion'!A44="«Choisir»","",'Section 9a Plan_Diffusion'!A44))</f>
        <v/>
      </c>
      <c r="I48" s="1312" t="str">
        <f>IF('Section 9a Plan_Diffusion'!B44="","",'Section 9a Plan_Diffusion'!B44)</f>
        <v/>
      </c>
      <c r="J48" s="46" t="str">
        <f>IF('Section 9a Plan_Diffusion'!C44="","",'Section 9a Plan_Diffusion'!C44)</f>
        <v/>
      </c>
      <c r="K48" s="46" t="str">
        <f>IF('Section 9a Plan_Diffusion'!D44="","",'Section 9a Plan_Diffusion'!D44)</f>
        <v/>
      </c>
      <c r="L48" s="8" t="str">
        <f>IF('Section 9a Plan_Diffusion'!E44="","",IF('Section 9a Plan_Diffusion'!E44="«Choisir»","",'Section 9a Plan_Diffusion'!E44))</f>
        <v/>
      </c>
      <c r="M48" s="8" t="str">
        <f>IF('Section 9a Plan_Diffusion'!F44="","",IF('Section 9a Plan_Diffusion'!F44="«Choisir»","",'Section 9a Plan_Diffusion'!F44))</f>
        <v/>
      </c>
      <c r="N48" s="46" t="str">
        <f>IF('Section 9a Plan_Diffusion'!G44="","",'Section 9a Plan_Diffusion'!G44)</f>
        <v/>
      </c>
      <c r="O48" s="46" t="str">
        <f>IF('Section 9a Plan_Diffusion'!H44="","",'Section 9a Plan_Diffusion'!H44)</f>
        <v/>
      </c>
      <c r="P48" s="46" t="str">
        <f>IF('Section 9a Plan_Diffusion'!I44="","",'Section 9a Plan_Diffusion'!I44)</f>
        <v/>
      </c>
      <c r="Q48" s="46" t="str">
        <f>IF('Section 9a Plan_Diffusion'!J44="","",'Section 9a Plan_Diffusion'!J44)</f>
        <v/>
      </c>
      <c r="R48" s="46" t="str">
        <f>IF('Section 9a Plan_Diffusion'!K44="","",'Section 9a Plan_Diffusion'!K44)</f>
        <v/>
      </c>
      <c r="S48" s="46" t="str">
        <f>IF('Section 9a Plan_Diffusion'!L44="","",'Section 9a Plan_Diffusion'!L44)</f>
        <v/>
      </c>
      <c r="T48" s="46" t="str">
        <f>IF('Section 9a Plan_Diffusion'!M44="","",'Section 9a Plan_Diffusion'!M44)</f>
        <v/>
      </c>
      <c r="U48" s="40">
        <f>'Section 9a Plan_Diffusion'!N44</f>
        <v>0</v>
      </c>
      <c r="V48" s="40">
        <f>'Section 9a Plan_Diffusion'!O44</f>
        <v>0</v>
      </c>
      <c r="W48" s="40">
        <f>'Section 9a Plan_Diffusion'!P44</f>
        <v>0</v>
      </c>
      <c r="X48" s="40">
        <f>'Section 9a Plan_Diffusion'!Q44</f>
        <v>0</v>
      </c>
      <c r="Y48" s="8">
        <f>'Section 9a Plan_Diffusion'!R44</f>
        <v>0</v>
      </c>
      <c r="Z48" s="8">
        <f>'Section 9a Plan_Diffusion'!S44</f>
        <v>0</v>
      </c>
      <c r="AA48" s="1317">
        <f>'Section 9a Plan_Diffusion'!T44</f>
        <v>0</v>
      </c>
      <c r="AB48" s="8">
        <f>'Section 9a Plan_Diffusion'!U44</f>
        <v>0</v>
      </c>
      <c r="AC48" s="8">
        <f>'Section 9a Plan_Diffusion'!V44</f>
        <v>0</v>
      </c>
    </row>
    <row r="49" spans="1:29">
      <c r="A49" s="8">
        <f>'Identification '!$F$11</f>
        <v>0</v>
      </c>
      <c r="B49" s="1441" t="str">
        <f>IF(AND('Identification '!$F$11="",'Identification '!$F$15&lt;&gt;""),'Identification '!$F$15,IF('Identification '!$F$11="","",IF('Identification '!$F$13="Inscrire le nom de votre organisme dans la cellule F15",'Identification '!$F$15,'Identification '!$F$13)))</f>
        <v/>
      </c>
      <c r="C49" s="8" t="str">
        <f>REF!$BM$8</f>
        <v>2026-2027</v>
      </c>
      <c r="D49" s="8" t="s">
        <v>3361</v>
      </c>
      <c r="E49" s="46" t="str">
        <f>'Identification '!$F$17</f>
        <v/>
      </c>
      <c r="F49" s="8" t="str">
        <f>'Identification '!$G$18</f>
        <v/>
      </c>
      <c r="G49" s="10" t="str">
        <f>IF('Section 9a Plan_Diffusion'!$D$7="","",'Section 9a Plan_Diffusion'!$D$7)</f>
        <v/>
      </c>
      <c r="H49" s="8" t="str">
        <f>IF('Section 9a Plan_Diffusion'!A45="","",IF('Section 9a Plan_Diffusion'!A45="«Choisir»","",'Section 9a Plan_Diffusion'!A45))</f>
        <v/>
      </c>
      <c r="I49" s="1312" t="str">
        <f>IF('Section 9a Plan_Diffusion'!B45="","",'Section 9a Plan_Diffusion'!B45)</f>
        <v/>
      </c>
      <c r="J49" s="46" t="str">
        <f>IF('Section 9a Plan_Diffusion'!C45="","",'Section 9a Plan_Diffusion'!C45)</f>
        <v/>
      </c>
      <c r="K49" s="46" t="str">
        <f>IF('Section 9a Plan_Diffusion'!D45="","",'Section 9a Plan_Diffusion'!D45)</f>
        <v/>
      </c>
      <c r="L49" s="8" t="str">
        <f>IF('Section 9a Plan_Diffusion'!E45="","",IF('Section 9a Plan_Diffusion'!E45="«Choisir»","",'Section 9a Plan_Diffusion'!E45))</f>
        <v/>
      </c>
      <c r="M49" s="8" t="str">
        <f>IF('Section 9a Plan_Diffusion'!F45="","",IF('Section 9a Plan_Diffusion'!F45="«Choisir»","",'Section 9a Plan_Diffusion'!F45))</f>
        <v/>
      </c>
      <c r="N49" s="46" t="str">
        <f>IF('Section 9a Plan_Diffusion'!G45="","",'Section 9a Plan_Diffusion'!G45)</f>
        <v/>
      </c>
      <c r="O49" s="46" t="str">
        <f>IF('Section 9a Plan_Diffusion'!H45="","",'Section 9a Plan_Diffusion'!H45)</f>
        <v/>
      </c>
      <c r="P49" s="46" t="str">
        <f>IF('Section 9a Plan_Diffusion'!I45="","",'Section 9a Plan_Diffusion'!I45)</f>
        <v/>
      </c>
      <c r="Q49" s="46" t="str">
        <f>IF('Section 9a Plan_Diffusion'!J45="","",'Section 9a Plan_Diffusion'!J45)</f>
        <v/>
      </c>
      <c r="R49" s="46" t="str">
        <f>IF('Section 9a Plan_Diffusion'!K45="","",'Section 9a Plan_Diffusion'!K45)</f>
        <v/>
      </c>
      <c r="S49" s="46" t="str">
        <f>IF('Section 9a Plan_Diffusion'!L45="","",'Section 9a Plan_Diffusion'!L45)</f>
        <v/>
      </c>
      <c r="T49" s="46" t="str">
        <f>IF('Section 9a Plan_Diffusion'!M45="","",'Section 9a Plan_Diffusion'!M45)</f>
        <v/>
      </c>
      <c r="U49" s="40">
        <f>'Section 9a Plan_Diffusion'!N45</f>
        <v>0</v>
      </c>
      <c r="V49" s="40">
        <f>'Section 9a Plan_Diffusion'!O45</f>
        <v>0</v>
      </c>
      <c r="W49" s="40">
        <f>'Section 9a Plan_Diffusion'!P45</f>
        <v>0</v>
      </c>
      <c r="X49" s="40">
        <f>'Section 9a Plan_Diffusion'!Q45</f>
        <v>0</v>
      </c>
      <c r="Y49" s="8">
        <f>'Section 9a Plan_Diffusion'!R45</f>
        <v>0</v>
      </c>
      <c r="Z49" s="8">
        <f>'Section 9a Plan_Diffusion'!S45</f>
        <v>0</v>
      </c>
      <c r="AA49" s="1317">
        <f>'Section 9a Plan_Diffusion'!T45</f>
        <v>0</v>
      </c>
      <c r="AB49" s="8">
        <f>'Section 9a Plan_Diffusion'!U45</f>
        <v>0</v>
      </c>
      <c r="AC49" s="8">
        <f>'Section 9a Plan_Diffusion'!V45</f>
        <v>0</v>
      </c>
    </row>
    <row r="50" spans="1:29">
      <c r="A50" s="8">
        <f>'Identification '!$F$11</f>
        <v>0</v>
      </c>
      <c r="B50" s="1441" t="str">
        <f>IF(AND('Identification '!$F$11="",'Identification '!$F$15&lt;&gt;""),'Identification '!$F$15,IF('Identification '!$F$11="","",IF('Identification '!$F$13="Inscrire le nom de votre organisme dans la cellule F15",'Identification '!$F$15,'Identification '!$F$13)))</f>
        <v/>
      </c>
      <c r="C50" s="8" t="str">
        <f>REF!$BM$8</f>
        <v>2026-2027</v>
      </c>
      <c r="D50" s="8" t="s">
        <v>3361</v>
      </c>
      <c r="E50" s="46" t="str">
        <f>'Identification '!$F$17</f>
        <v/>
      </c>
      <c r="F50" s="8" t="str">
        <f>'Identification '!$G$18</f>
        <v/>
      </c>
      <c r="G50" s="10" t="str">
        <f>IF('Section 9a Plan_Diffusion'!$D$7="","",'Section 9a Plan_Diffusion'!$D$7)</f>
        <v/>
      </c>
      <c r="H50" s="8" t="str">
        <f>IF('Section 9a Plan_Diffusion'!A46="","",IF('Section 9a Plan_Diffusion'!A46="«Choisir»","",'Section 9a Plan_Diffusion'!A46))</f>
        <v/>
      </c>
      <c r="I50" s="1312" t="str">
        <f>IF('Section 9a Plan_Diffusion'!B46="","",'Section 9a Plan_Diffusion'!B46)</f>
        <v/>
      </c>
      <c r="J50" s="46" t="str">
        <f>IF('Section 9a Plan_Diffusion'!C46="","",'Section 9a Plan_Diffusion'!C46)</f>
        <v/>
      </c>
      <c r="K50" s="46" t="str">
        <f>IF('Section 9a Plan_Diffusion'!D46="","",'Section 9a Plan_Diffusion'!D46)</f>
        <v/>
      </c>
      <c r="L50" s="8" t="str">
        <f>IF('Section 9a Plan_Diffusion'!E46="","",IF('Section 9a Plan_Diffusion'!E46="«Choisir»","",'Section 9a Plan_Diffusion'!E46))</f>
        <v/>
      </c>
      <c r="M50" s="8" t="str">
        <f>IF('Section 9a Plan_Diffusion'!F46="","",IF('Section 9a Plan_Diffusion'!F46="«Choisir»","",'Section 9a Plan_Diffusion'!F46))</f>
        <v/>
      </c>
      <c r="N50" s="46" t="str">
        <f>IF('Section 9a Plan_Diffusion'!G46="","",'Section 9a Plan_Diffusion'!G46)</f>
        <v/>
      </c>
      <c r="O50" s="46" t="str">
        <f>IF('Section 9a Plan_Diffusion'!H46="","",'Section 9a Plan_Diffusion'!H46)</f>
        <v/>
      </c>
      <c r="P50" s="46" t="str">
        <f>IF('Section 9a Plan_Diffusion'!I46="","",'Section 9a Plan_Diffusion'!I46)</f>
        <v/>
      </c>
      <c r="Q50" s="46" t="str">
        <f>IF('Section 9a Plan_Diffusion'!J46="","",'Section 9a Plan_Diffusion'!J46)</f>
        <v/>
      </c>
      <c r="R50" s="46" t="str">
        <f>IF('Section 9a Plan_Diffusion'!K46="","",'Section 9a Plan_Diffusion'!K46)</f>
        <v/>
      </c>
      <c r="S50" s="46" t="str">
        <f>IF('Section 9a Plan_Diffusion'!L46="","",'Section 9a Plan_Diffusion'!L46)</f>
        <v/>
      </c>
      <c r="T50" s="46" t="str">
        <f>IF('Section 9a Plan_Diffusion'!M46="","",'Section 9a Plan_Diffusion'!M46)</f>
        <v/>
      </c>
      <c r="U50" s="40">
        <f>'Section 9a Plan_Diffusion'!N46</f>
        <v>0</v>
      </c>
      <c r="V50" s="40">
        <f>'Section 9a Plan_Diffusion'!O46</f>
        <v>0</v>
      </c>
      <c r="W50" s="40">
        <f>'Section 9a Plan_Diffusion'!P46</f>
        <v>0</v>
      </c>
      <c r="X50" s="40">
        <f>'Section 9a Plan_Diffusion'!Q46</f>
        <v>0</v>
      </c>
      <c r="Y50" s="8">
        <f>'Section 9a Plan_Diffusion'!R46</f>
        <v>0</v>
      </c>
      <c r="Z50" s="8">
        <f>'Section 9a Plan_Diffusion'!S46</f>
        <v>0</v>
      </c>
      <c r="AA50" s="1317">
        <f>'Section 9a Plan_Diffusion'!T46</f>
        <v>0</v>
      </c>
      <c r="AB50" s="8">
        <f>'Section 9a Plan_Diffusion'!U46</f>
        <v>0</v>
      </c>
      <c r="AC50" s="8">
        <f>'Section 9a Plan_Diffusion'!V46</f>
        <v>0</v>
      </c>
    </row>
    <row r="51" spans="1:29">
      <c r="A51" s="8">
        <f>'Identification '!$F$11</f>
        <v>0</v>
      </c>
      <c r="B51" s="1441" t="str">
        <f>IF(AND('Identification '!$F$11="",'Identification '!$F$15&lt;&gt;""),'Identification '!$F$15,IF('Identification '!$F$11="","",IF('Identification '!$F$13="Inscrire le nom de votre organisme dans la cellule F15",'Identification '!$F$15,'Identification '!$F$13)))</f>
        <v/>
      </c>
      <c r="C51" s="8" t="str">
        <f>REF!$BM$8</f>
        <v>2026-2027</v>
      </c>
      <c r="D51" s="8" t="s">
        <v>3361</v>
      </c>
      <c r="E51" s="46" t="str">
        <f>'Identification '!$F$17</f>
        <v/>
      </c>
      <c r="F51" s="8" t="str">
        <f>'Identification '!$G$18</f>
        <v/>
      </c>
      <c r="G51" s="10" t="str">
        <f>IF('Section 9a Plan_Diffusion'!$D$7="","",'Section 9a Plan_Diffusion'!$D$7)</f>
        <v/>
      </c>
      <c r="H51" s="8" t="str">
        <f>IF('Section 9a Plan_Diffusion'!A47="","",IF('Section 9a Plan_Diffusion'!A47="«Choisir»","",'Section 9a Plan_Diffusion'!A47))</f>
        <v/>
      </c>
      <c r="I51" s="1312" t="str">
        <f>IF('Section 9a Plan_Diffusion'!B47="","",'Section 9a Plan_Diffusion'!B47)</f>
        <v/>
      </c>
      <c r="J51" s="46" t="str">
        <f>IF('Section 9a Plan_Diffusion'!C47="","",'Section 9a Plan_Diffusion'!C47)</f>
        <v/>
      </c>
      <c r="K51" s="46" t="str">
        <f>IF('Section 9a Plan_Diffusion'!D47="","",'Section 9a Plan_Diffusion'!D47)</f>
        <v/>
      </c>
      <c r="L51" s="8" t="str">
        <f>IF('Section 9a Plan_Diffusion'!E47="","",IF('Section 9a Plan_Diffusion'!E47="«Choisir»","",'Section 9a Plan_Diffusion'!E47))</f>
        <v/>
      </c>
      <c r="M51" s="8" t="str">
        <f>IF('Section 9a Plan_Diffusion'!F47="","",IF('Section 9a Plan_Diffusion'!F47="«Choisir»","",'Section 9a Plan_Diffusion'!F47))</f>
        <v/>
      </c>
      <c r="N51" s="46" t="str">
        <f>IF('Section 9a Plan_Diffusion'!G47="","",'Section 9a Plan_Diffusion'!G47)</f>
        <v/>
      </c>
      <c r="O51" s="46" t="str">
        <f>IF('Section 9a Plan_Diffusion'!H47="","",'Section 9a Plan_Diffusion'!H47)</f>
        <v/>
      </c>
      <c r="P51" s="46" t="str">
        <f>IF('Section 9a Plan_Diffusion'!I47="","",'Section 9a Plan_Diffusion'!I47)</f>
        <v/>
      </c>
      <c r="Q51" s="46" t="str">
        <f>IF('Section 9a Plan_Diffusion'!J47="","",'Section 9a Plan_Diffusion'!J47)</f>
        <v/>
      </c>
      <c r="R51" s="46" t="str">
        <f>IF('Section 9a Plan_Diffusion'!K47="","",'Section 9a Plan_Diffusion'!K47)</f>
        <v/>
      </c>
      <c r="S51" s="46" t="str">
        <f>IF('Section 9a Plan_Diffusion'!L47="","",'Section 9a Plan_Diffusion'!L47)</f>
        <v/>
      </c>
      <c r="T51" s="46" t="str">
        <f>IF('Section 9a Plan_Diffusion'!M47="","",'Section 9a Plan_Diffusion'!M47)</f>
        <v/>
      </c>
      <c r="U51" s="40">
        <f>'Section 9a Plan_Diffusion'!N47</f>
        <v>0</v>
      </c>
      <c r="V51" s="40">
        <f>'Section 9a Plan_Diffusion'!O47</f>
        <v>0</v>
      </c>
      <c r="W51" s="40">
        <f>'Section 9a Plan_Diffusion'!P47</f>
        <v>0</v>
      </c>
      <c r="X51" s="40">
        <f>'Section 9a Plan_Diffusion'!Q47</f>
        <v>0</v>
      </c>
      <c r="Y51" s="8">
        <f>'Section 9a Plan_Diffusion'!R47</f>
        <v>0</v>
      </c>
      <c r="Z51" s="8">
        <f>'Section 9a Plan_Diffusion'!S47</f>
        <v>0</v>
      </c>
      <c r="AA51" s="1317">
        <f>'Section 9a Plan_Diffusion'!T47</f>
        <v>0</v>
      </c>
      <c r="AB51" s="8">
        <f>'Section 9a Plan_Diffusion'!U47</f>
        <v>0</v>
      </c>
      <c r="AC51" s="8">
        <f>'Section 9a Plan_Diffusion'!V47</f>
        <v>0</v>
      </c>
    </row>
    <row r="52" spans="1:29">
      <c r="A52" s="8">
        <f>'Identification '!$F$11</f>
        <v>0</v>
      </c>
      <c r="B52" s="1441" t="str">
        <f>IF(AND('Identification '!$F$11="",'Identification '!$F$15&lt;&gt;""),'Identification '!$F$15,IF('Identification '!$F$11="","",IF('Identification '!$F$13="Inscrire le nom de votre organisme dans la cellule F15",'Identification '!$F$15,'Identification '!$F$13)))</f>
        <v/>
      </c>
      <c r="C52" s="8" t="str">
        <f>REF!$BM$8</f>
        <v>2026-2027</v>
      </c>
      <c r="D52" s="8" t="s">
        <v>3361</v>
      </c>
      <c r="E52" s="46" t="str">
        <f>'Identification '!$F$17</f>
        <v/>
      </c>
      <c r="F52" s="8" t="str">
        <f>'Identification '!$G$18</f>
        <v/>
      </c>
      <c r="G52" s="10" t="str">
        <f>IF('Section 9a Plan_Diffusion'!$D$7="","",'Section 9a Plan_Diffusion'!$D$7)</f>
        <v/>
      </c>
      <c r="H52" s="8" t="str">
        <f>IF('Section 9a Plan_Diffusion'!A48="","",IF('Section 9a Plan_Diffusion'!A48="«Choisir»","",'Section 9a Plan_Diffusion'!A48))</f>
        <v/>
      </c>
      <c r="I52" s="1312" t="str">
        <f>IF('Section 9a Plan_Diffusion'!B48="","",'Section 9a Plan_Diffusion'!B48)</f>
        <v/>
      </c>
      <c r="J52" s="46" t="str">
        <f>IF('Section 9a Plan_Diffusion'!C48="","",'Section 9a Plan_Diffusion'!C48)</f>
        <v/>
      </c>
      <c r="K52" s="46" t="str">
        <f>IF('Section 9a Plan_Diffusion'!D48="","",'Section 9a Plan_Diffusion'!D48)</f>
        <v/>
      </c>
      <c r="L52" s="8" t="str">
        <f>IF('Section 9a Plan_Diffusion'!E48="","",IF('Section 9a Plan_Diffusion'!E48="«Choisir»","",'Section 9a Plan_Diffusion'!E48))</f>
        <v/>
      </c>
      <c r="M52" s="8" t="str">
        <f>IF('Section 9a Plan_Diffusion'!F48="","",IF('Section 9a Plan_Diffusion'!F48="«Choisir»","",'Section 9a Plan_Diffusion'!F48))</f>
        <v/>
      </c>
      <c r="N52" s="46" t="str">
        <f>IF('Section 9a Plan_Diffusion'!G48="","",'Section 9a Plan_Diffusion'!G48)</f>
        <v/>
      </c>
      <c r="O52" s="46" t="str">
        <f>IF('Section 9a Plan_Diffusion'!H48="","",'Section 9a Plan_Diffusion'!H48)</f>
        <v/>
      </c>
      <c r="P52" s="46" t="str">
        <f>IF('Section 9a Plan_Diffusion'!I48="","",'Section 9a Plan_Diffusion'!I48)</f>
        <v/>
      </c>
      <c r="Q52" s="46" t="str">
        <f>IF('Section 9a Plan_Diffusion'!J48="","",'Section 9a Plan_Diffusion'!J48)</f>
        <v/>
      </c>
      <c r="R52" s="46" t="str">
        <f>IF('Section 9a Plan_Diffusion'!K48="","",'Section 9a Plan_Diffusion'!K48)</f>
        <v/>
      </c>
      <c r="S52" s="46" t="str">
        <f>IF('Section 9a Plan_Diffusion'!L48="","",'Section 9a Plan_Diffusion'!L48)</f>
        <v/>
      </c>
      <c r="T52" s="46" t="str">
        <f>IF('Section 9a Plan_Diffusion'!M48="","",'Section 9a Plan_Diffusion'!M48)</f>
        <v/>
      </c>
      <c r="U52" s="40">
        <f>'Section 9a Plan_Diffusion'!N48</f>
        <v>0</v>
      </c>
      <c r="V52" s="40">
        <f>'Section 9a Plan_Diffusion'!O48</f>
        <v>0</v>
      </c>
      <c r="W52" s="40">
        <f>'Section 9a Plan_Diffusion'!P48</f>
        <v>0</v>
      </c>
      <c r="X52" s="40">
        <f>'Section 9a Plan_Diffusion'!Q48</f>
        <v>0</v>
      </c>
      <c r="Y52" s="8">
        <f>'Section 9a Plan_Diffusion'!R48</f>
        <v>0</v>
      </c>
      <c r="Z52" s="8">
        <f>'Section 9a Plan_Diffusion'!S48</f>
        <v>0</v>
      </c>
      <c r="AA52" s="1317">
        <f>'Section 9a Plan_Diffusion'!T48</f>
        <v>0</v>
      </c>
      <c r="AB52" s="8">
        <f>'Section 9a Plan_Diffusion'!U48</f>
        <v>0</v>
      </c>
      <c r="AC52" s="8">
        <f>'Section 9a Plan_Diffusion'!V48</f>
        <v>0</v>
      </c>
    </row>
    <row r="53" spans="1:29">
      <c r="A53" s="8">
        <f>'Identification '!$F$11</f>
        <v>0</v>
      </c>
      <c r="B53" s="1441" t="str">
        <f>IF(AND('Identification '!$F$11="",'Identification '!$F$15&lt;&gt;""),'Identification '!$F$15,IF('Identification '!$F$11="","",IF('Identification '!$F$13="Inscrire le nom de votre organisme dans la cellule F15",'Identification '!$F$15,'Identification '!$F$13)))</f>
        <v/>
      </c>
      <c r="C53" s="8" t="str">
        <f>REF!$BM$8</f>
        <v>2026-2027</v>
      </c>
      <c r="D53" s="8" t="s">
        <v>3361</v>
      </c>
      <c r="E53" s="46" t="str">
        <f>'Identification '!$F$17</f>
        <v/>
      </c>
      <c r="F53" s="8" t="str">
        <f>'Identification '!$G$18</f>
        <v/>
      </c>
      <c r="G53" s="10" t="str">
        <f>IF('Section 9a Plan_Diffusion'!$D$7="","",'Section 9a Plan_Diffusion'!$D$7)</f>
        <v/>
      </c>
      <c r="H53" s="8" t="str">
        <f>IF('Section 9a Plan_Diffusion'!A49="","",IF('Section 9a Plan_Diffusion'!A49="«Choisir»","",'Section 9a Plan_Diffusion'!A49))</f>
        <v/>
      </c>
      <c r="I53" s="1312" t="str">
        <f>IF('Section 9a Plan_Diffusion'!B49="","",'Section 9a Plan_Diffusion'!B49)</f>
        <v/>
      </c>
      <c r="J53" s="46" t="str">
        <f>IF('Section 9a Plan_Diffusion'!C49="","",'Section 9a Plan_Diffusion'!C49)</f>
        <v/>
      </c>
      <c r="K53" s="46" t="str">
        <f>IF('Section 9a Plan_Diffusion'!D49="","",'Section 9a Plan_Diffusion'!D49)</f>
        <v/>
      </c>
      <c r="L53" s="8" t="str">
        <f>IF('Section 9a Plan_Diffusion'!E49="","",IF('Section 9a Plan_Diffusion'!E49="«Choisir»","",'Section 9a Plan_Diffusion'!E49))</f>
        <v/>
      </c>
      <c r="M53" s="8" t="str">
        <f>IF('Section 9a Plan_Diffusion'!F49="","",IF('Section 9a Plan_Diffusion'!F49="«Choisir»","",'Section 9a Plan_Diffusion'!F49))</f>
        <v/>
      </c>
      <c r="N53" s="46" t="str">
        <f>IF('Section 9a Plan_Diffusion'!G49="","",'Section 9a Plan_Diffusion'!G49)</f>
        <v/>
      </c>
      <c r="O53" s="46" t="str">
        <f>IF('Section 9a Plan_Diffusion'!H49="","",'Section 9a Plan_Diffusion'!H49)</f>
        <v/>
      </c>
      <c r="P53" s="46" t="str">
        <f>IF('Section 9a Plan_Diffusion'!I49="","",'Section 9a Plan_Diffusion'!I49)</f>
        <v/>
      </c>
      <c r="Q53" s="46" t="str">
        <f>IF('Section 9a Plan_Diffusion'!J49="","",'Section 9a Plan_Diffusion'!J49)</f>
        <v/>
      </c>
      <c r="R53" s="46" t="str">
        <f>IF('Section 9a Plan_Diffusion'!K49="","",'Section 9a Plan_Diffusion'!K49)</f>
        <v/>
      </c>
      <c r="S53" s="46" t="str">
        <f>IF('Section 9a Plan_Diffusion'!L49="","",'Section 9a Plan_Diffusion'!L49)</f>
        <v/>
      </c>
      <c r="T53" s="46" t="str">
        <f>IF('Section 9a Plan_Diffusion'!M49="","",'Section 9a Plan_Diffusion'!M49)</f>
        <v/>
      </c>
      <c r="U53" s="40">
        <f>'Section 9a Plan_Diffusion'!N49</f>
        <v>0</v>
      </c>
      <c r="V53" s="40">
        <f>'Section 9a Plan_Diffusion'!O49</f>
        <v>0</v>
      </c>
      <c r="W53" s="40">
        <f>'Section 9a Plan_Diffusion'!P49</f>
        <v>0</v>
      </c>
      <c r="X53" s="40">
        <f>'Section 9a Plan_Diffusion'!Q49</f>
        <v>0</v>
      </c>
      <c r="Y53" s="8">
        <f>'Section 9a Plan_Diffusion'!R49</f>
        <v>0</v>
      </c>
      <c r="Z53" s="8">
        <f>'Section 9a Plan_Diffusion'!S49</f>
        <v>0</v>
      </c>
      <c r="AA53" s="1317">
        <f>'Section 9a Plan_Diffusion'!T49</f>
        <v>0</v>
      </c>
      <c r="AB53" s="8">
        <f>'Section 9a Plan_Diffusion'!U49</f>
        <v>0</v>
      </c>
      <c r="AC53" s="8">
        <f>'Section 9a Plan_Diffusion'!V49</f>
        <v>0</v>
      </c>
    </row>
    <row r="54" spans="1:29">
      <c r="A54" s="8">
        <f>'Identification '!$F$11</f>
        <v>0</v>
      </c>
      <c r="B54" s="1441" t="str">
        <f>IF(AND('Identification '!$F$11="",'Identification '!$F$15&lt;&gt;""),'Identification '!$F$15,IF('Identification '!$F$11="","",IF('Identification '!$F$13="Inscrire le nom de votre organisme dans la cellule F15",'Identification '!$F$15,'Identification '!$F$13)))</f>
        <v/>
      </c>
      <c r="C54" s="8" t="str">
        <f>REF!$BM$8</f>
        <v>2026-2027</v>
      </c>
      <c r="D54" s="8" t="s">
        <v>3361</v>
      </c>
      <c r="E54" s="46" t="str">
        <f>'Identification '!$F$17</f>
        <v/>
      </c>
      <c r="F54" s="8" t="str">
        <f>'Identification '!$G$18</f>
        <v/>
      </c>
      <c r="G54" s="10" t="str">
        <f>IF('Section 9a Plan_Diffusion'!$D$7="","",'Section 9a Plan_Diffusion'!$D$7)</f>
        <v/>
      </c>
      <c r="H54" s="8" t="str">
        <f>IF('Section 9a Plan_Diffusion'!A50="","",IF('Section 9a Plan_Diffusion'!A50="«Choisir»","",'Section 9a Plan_Diffusion'!A50))</f>
        <v/>
      </c>
      <c r="I54" s="1312" t="str">
        <f>IF('Section 9a Plan_Diffusion'!B50="","",'Section 9a Plan_Diffusion'!B50)</f>
        <v/>
      </c>
      <c r="J54" s="46" t="str">
        <f>IF('Section 9a Plan_Diffusion'!C50="","",'Section 9a Plan_Diffusion'!C50)</f>
        <v/>
      </c>
      <c r="K54" s="46" t="str">
        <f>IF('Section 9a Plan_Diffusion'!D50="","",'Section 9a Plan_Diffusion'!D50)</f>
        <v/>
      </c>
      <c r="L54" s="8" t="str">
        <f>IF('Section 9a Plan_Diffusion'!E50="","",IF('Section 9a Plan_Diffusion'!E50="«Choisir»","",'Section 9a Plan_Diffusion'!E50))</f>
        <v/>
      </c>
      <c r="M54" s="8" t="str">
        <f>IF('Section 9a Plan_Diffusion'!F50="","",IF('Section 9a Plan_Diffusion'!F50="«Choisir»","",'Section 9a Plan_Diffusion'!F50))</f>
        <v/>
      </c>
      <c r="N54" s="46" t="str">
        <f>IF('Section 9a Plan_Diffusion'!G50="","",'Section 9a Plan_Diffusion'!G50)</f>
        <v/>
      </c>
      <c r="O54" s="46" t="str">
        <f>IF('Section 9a Plan_Diffusion'!H50="","",'Section 9a Plan_Diffusion'!H50)</f>
        <v/>
      </c>
      <c r="P54" s="46" t="str">
        <f>IF('Section 9a Plan_Diffusion'!I50="","",'Section 9a Plan_Diffusion'!I50)</f>
        <v/>
      </c>
      <c r="Q54" s="46" t="str">
        <f>IF('Section 9a Plan_Diffusion'!J50="","",'Section 9a Plan_Diffusion'!J50)</f>
        <v/>
      </c>
      <c r="R54" s="46" t="str">
        <f>IF('Section 9a Plan_Diffusion'!K50="","",'Section 9a Plan_Diffusion'!K50)</f>
        <v/>
      </c>
      <c r="S54" s="46" t="str">
        <f>IF('Section 9a Plan_Diffusion'!L50="","",'Section 9a Plan_Diffusion'!L50)</f>
        <v/>
      </c>
      <c r="T54" s="46" t="str">
        <f>IF('Section 9a Plan_Diffusion'!M50="","",'Section 9a Plan_Diffusion'!M50)</f>
        <v/>
      </c>
      <c r="U54" s="40">
        <f>'Section 9a Plan_Diffusion'!N50</f>
        <v>0</v>
      </c>
      <c r="V54" s="40">
        <f>'Section 9a Plan_Diffusion'!O50</f>
        <v>0</v>
      </c>
      <c r="W54" s="40">
        <f>'Section 9a Plan_Diffusion'!P50</f>
        <v>0</v>
      </c>
      <c r="X54" s="40">
        <f>'Section 9a Plan_Diffusion'!Q50</f>
        <v>0</v>
      </c>
      <c r="Y54" s="8">
        <f>'Section 9a Plan_Diffusion'!R50</f>
        <v>0</v>
      </c>
      <c r="Z54" s="8">
        <f>'Section 9a Plan_Diffusion'!S50</f>
        <v>0</v>
      </c>
      <c r="AA54" s="1317">
        <f>'Section 9a Plan_Diffusion'!T50</f>
        <v>0</v>
      </c>
      <c r="AB54" s="8">
        <f>'Section 9a Plan_Diffusion'!U50</f>
        <v>0</v>
      </c>
      <c r="AC54" s="8">
        <f>'Section 9a Plan_Diffusion'!V50</f>
        <v>0</v>
      </c>
    </row>
    <row r="55" spans="1:29">
      <c r="A55" s="8">
        <f>'Identification '!$F$11</f>
        <v>0</v>
      </c>
      <c r="B55" s="1441" t="str">
        <f>IF(AND('Identification '!$F$11="",'Identification '!$F$15&lt;&gt;""),'Identification '!$F$15,IF('Identification '!$F$11="","",IF('Identification '!$F$13="Inscrire le nom de votre organisme dans la cellule F15",'Identification '!$F$15,'Identification '!$F$13)))</f>
        <v/>
      </c>
      <c r="C55" s="8" t="str">
        <f>REF!$BM$8</f>
        <v>2026-2027</v>
      </c>
      <c r="D55" s="8" t="s">
        <v>3361</v>
      </c>
      <c r="E55" s="46" t="str">
        <f>'Identification '!$F$17</f>
        <v/>
      </c>
      <c r="F55" s="8" t="str">
        <f>'Identification '!$G$18</f>
        <v/>
      </c>
      <c r="G55" s="10" t="str">
        <f>IF('Section 9a Plan_Diffusion'!$D$7="","",'Section 9a Plan_Diffusion'!$D$7)</f>
        <v/>
      </c>
      <c r="H55" s="8" t="str">
        <f>IF('Section 9a Plan_Diffusion'!A51="","",IF('Section 9a Plan_Diffusion'!A51="«Choisir»","",'Section 9a Plan_Diffusion'!A51))</f>
        <v/>
      </c>
      <c r="I55" s="1312" t="str">
        <f>IF('Section 9a Plan_Diffusion'!B51="","",'Section 9a Plan_Diffusion'!B51)</f>
        <v/>
      </c>
      <c r="J55" s="46" t="str">
        <f>IF('Section 9a Plan_Diffusion'!C51="","",'Section 9a Plan_Diffusion'!C51)</f>
        <v/>
      </c>
      <c r="K55" s="46" t="str">
        <f>IF('Section 9a Plan_Diffusion'!D51="","",'Section 9a Plan_Diffusion'!D51)</f>
        <v/>
      </c>
      <c r="L55" s="8" t="str">
        <f>IF('Section 9a Plan_Diffusion'!E51="","",IF('Section 9a Plan_Diffusion'!E51="«Choisir»","",'Section 9a Plan_Diffusion'!E51))</f>
        <v/>
      </c>
      <c r="M55" s="8" t="str">
        <f>IF('Section 9a Plan_Diffusion'!F51="","",IF('Section 9a Plan_Diffusion'!F51="«Choisir»","",'Section 9a Plan_Diffusion'!F51))</f>
        <v/>
      </c>
      <c r="N55" s="46" t="str">
        <f>IF('Section 9a Plan_Diffusion'!G51="","",'Section 9a Plan_Diffusion'!G51)</f>
        <v/>
      </c>
      <c r="O55" s="46" t="str">
        <f>IF('Section 9a Plan_Diffusion'!H51="","",'Section 9a Plan_Diffusion'!H51)</f>
        <v/>
      </c>
      <c r="P55" s="46" t="str">
        <f>IF('Section 9a Plan_Diffusion'!I51="","",'Section 9a Plan_Diffusion'!I51)</f>
        <v/>
      </c>
      <c r="Q55" s="46" t="str">
        <f>IF('Section 9a Plan_Diffusion'!J51="","",'Section 9a Plan_Diffusion'!J51)</f>
        <v/>
      </c>
      <c r="R55" s="46" t="str">
        <f>IF('Section 9a Plan_Diffusion'!K51="","",'Section 9a Plan_Diffusion'!K51)</f>
        <v/>
      </c>
      <c r="S55" s="46" t="str">
        <f>IF('Section 9a Plan_Diffusion'!L51="","",'Section 9a Plan_Diffusion'!L51)</f>
        <v/>
      </c>
      <c r="T55" s="46" t="str">
        <f>IF('Section 9a Plan_Diffusion'!M51="","",'Section 9a Plan_Diffusion'!M51)</f>
        <v/>
      </c>
      <c r="U55" s="40">
        <f>'Section 9a Plan_Diffusion'!N51</f>
        <v>0</v>
      </c>
      <c r="V55" s="40">
        <f>'Section 9a Plan_Diffusion'!O51</f>
        <v>0</v>
      </c>
      <c r="W55" s="40">
        <f>'Section 9a Plan_Diffusion'!P51</f>
        <v>0</v>
      </c>
      <c r="X55" s="40">
        <f>'Section 9a Plan_Diffusion'!Q51</f>
        <v>0</v>
      </c>
      <c r="Y55" s="8">
        <f>'Section 9a Plan_Diffusion'!R51</f>
        <v>0</v>
      </c>
      <c r="Z55" s="8">
        <f>'Section 9a Plan_Diffusion'!S51</f>
        <v>0</v>
      </c>
      <c r="AA55" s="1317">
        <f>'Section 9a Plan_Diffusion'!T51</f>
        <v>0</v>
      </c>
      <c r="AB55" s="8">
        <f>'Section 9a Plan_Diffusion'!U51</f>
        <v>0</v>
      </c>
      <c r="AC55" s="8">
        <f>'Section 9a Plan_Diffusion'!V51</f>
        <v>0</v>
      </c>
    </row>
    <row r="56" spans="1:29">
      <c r="A56" s="8">
        <f>'Identification '!$F$11</f>
        <v>0</v>
      </c>
      <c r="B56" s="1441" t="str">
        <f>IF(AND('Identification '!$F$11="",'Identification '!$F$15&lt;&gt;""),'Identification '!$F$15,IF('Identification '!$F$11="","",IF('Identification '!$F$13="Inscrire le nom de votre organisme dans la cellule F15",'Identification '!$F$15,'Identification '!$F$13)))</f>
        <v/>
      </c>
      <c r="C56" s="8" t="str">
        <f>REF!$BM$8</f>
        <v>2026-2027</v>
      </c>
      <c r="D56" s="8" t="s">
        <v>3361</v>
      </c>
      <c r="E56" s="46" t="str">
        <f>'Identification '!$F$17</f>
        <v/>
      </c>
      <c r="F56" s="8" t="str">
        <f>'Identification '!$G$18</f>
        <v/>
      </c>
      <c r="G56" s="10" t="str">
        <f>IF('Section 9a Plan_Diffusion'!$D$7="","",'Section 9a Plan_Diffusion'!$D$7)</f>
        <v/>
      </c>
      <c r="H56" s="8" t="str">
        <f>IF('Section 9a Plan_Diffusion'!A52="","",IF('Section 9a Plan_Diffusion'!A52="«Choisir»","",'Section 9a Plan_Diffusion'!A52))</f>
        <v/>
      </c>
      <c r="I56" s="1312" t="str">
        <f>IF('Section 9a Plan_Diffusion'!B52="","",'Section 9a Plan_Diffusion'!B52)</f>
        <v/>
      </c>
      <c r="J56" s="46" t="str">
        <f>IF('Section 9a Plan_Diffusion'!C52="","",'Section 9a Plan_Diffusion'!C52)</f>
        <v/>
      </c>
      <c r="K56" s="46" t="str">
        <f>IF('Section 9a Plan_Diffusion'!D52="","",'Section 9a Plan_Diffusion'!D52)</f>
        <v/>
      </c>
      <c r="L56" s="8" t="str">
        <f>IF('Section 9a Plan_Diffusion'!E52="","",IF('Section 9a Plan_Diffusion'!E52="«Choisir»","",'Section 9a Plan_Diffusion'!E52))</f>
        <v/>
      </c>
      <c r="M56" s="8" t="str">
        <f>IF('Section 9a Plan_Diffusion'!F52="","",IF('Section 9a Plan_Diffusion'!F52="«Choisir»","",'Section 9a Plan_Diffusion'!F52))</f>
        <v/>
      </c>
      <c r="N56" s="46" t="str">
        <f>IF('Section 9a Plan_Diffusion'!G52="","",'Section 9a Plan_Diffusion'!G52)</f>
        <v/>
      </c>
      <c r="O56" s="46" t="str">
        <f>IF('Section 9a Plan_Diffusion'!H52="","",'Section 9a Plan_Diffusion'!H52)</f>
        <v/>
      </c>
      <c r="P56" s="46" t="str">
        <f>IF('Section 9a Plan_Diffusion'!I52="","",'Section 9a Plan_Diffusion'!I52)</f>
        <v/>
      </c>
      <c r="Q56" s="46" t="str">
        <f>IF('Section 9a Plan_Diffusion'!J52="","",'Section 9a Plan_Diffusion'!J52)</f>
        <v/>
      </c>
      <c r="R56" s="46" t="str">
        <f>IF('Section 9a Plan_Diffusion'!K52="","",'Section 9a Plan_Diffusion'!K52)</f>
        <v/>
      </c>
      <c r="S56" s="46" t="str">
        <f>IF('Section 9a Plan_Diffusion'!L52="","",'Section 9a Plan_Diffusion'!L52)</f>
        <v/>
      </c>
      <c r="T56" s="46" t="str">
        <f>IF('Section 9a Plan_Diffusion'!M52="","",'Section 9a Plan_Diffusion'!M52)</f>
        <v/>
      </c>
      <c r="U56" s="40">
        <f>'Section 9a Plan_Diffusion'!N52</f>
        <v>0</v>
      </c>
      <c r="V56" s="40">
        <f>'Section 9a Plan_Diffusion'!O52</f>
        <v>0</v>
      </c>
      <c r="W56" s="40">
        <f>'Section 9a Plan_Diffusion'!P52</f>
        <v>0</v>
      </c>
      <c r="X56" s="40">
        <f>'Section 9a Plan_Diffusion'!Q52</f>
        <v>0</v>
      </c>
      <c r="Y56" s="8">
        <f>'Section 9a Plan_Diffusion'!R52</f>
        <v>0</v>
      </c>
      <c r="Z56" s="8">
        <f>'Section 9a Plan_Diffusion'!S52</f>
        <v>0</v>
      </c>
      <c r="AA56" s="1317">
        <f>'Section 9a Plan_Diffusion'!T52</f>
        <v>0</v>
      </c>
      <c r="AB56" s="8">
        <f>'Section 9a Plan_Diffusion'!U52</f>
        <v>0</v>
      </c>
      <c r="AC56" s="8">
        <f>'Section 9a Plan_Diffusion'!V52</f>
        <v>0</v>
      </c>
    </row>
    <row r="57" spans="1:29">
      <c r="A57" s="8">
        <f>'Identification '!$F$11</f>
        <v>0</v>
      </c>
      <c r="B57" s="1441" t="str">
        <f>IF(AND('Identification '!$F$11="",'Identification '!$F$15&lt;&gt;""),'Identification '!$F$15,IF('Identification '!$F$11="","",IF('Identification '!$F$13="Inscrire le nom de votre organisme dans la cellule F15",'Identification '!$F$15,'Identification '!$F$13)))</f>
        <v/>
      </c>
      <c r="C57" s="8" t="str">
        <f>REF!$BM$8</f>
        <v>2026-2027</v>
      </c>
      <c r="D57" s="8" t="s">
        <v>3361</v>
      </c>
      <c r="E57" s="46" t="str">
        <f>'Identification '!$F$17</f>
        <v/>
      </c>
      <c r="F57" s="8" t="str">
        <f>'Identification '!$G$18</f>
        <v/>
      </c>
      <c r="G57" s="10" t="str">
        <f>IF('Section 9a Plan_Diffusion'!$D$7="","",'Section 9a Plan_Diffusion'!$D$7)</f>
        <v/>
      </c>
      <c r="H57" s="8" t="str">
        <f>IF('Section 9a Plan_Diffusion'!A53="","",IF('Section 9a Plan_Diffusion'!A53="«Choisir»","",'Section 9a Plan_Diffusion'!A53))</f>
        <v/>
      </c>
      <c r="I57" s="1312" t="str">
        <f>IF('Section 9a Plan_Diffusion'!B53="","",'Section 9a Plan_Diffusion'!B53)</f>
        <v/>
      </c>
      <c r="J57" s="46" t="str">
        <f>IF('Section 9a Plan_Diffusion'!C53="","",'Section 9a Plan_Diffusion'!C53)</f>
        <v/>
      </c>
      <c r="K57" s="46" t="str">
        <f>IF('Section 9a Plan_Diffusion'!D53="","",'Section 9a Plan_Diffusion'!D53)</f>
        <v/>
      </c>
      <c r="L57" s="8" t="str">
        <f>IF('Section 9a Plan_Diffusion'!E53="","",IF('Section 9a Plan_Diffusion'!E53="«Choisir»","",'Section 9a Plan_Diffusion'!E53))</f>
        <v/>
      </c>
      <c r="M57" s="8" t="str">
        <f>IF('Section 9a Plan_Diffusion'!F53="","",IF('Section 9a Plan_Diffusion'!F53="«Choisir»","",'Section 9a Plan_Diffusion'!F53))</f>
        <v/>
      </c>
      <c r="N57" s="46" t="str">
        <f>IF('Section 9a Plan_Diffusion'!G53="","",'Section 9a Plan_Diffusion'!G53)</f>
        <v/>
      </c>
      <c r="O57" s="46" t="str">
        <f>IF('Section 9a Plan_Diffusion'!H53="","",'Section 9a Plan_Diffusion'!H53)</f>
        <v/>
      </c>
      <c r="P57" s="46" t="str">
        <f>IF('Section 9a Plan_Diffusion'!I53="","",'Section 9a Plan_Diffusion'!I53)</f>
        <v/>
      </c>
      <c r="Q57" s="46" t="str">
        <f>IF('Section 9a Plan_Diffusion'!J53="","",'Section 9a Plan_Diffusion'!J53)</f>
        <v/>
      </c>
      <c r="R57" s="46" t="str">
        <f>IF('Section 9a Plan_Diffusion'!K53="","",'Section 9a Plan_Diffusion'!K53)</f>
        <v/>
      </c>
      <c r="S57" s="46" t="str">
        <f>IF('Section 9a Plan_Diffusion'!L53="","",'Section 9a Plan_Diffusion'!L53)</f>
        <v/>
      </c>
      <c r="T57" s="46" t="str">
        <f>IF('Section 9a Plan_Diffusion'!M53="","",'Section 9a Plan_Diffusion'!M53)</f>
        <v/>
      </c>
      <c r="U57" s="40">
        <f>'Section 9a Plan_Diffusion'!N53</f>
        <v>0</v>
      </c>
      <c r="V57" s="40">
        <f>'Section 9a Plan_Diffusion'!O53</f>
        <v>0</v>
      </c>
      <c r="W57" s="40">
        <f>'Section 9a Plan_Diffusion'!P53</f>
        <v>0</v>
      </c>
      <c r="X57" s="40">
        <f>'Section 9a Plan_Diffusion'!Q53</f>
        <v>0</v>
      </c>
      <c r="Y57" s="8">
        <f>'Section 9a Plan_Diffusion'!R53</f>
        <v>0</v>
      </c>
      <c r="Z57" s="8">
        <f>'Section 9a Plan_Diffusion'!S53</f>
        <v>0</v>
      </c>
      <c r="AA57" s="1317">
        <f>'Section 9a Plan_Diffusion'!T53</f>
        <v>0</v>
      </c>
      <c r="AB57" s="8">
        <f>'Section 9a Plan_Diffusion'!U53</f>
        <v>0</v>
      </c>
      <c r="AC57" s="8">
        <f>'Section 9a Plan_Diffusion'!V53</f>
        <v>0</v>
      </c>
    </row>
    <row r="58" spans="1:29">
      <c r="A58" s="8">
        <f>'Identification '!$F$11</f>
        <v>0</v>
      </c>
      <c r="B58" s="1441" t="str">
        <f>IF(AND('Identification '!$F$11="",'Identification '!$F$15&lt;&gt;""),'Identification '!$F$15,IF('Identification '!$F$11="","",IF('Identification '!$F$13="Inscrire le nom de votre organisme dans la cellule F15",'Identification '!$F$15,'Identification '!$F$13)))</f>
        <v/>
      </c>
      <c r="C58" s="8" t="str">
        <f>REF!$BM$8</f>
        <v>2026-2027</v>
      </c>
      <c r="D58" s="8" t="s">
        <v>3361</v>
      </c>
      <c r="E58" s="46" t="str">
        <f>'Identification '!$F$17</f>
        <v/>
      </c>
      <c r="F58" s="8" t="str">
        <f>'Identification '!$G$18</f>
        <v/>
      </c>
      <c r="G58" s="10" t="str">
        <f>IF('Section 9a Plan_Diffusion'!$D$7="","",'Section 9a Plan_Diffusion'!$D$7)</f>
        <v/>
      </c>
      <c r="H58" s="8" t="str">
        <f>IF('Section 9a Plan_Diffusion'!A54="","",IF('Section 9a Plan_Diffusion'!A54="«Choisir»","",'Section 9a Plan_Diffusion'!A54))</f>
        <v/>
      </c>
      <c r="I58" s="1312" t="str">
        <f>IF('Section 9a Plan_Diffusion'!B54="","",'Section 9a Plan_Diffusion'!B54)</f>
        <v/>
      </c>
      <c r="J58" s="46" t="str">
        <f>IF('Section 9a Plan_Diffusion'!C54="","",'Section 9a Plan_Diffusion'!C54)</f>
        <v/>
      </c>
      <c r="K58" s="46" t="str">
        <f>IF('Section 9a Plan_Diffusion'!D54="","",'Section 9a Plan_Diffusion'!D54)</f>
        <v/>
      </c>
      <c r="L58" s="8" t="str">
        <f>IF('Section 9a Plan_Diffusion'!E54="","",IF('Section 9a Plan_Diffusion'!E54="«Choisir»","",'Section 9a Plan_Diffusion'!E54))</f>
        <v/>
      </c>
      <c r="M58" s="8" t="str">
        <f>IF('Section 9a Plan_Diffusion'!F54="","",IF('Section 9a Plan_Diffusion'!F54="«Choisir»","",'Section 9a Plan_Diffusion'!F54))</f>
        <v/>
      </c>
      <c r="N58" s="46" t="str">
        <f>IF('Section 9a Plan_Diffusion'!G54="","",'Section 9a Plan_Diffusion'!G54)</f>
        <v/>
      </c>
      <c r="O58" s="46" t="str">
        <f>IF('Section 9a Plan_Diffusion'!H54="","",'Section 9a Plan_Diffusion'!H54)</f>
        <v/>
      </c>
      <c r="P58" s="46" t="str">
        <f>IF('Section 9a Plan_Diffusion'!I54="","",'Section 9a Plan_Diffusion'!I54)</f>
        <v/>
      </c>
      <c r="Q58" s="46" t="str">
        <f>IF('Section 9a Plan_Diffusion'!J54="","",'Section 9a Plan_Diffusion'!J54)</f>
        <v/>
      </c>
      <c r="R58" s="46" t="str">
        <f>IF('Section 9a Plan_Diffusion'!K54="","",'Section 9a Plan_Diffusion'!K54)</f>
        <v/>
      </c>
      <c r="S58" s="46" t="str">
        <f>IF('Section 9a Plan_Diffusion'!L54="","",'Section 9a Plan_Diffusion'!L54)</f>
        <v/>
      </c>
      <c r="T58" s="46" t="str">
        <f>IF('Section 9a Plan_Diffusion'!M54="","",'Section 9a Plan_Diffusion'!M54)</f>
        <v/>
      </c>
      <c r="U58" s="40">
        <f>'Section 9a Plan_Diffusion'!N54</f>
        <v>0</v>
      </c>
      <c r="V58" s="40">
        <f>'Section 9a Plan_Diffusion'!O54</f>
        <v>0</v>
      </c>
      <c r="W58" s="40">
        <f>'Section 9a Plan_Diffusion'!P54</f>
        <v>0</v>
      </c>
      <c r="X58" s="40">
        <f>'Section 9a Plan_Diffusion'!Q54</f>
        <v>0</v>
      </c>
      <c r="Y58" s="8">
        <f>'Section 9a Plan_Diffusion'!R54</f>
        <v>0</v>
      </c>
      <c r="Z58" s="8">
        <f>'Section 9a Plan_Diffusion'!S54</f>
        <v>0</v>
      </c>
      <c r="AA58" s="1317">
        <f>'Section 9a Plan_Diffusion'!T54</f>
        <v>0</v>
      </c>
      <c r="AB58" s="8">
        <f>'Section 9a Plan_Diffusion'!U54</f>
        <v>0</v>
      </c>
      <c r="AC58" s="8">
        <f>'Section 9a Plan_Diffusion'!V54</f>
        <v>0</v>
      </c>
    </row>
    <row r="59" spans="1:29">
      <c r="A59" s="8">
        <f>'Identification '!$F$11</f>
        <v>0</v>
      </c>
      <c r="B59" s="1441" t="str">
        <f>IF(AND('Identification '!$F$11="",'Identification '!$F$15&lt;&gt;""),'Identification '!$F$15,IF('Identification '!$F$11="","",IF('Identification '!$F$13="Inscrire le nom de votre organisme dans la cellule F15",'Identification '!$F$15,'Identification '!$F$13)))</f>
        <v/>
      </c>
      <c r="C59" s="8" t="str">
        <f>REF!$BM$8</f>
        <v>2026-2027</v>
      </c>
      <c r="D59" s="8" t="s">
        <v>3361</v>
      </c>
      <c r="E59" s="46" t="str">
        <f>'Identification '!$F$17</f>
        <v/>
      </c>
      <c r="F59" s="8" t="str">
        <f>'Identification '!$G$18</f>
        <v/>
      </c>
      <c r="G59" s="10" t="str">
        <f>IF('Section 9a Plan_Diffusion'!$D$7="","",'Section 9a Plan_Diffusion'!$D$7)</f>
        <v/>
      </c>
      <c r="H59" s="8" t="str">
        <f>IF('Section 9a Plan_Diffusion'!A55="","",IF('Section 9a Plan_Diffusion'!A55="«Choisir»","",'Section 9a Plan_Diffusion'!A55))</f>
        <v/>
      </c>
      <c r="I59" s="1312" t="str">
        <f>IF('Section 9a Plan_Diffusion'!B55="","",'Section 9a Plan_Diffusion'!B55)</f>
        <v/>
      </c>
      <c r="J59" s="46" t="str">
        <f>IF('Section 9a Plan_Diffusion'!C55="","",'Section 9a Plan_Diffusion'!C55)</f>
        <v/>
      </c>
      <c r="K59" s="46" t="str">
        <f>IF('Section 9a Plan_Diffusion'!D55="","",'Section 9a Plan_Diffusion'!D55)</f>
        <v/>
      </c>
      <c r="L59" s="8" t="str">
        <f>IF('Section 9a Plan_Diffusion'!E55="","",IF('Section 9a Plan_Diffusion'!E55="«Choisir»","",'Section 9a Plan_Diffusion'!E55))</f>
        <v/>
      </c>
      <c r="M59" s="8" t="str">
        <f>IF('Section 9a Plan_Diffusion'!F55="","",IF('Section 9a Plan_Diffusion'!F55="«Choisir»","",'Section 9a Plan_Diffusion'!F55))</f>
        <v/>
      </c>
      <c r="N59" s="46" t="str">
        <f>IF('Section 9a Plan_Diffusion'!G55="","",'Section 9a Plan_Diffusion'!G55)</f>
        <v/>
      </c>
      <c r="O59" s="46" t="str">
        <f>IF('Section 9a Plan_Diffusion'!H55="","",'Section 9a Plan_Diffusion'!H55)</f>
        <v/>
      </c>
      <c r="P59" s="46" t="str">
        <f>IF('Section 9a Plan_Diffusion'!I55="","",'Section 9a Plan_Diffusion'!I55)</f>
        <v/>
      </c>
      <c r="Q59" s="46" t="str">
        <f>IF('Section 9a Plan_Diffusion'!J55="","",'Section 9a Plan_Diffusion'!J55)</f>
        <v/>
      </c>
      <c r="R59" s="46" t="str">
        <f>IF('Section 9a Plan_Diffusion'!K55="","",'Section 9a Plan_Diffusion'!K55)</f>
        <v/>
      </c>
      <c r="S59" s="46" t="str">
        <f>IF('Section 9a Plan_Diffusion'!L55="","",'Section 9a Plan_Diffusion'!L55)</f>
        <v/>
      </c>
      <c r="T59" s="46" t="str">
        <f>IF('Section 9a Plan_Diffusion'!M55="","",'Section 9a Plan_Diffusion'!M55)</f>
        <v/>
      </c>
      <c r="U59" s="40">
        <f>'Section 9a Plan_Diffusion'!N55</f>
        <v>0</v>
      </c>
      <c r="V59" s="40">
        <f>'Section 9a Plan_Diffusion'!O55</f>
        <v>0</v>
      </c>
      <c r="W59" s="40">
        <f>'Section 9a Plan_Diffusion'!P55</f>
        <v>0</v>
      </c>
      <c r="X59" s="40">
        <f>'Section 9a Plan_Diffusion'!Q55</f>
        <v>0</v>
      </c>
      <c r="Y59" s="8">
        <f>'Section 9a Plan_Diffusion'!R55</f>
        <v>0</v>
      </c>
      <c r="Z59" s="8">
        <f>'Section 9a Plan_Diffusion'!S55</f>
        <v>0</v>
      </c>
      <c r="AA59" s="1317">
        <f>'Section 9a Plan_Diffusion'!T55</f>
        <v>0</v>
      </c>
      <c r="AB59" s="8">
        <f>'Section 9a Plan_Diffusion'!U55</f>
        <v>0</v>
      </c>
      <c r="AC59" s="8">
        <f>'Section 9a Plan_Diffusion'!V55</f>
        <v>0</v>
      </c>
    </row>
    <row r="60" spans="1:29">
      <c r="A60" s="8">
        <f>'Identification '!$F$11</f>
        <v>0</v>
      </c>
      <c r="B60" s="1441" t="str">
        <f>IF(AND('Identification '!$F$11="",'Identification '!$F$15&lt;&gt;""),'Identification '!$F$15,IF('Identification '!$F$11="","",IF('Identification '!$F$13="Inscrire le nom de votre organisme dans la cellule F15",'Identification '!$F$15,'Identification '!$F$13)))</f>
        <v/>
      </c>
      <c r="C60" s="8" t="str">
        <f>REF!$BM$8</f>
        <v>2026-2027</v>
      </c>
      <c r="D60" s="8" t="s">
        <v>3361</v>
      </c>
      <c r="E60" s="46" t="str">
        <f>'Identification '!$F$17</f>
        <v/>
      </c>
      <c r="F60" s="8" t="str">
        <f>'Identification '!$G$18</f>
        <v/>
      </c>
      <c r="G60" s="10" t="str">
        <f>IF('Section 9a Plan_Diffusion'!$D$7="","",'Section 9a Plan_Diffusion'!$D$7)</f>
        <v/>
      </c>
      <c r="H60" s="8" t="str">
        <f>IF('Section 9a Plan_Diffusion'!A56="","",IF('Section 9a Plan_Diffusion'!A56="«Choisir»","",'Section 9a Plan_Diffusion'!A56))</f>
        <v/>
      </c>
      <c r="I60" s="1312" t="str">
        <f>IF('Section 9a Plan_Diffusion'!B56="","",'Section 9a Plan_Diffusion'!B56)</f>
        <v/>
      </c>
      <c r="J60" s="46" t="str">
        <f>IF('Section 9a Plan_Diffusion'!C56="","",'Section 9a Plan_Diffusion'!C56)</f>
        <v/>
      </c>
      <c r="K60" s="46" t="str">
        <f>IF('Section 9a Plan_Diffusion'!D56="","",'Section 9a Plan_Diffusion'!D56)</f>
        <v/>
      </c>
      <c r="L60" s="8" t="str">
        <f>IF('Section 9a Plan_Diffusion'!E56="","",IF('Section 9a Plan_Diffusion'!E56="«Choisir»","",'Section 9a Plan_Diffusion'!E56))</f>
        <v/>
      </c>
      <c r="M60" s="8" t="str">
        <f>IF('Section 9a Plan_Diffusion'!F56="","",IF('Section 9a Plan_Diffusion'!F56="«Choisir»","",'Section 9a Plan_Diffusion'!F56))</f>
        <v/>
      </c>
      <c r="N60" s="46" t="str">
        <f>IF('Section 9a Plan_Diffusion'!G56="","",'Section 9a Plan_Diffusion'!G56)</f>
        <v/>
      </c>
      <c r="O60" s="46" t="str">
        <f>IF('Section 9a Plan_Diffusion'!H56="","",'Section 9a Plan_Diffusion'!H56)</f>
        <v/>
      </c>
      <c r="P60" s="46" t="str">
        <f>IF('Section 9a Plan_Diffusion'!I56="","",'Section 9a Plan_Diffusion'!I56)</f>
        <v/>
      </c>
      <c r="Q60" s="46" t="str">
        <f>IF('Section 9a Plan_Diffusion'!J56="","",'Section 9a Plan_Diffusion'!J56)</f>
        <v/>
      </c>
      <c r="R60" s="46" t="str">
        <f>IF('Section 9a Plan_Diffusion'!K56="","",'Section 9a Plan_Diffusion'!K56)</f>
        <v/>
      </c>
      <c r="S60" s="46" t="str">
        <f>IF('Section 9a Plan_Diffusion'!L56="","",'Section 9a Plan_Diffusion'!L56)</f>
        <v/>
      </c>
      <c r="T60" s="46" t="str">
        <f>IF('Section 9a Plan_Diffusion'!M56="","",'Section 9a Plan_Diffusion'!M56)</f>
        <v/>
      </c>
      <c r="U60" s="40">
        <f>'Section 9a Plan_Diffusion'!N56</f>
        <v>0</v>
      </c>
      <c r="V60" s="40">
        <f>'Section 9a Plan_Diffusion'!O56</f>
        <v>0</v>
      </c>
      <c r="W60" s="40">
        <f>'Section 9a Plan_Diffusion'!P56</f>
        <v>0</v>
      </c>
      <c r="X60" s="40">
        <f>'Section 9a Plan_Diffusion'!Q56</f>
        <v>0</v>
      </c>
      <c r="Y60" s="8">
        <f>'Section 9a Plan_Diffusion'!R56</f>
        <v>0</v>
      </c>
      <c r="Z60" s="8">
        <f>'Section 9a Plan_Diffusion'!S56</f>
        <v>0</v>
      </c>
      <c r="AA60" s="1317">
        <f>'Section 9a Plan_Diffusion'!T56</f>
        <v>0</v>
      </c>
      <c r="AB60" s="8">
        <f>'Section 9a Plan_Diffusion'!U56</f>
        <v>0</v>
      </c>
      <c r="AC60" s="8">
        <f>'Section 9a Plan_Diffusion'!V56</f>
        <v>0</v>
      </c>
    </row>
    <row r="61" spans="1:29">
      <c r="A61" s="8">
        <f>'Identification '!$F$11</f>
        <v>0</v>
      </c>
      <c r="B61" s="1441" t="str">
        <f>IF(AND('Identification '!$F$11="",'Identification '!$F$15&lt;&gt;""),'Identification '!$F$15,IF('Identification '!$F$11="","",IF('Identification '!$F$13="Inscrire le nom de votre organisme dans la cellule F15",'Identification '!$F$15,'Identification '!$F$13)))</f>
        <v/>
      </c>
      <c r="C61" s="8" t="str">
        <f>REF!$BM$8</f>
        <v>2026-2027</v>
      </c>
      <c r="D61" s="8" t="s">
        <v>3361</v>
      </c>
      <c r="E61" s="46" t="str">
        <f>'Identification '!$F$17</f>
        <v/>
      </c>
      <c r="F61" s="8" t="str">
        <f>'Identification '!$G$18</f>
        <v/>
      </c>
      <c r="G61" s="10" t="str">
        <f>IF('Section 9a Plan_Diffusion'!$D$7="","",'Section 9a Plan_Diffusion'!$D$7)</f>
        <v/>
      </c>
      <c r="H61" s="8" t="str">
        <f>IF('Section 9a Plan_Diffusion'!A57="","",IF('Section 9a Plan_Diffusion'!A57="«Choisir»","",'Section 9a Plan_Diffusion'!A57))</f>
        <v/>
      </c>
      <c r="I61" s="1312" t="str">
        <f>IF('Section 9a Plan_Diffusion'!B57="","",'Section 9a Plan_Diffusion'!B57)</f>
        <v/>
      </c>
      <c r="J61" s="46" t="str">
        <f>IF('Section 9a Plan_Diffusion'!C57="","",'Section 9a Plan_Diffusion'!C57)</f>
        <v/>
      </c>
      <c r="K61" s="46" t="str">
        <f>IF('Section 9a Plan_Diffusion'!D57="","",'Section 9a Plan_Diffusion'!D57)</f>
        <v/>
      </c>
      <c r="L61" s="8" t="str">
        <f>IF('Section 9a Plan_Diffusion'!E57="","",IF('Section 9a Plan_Diffusion'!E57="«Choisir»","",'Section 9a Plan_Diffusion'!E57))</f>
        <v/>
      </c>
      <c r="M61" s="8" t="str">
        <f>IF('Section 9a Plan_Diffusion'!F57="","",IF('Section 9a Plan_Diffusion'!F57="«Choisir»","",'Section 9a Plan_Diffusion'!F57))</f>
        <v/>
      </c>
      <c r="N61" s="46" t="str">
        <f>IF('Section 9a Plan_Diffusion'!G57="","",'Section 9a Plan_Diffusion'!G57)</f>
        <v/>
      </c>
      <c r="O61" s="46" t="str">
        <f>IF('Section 9a Plan_Diffusion'!H57="","",'Section 9a Plan_Diffusion'!H57)</f>
        <v/>
      </c>
      <c r="P61" s="46" t="str">
        <f>IF('Section 9a Plan_Diffusion'!I57="","",'Section 9a Plan_Diffusion'!I57)</f>
        <v/>
      </c>
      <c r="Q61" s="46" t="str">
        <f>IF('Section 9a Plan_Diffusion'!J57="","",'Section 9a Plan_Diffusion'!J57)</f>
        <v/>
      </c>
      <c r="R61" s="46" t="str">
        <f>IF('Section 9a Plan_Diffusion'!K57="","",'Section 9a Plan_Diffusion'!K57)</f>
        <v/>
      </c>
      <c r="S61" s="46" t="str">
        <f>IF('Section 9a Plan_Diffusion'!L57="","",'Section 9a Plan_Diffusion'!L57)</f>
        <v/>
      </c>
      <c r="T61" s="46" t="str">
        <f>IF('Section 9a Plan_Diffusion'!M57="","",'Section 9a Plan_Diffusion'!M57)</f>
        <v/>
      </c>
      <c r="U61" s="40">
        <f>'Section 9a Plan_Diffusion'!N57</f>
        <v>0</v>
      </c>
      <c r="V61" s="40">
        <f>'Section 9a Plan_Diffusion'!O57</f>
        <v>0</v>
      </c>
      <c r="W61" s="40">
        <f>'Section 9a Plan_Diffusion'!P57</f>
        <v>0</v>
      </c>
      <c r="X61" s="40">
        <f>'Section 9a Plan_Diffusion'!Q57</f>
        <v>0</v>
      </c>
      <c r="Y61" s="8">
        <f>'Section 9a Plan_Diffusion'!R57</f>
        <v>0</v>
      </c>
      <c r="Z61" s="8">
        <f>'Section 9a Plan_Diffusion'!S57</f>
        <v>0</v>
      </c>
      <c r="AA61" s="1317">
        <f>'Section 9a Plan_Diffusion'!T57</f>
        <v>0</v>
      </c>
      <c r="AB61" s="8">
        <f>'Section 9a Plan_Diffusion'!U57</f>
        <v>0</v>
      </c>
      <c r="AC61" s="8">
        <f>'Section 9a Plan_Diffusion'!V57</f>
        <v>0</v>
      </c>
    </row>
    <row r="62" spans="1:29">
      <c r="A62" s="8">
        <f>'Identification '!$F$11</f>
        <v>0</v>
      </c>
      <c r="B62" s="1441" t="str">
        <f>IF(AND('Identification '!$F$11="",'Identification '!$F$15&lt;&gt;""),'Identification '!$F$15,IF('Identification '!$F$11="","",IF('Identification '!$F$13="Inscrire le nom de votre organisme dans la cellule F15",'Identification '!$F$15,'Identification '!$F$13)))</f>
        <v/>
      </c>
      <c r="C62" s="8" t="str">
        <f>REF!$BM$8</f>
        <v>2026-2027</v>
      </c>
      <c r="D62" s="8" t="s">
        <v>3361</v>
      </c>
      <c r="E62" s="46" t="str">
        <f>'Identification '!$F$17</f>
        <v/>
      </c>
      <c r="F62" s="8" t="str">
        <f>'Identification '!$G$18</f>
        <v/>
      </c>
      <c r="G62" s="10" t="str">
        <f>IF('Section 9a Plan_Diffusion'!$D$7="","",'Section 9a Plan_Diffusion'!$D$7)</f>
        <v/>
      </c>
      <c r="H62" s="8" t="str">
        <f>IF('Section 9a Plan_Diffusion'!A58="","",IF('Section 9a Plan_Diffusion'!A58="«Choisir»","",'Section 9a Plan_Diffusion'!A58))</f>
        <v/>
      </c>
      <c r="I62" s="1312" t="str">
        <f>IF('Section 9a Plan_Diffusion'!B58="","",'Section 9a Plan_Diffusion'!B58)</f>
        <v/>
      </c>
      <c r="J62" s="46" t="str">
        <f>IF('Section 9a Plan_Diffusion'!C58="","",'Section 9a Plan_Diffusion'!C58)</f>
        <v/>
      </c>
      <c r="K62" s="46" t="str">
        <f>IF('Section 9a Plan_Diffusion'!D58="","",'Section 9a Plan_Diffusion'!D58)</f>
        <v/>
      </c>
      <c r="L62" s="8" t="str">
        <f>IF('Section 9a Plan_Diffusion'!E58="","",IF('Section 9a Plan_Diffusion'!E58="«Choisir»","",'Section 9a Plan_Diffusion'!E58))</f>
        <v/>
      </c>
      <c r="M62" s="8" t="str">
        <f>IF('Section 9a Plan_Diffusion'!F58="","",IF('Section 9a Plan_Diffusion'!F58="«Choisir»","",'Section 9a Plan_Diffusion'!F58))</f>
        <v/>
      </c>
      <c r="N62" s="46" t="str">
        <f>IF('Section 9a Plan_Diffusion'!G58="","",'Section 9a Plan_Diffusion'!G58)</f>
        <v/>
      </c>
      <c r="O62" s="46" t="str">
        <f>IF('Section 9a Plan_Diffusion'!H58="","",'Section 9a Plan_Diffusion'!H58)</f>
        <v/>
      </c>
      <c r="P62" s="46" t="str">
        <f>IF('Section 9a Plan_Diffusion'!I58="","",'Section 9a Plan_Diffusion'!I58)</f>
        <v/>
      </c>
      <c r="Q62" s="46" t="str">
        <f>IF('Section 9a Plan_Diffusion'!J58="","",'Section 9a Plan_Diffusion'!J58)</f>
        <v/>
      </c>
      <c r="R62" s="46" t="str">
        <f>IF('Section 9a Plan_Diffusion'!K58="","",'Section 9a Plan_Diffusion'!K58)</f>
        <v/>
      </c>
      <c r="S62" s="46" t="str">
        <f>IF('Section 9a Plan_Diffusion'!L58="","",'Section 9a Plan_Diffusion'!L58)</f>
        <v/>
      </c>
      <c r="T62" s="46" t="str">
        <f>IF('Section 9a Plan_Diffusion'!M58="","",'Section 9a Plan_Diffusion'!M58)</f>
        <v/>
      </c>
      <c r="U62" s="40">
        <f>'Section 9a Plan_Diffusion'!N58</f>
        <v>0</v>
      </c>
      <c r="V62" s="40">
        <f>'Section 9a Plan_Diffusion'!O58</f>
        <v>0</v>
      </c>
      <c r="W62" s="40">
        <f>'Section 9a Plan_Diffusion'!P58</f>
        <v>0</v>
      </c>
      <c r="X62" s="40">
        <f>'Section 9a Plan_Diffusion'!Q58</f>
        <v>0</v>
      </c>
      <c r="Y62" s="8">
        <f>'Section 9a Plan_Diffusion'!R58</f>
        <v>0</v>
      </c>
      <c r="Z62" s="8">
        <f>'Section 9a Plan_Diffusion'!S58</f>
        <v>0</v>
      </c>
      <c r="AA62" s="1317">
        <f>'Section 9a Plan_Diffusion'!T58</f>
        <v>0</v>
      </c>
      <c r="AB62" s="8">
        <f>'Section 9a Plan_Diffusion'!U58</f>
        <v>0</v>
      </c>
      <c r="AC62" s="8">
        <f>'Section 9a Plan_Diffusion'!V58</f>
        <v>0</v>
      </c>
    </row>
    <row r="63" spans="1:29">
      <c r="A63" s="8">
        <f>'Identification '!$F$11</f>
        <v>0</v>
      </c>
      <c r="B63" s="1441" t="str">
        <f>IF(AND('Identification '!$F$11="",'Identification '!$F$15&lt;&gt;""),'Identification '!$F$15,IF('Identification '!$F$11="","",IF('Identification '!$F$13="Inscrire le nom de votre organisme dans la cellule F15",'Identification '!$F$15,'Identification '!$F$13)))</f>
        <v/>
      </c>
      <c r="C63" s="8" t="str">
        <f>REF!$BM$8</f>
        <v>2026-2027</v>
      </c>
      <c r="D63" s="8" t="s">
        <v>3361</v>
      </c>
      <c r="E63" s="46" t="str">
        <f>'Identification '!$F$17</f>
        <v/>
      </c>
      <c r="F63" s="8" t="str">
        <f>'Identification '!$G$18</f>
        <v/>
      </c>
      <c r="G63" s="10" t="str">
        <f>IF('Section 9a Plan_Diffusion'!$D$7="","",'Section 9a Plan_Diffusion'!$D$7)</f>
        <v/>
      </c>
      <c r="H63" s="8" t="str">
        <f>IF('Section 9a Plan_Diffusion'!A59="","",IF('Section 9a Plan_Diffusion'!A59="«Choisir»","",'Section 9a Plan_Diffusion'!A59))</f>
        <v/>
      </c>
      <c r="I63" s="1312" t="str">
        <f>IF('Section 9a Plan_Diffusion'!B59="","",'Section 9a Plan_Diffusion'!B59)</f>
        <v/>
      </c>
      <c r="J63" s="46" t="str">
        <f>IF('Section 9a Plan_Diffusion'!C59="","",'Section 9a Plan_Diffusion'!C59)</f>
        <v/>
      </c>
      <c r="K63" s="46" t="str">
        <f>IF('Section 9a Plan_Diffusion'!D59="","",'Section 9a Plan_Diffusion'!D59)</f>
        <v/>
      </c>
      <c r="L63" s="8" t="str">
        <f>IF('Section 9a Plan_Diffusion'!E59="","",IF('Section 9a Plan_Diffusion'!E59="«Choisir»","",'Section 9a Plan_Diffusion'!E59))</f>
        <v/>
      </c>
      <c r="M63" s="8" t="str">
        <f>IF('Section 9a Plan_Diffusion'!F59="","",IF('Section 9a Plan_Diffusion'!F59="«Choisir»","",'Section 9a Plan_Diffusion'!F59))</f>
        <v/>
      </c>
      <c r="N63" s="46" t="str">
        <f>IF('Section 9a Plan_Diffusion'!G59="","",'Section 9a Plan_Diffusion'!G59)</f>
        <v/>
      </c>
      <c r="O63" s="46" t="str">
        <f>IF('Section 9a Plan_Diffusion'!H59="","",'Section 9a Plan_Diffusion'!H59)</f>
        <v/>
      </c>
      <c r="P63" s="46" t="str">
        <f>IF('Section 9a Plan_Diffusion'!I59="","",'Section 9a Plan_Diffusion'!I59)</f>
        <v/>
      </c>
      <c r="Q63" s="46" t="str">
        <f>IF('Section 9a Plan_Diffusion'!J59="","",'Section 9a Plan_Diffusion'!J59)</f>
        <v/>
      </c>
      <c r="R63" s="46" t="str">
        <f>IF('Section 9a Plan_Diffusion'!K59="","",'Section 9a Plan_Diffusion'!K59)</f>
        <v/>
      </c>
      <c r="S63" s="46" t="str">
        <f>IF('Section 9a Plan_Diffusion'!L59="","",'Section 9a Plan_Diffusion'!L59)</f>
        <v/>
      </c>
      <c r="T63" s="46" t="str">
        <f>IF('Section 9a Plan_Diffusion'!M59="","",'Section 9a Plan_Diffusion'!M59)</f>
        <v/>
      </c>
      <c r="U63" s="40">
        <f>'Section 9a Plan_Diffusion'!N59</f>
        <v>0</v>
      </c>
      <c r="V63" s="40">
        <f>'Section 9a Plan_Diffusion'!O59</f>
        <v>0</v>
      </c>
      <c r="W63" s="40">
        <f>'Section 9a Plan_Diffusion'!P59</f>
        <v>0</v>
      </c>
      <c r="X63" s="40">
        <f>'Section 9a Plan_Diffusion'!Q59</f>
        <v>0</v>
      </c>
      <c r="Y63" s="8">
        <f>'Section 9a Plan_Diffusion'!R59</f>
        <v>0</v>
      </c>
      <c r="Z63" s="8">
        <f>'Section 9a Plan_Diffusion'!S59</f>
        <v>0</v>
      </c>
      <c r="AA63" s="1317">
        <f>'Section 9a Plan_Diffusion'!T59</f>
        <v>0</v>
      </c>
      <c r="AB63" s="8">
        <f>'Section 9a Plan_Diffusion'!U59</f>
        <v>0</v>
      </c>
      <c r="AC63" s="8">
        <f>'Section 9a Plan_Diffusion'!V59</f>
        <v>0</v>
      </c>
    </row>
    <row r="64" spans="1:29">
      <c r="A64" s="8">
        <f>'Identification '!$F$11</f>
        <v>0</v>
      </c>
      <c r="B64" s="1441" t="str">
        <f>IF(AND('Identification '!$F$11="",'Identification '!$F$15&lt;&gt;""),'Identification '!$F$15,IF('Identification '!$F$11="","",IF('Identification '!$F$13="Inscrire le nom de votre organisme dans la cellule F15",'Identification '!$F$15,'Identification '!$F$13)))</f>
        <v/>
      </c>
      <c r="C64" s="8" t="str">
        <f>REF!$BM$8</f>
        <v>2026-2027</v>
      </c>
      <c r="D64" s="8" t="s">
        <v>3361</v>
      </c>
      <c r="E64" s="46" t="str">
        <f>'Identification '!$F$17</f>
        <v/>
      </c>
      <c r="F64" s="8" t="str">
        <f>'Identification '!$G$18</f>
        <v/>
      </c>
      <c r="G64" s="10" t="str">
        <f>IF('Section 9a Plan_Diffusion'!$D$7="","",'Section 9a Plan_Diffusion'!$D$7)</f>
        <v/>
      </c>
      <c r="H64" s="8" t="str">
        <f>IF('Section 9a Plan_Diffusion'!A60="","",IF('Section 9a Plan_Diffusion'!A60="«Choisir»","",'Section 9a Plan_Diffusion'!A60))</f>
        <v/>
      </c>
      <c r="I64" s="1312" t="str">
        <f>IF('Section 9a Plan_Diffusion'!B60="","",'Section 9a Plan_Diffusion'!B60)</f>
        <v/>
      </c>
      <c r="J64" s="46" t="str">
        <f>IF('Section 9a Plan_Diffusion'!C60="","",'Section 9a Plan_Diffusion'!C60)</f>
        <v/>
      </c>
      <c r="K64" s="46" t="str">
        <f>IF('Section 9a Plan_Diffusion'!D60="","",'Section 9a Plan_Diffusion'!D60)</f>
        <v/>
      </c>
      <c r="L64" s="8" t="str">
        <f>IF('Section 9a Plan_Diffusion'!E60="","",IF('Section 9a Plan_Diffusion'!E60="«Choisir»","",'Section 9a Plan_Diffusion'!E60))</f>
        <v/>
      </c>
      <c r="M64" s="8" t="str">
        <f>IF('Section 9a Plan_Diffusion'!F60="","",IF('Section 9a Plan_Diffusion'!F60="«Choisir»","",'Section 9a Plan_Diffusion'!F60))</f>
        <v/>
      </c>
      <c r="N64" s="46" t="str">
        <f>IF('Section 9a Plan_Diffusion'!G60="","",'Section 9a Plan_Diffusion'!G60)</f>
        <v/>
      </c>
      <c r="O64" s="46" t="str">
        <f>IF('Section 9a Plan_Diffusion'!H60="","",'Section 9a Plan_Diffusion'!H60)</f>
        <v/>
      </c>
      <c r="P64" s="46" t="str">
        <f>IF('Section 9a Plan_Diffusion'!I60="","",'Section 9a Plan_Diffusion'!I60)</f>
        <v/>
      </c>
      <c r="Q64" s="46" t="str">
        <f>IF('Section 9a Plan_Diffusion'!J60="","",'Section 9a Plan_Diffusion'!J60)</f>
        <v/>
      </c>
      <c r="R64" s="46" t="str">
        <f>IF('Section 9a Plan_Diffusion'!K60="","",'Section 9a Plan_Diffusion'!K60)</f>
        <v/>
      </c>
      <c r="S64" s="46" t="str">
        <f>IF('Section 9a Plan_Diffusion'!L60="","",'Section 9a Plan_Diffusion'!L60)</f>
        <v/>
      </c>
      <c r="T64" s="46" t="str">
        <f>IF('Section 9a Plan_Diffusion'!M60="","",'Section 9a Plan_Diffusion'!M60)</f>
        <v/>
      </c>
      <c r="U64" s="40">
        <f>'Section 9a Plan_Diffusion'!N60</f>
        <v>0</v>
      </c>
      <c r="V64" s="40">
        <f>'Section 9a Plan_Diffusion'!O60</f>
        <v>0</v>
      </c>
      <c r="W64" s="40">
        <f>'Section 9a Plan_Diffusion'!P60</f>
        <v>0</v>
      </c>
      <c r="X64" s="40">
        <f>'Section 9a Plan_Diffusion'!Q60</f>
        <v>0</v>
      </c>
      <c r="Y64" s="8">
        <f>'Section 9a Plan_Diffusion'!R60</f>
        <v>0</v>
      </c>
      <c r="Z64" s="8">
        <f>'Section 9a Plan_Diffusion'!S60</f>
        <v>0</v>
      </c>
      <c r="AA64" s="1317">
        <f>'Section 9a Plan_Diffusion'!T60</f>
        <v>0</v>
      </c>
      <c r="AB64" s="8">
        <f>'Section 9a Plan_Diffusion'!U60</f>
        <v>0</v>
      </c>
      <c r="AC64" s="8">
        <f>'Section 9a Plan_Diffusion'!V60</f>
        <v>0</v>
      </c>
    </row>
    <row r="65" spans="1:29">
      <c r="A65" s="8">
        <f>'Identification '!$F$11</f>
        <v>0</v>
      </c>
      <c r="B65" s="1441" t="str">
        <f>IF(AND('Identification '!$F$11="",'Identification '!$F$15&lt;&gt;""),'Identification '!$F$15,IF('Identification '!$F$11="","",IF('Identification '!$F$13="Inscrire le nom de votre organisme dans la cellule F15",'Identification '!$F$15,'Identification '!$F$13)))</f>
        <v/>
      </c>
      <c r="C65" s="8" t="str">
        <f>REF!$BM$8</f>
        <v>2026-2027</v>
      </c>
      <c r="D65" s="8" t="s">
        <v>3361</v>
      </c>
      <c r="E65" s="46" t="str">
        <f>'Identification '!$F$17</f>
        <v/>
      </c>
      <c r="F65" s="8" t="str">
        <f>'Identification '!$G$18</f>
        <v/>
      </c>
      <c r="G65" s="10" t="str">
        <f>IF('Section 9a Plan_Diffusion'!$D$7="","",'Section 9a Plan_Diffusion'!$D$7)</f>
        <v/>
      </c>
      <c r="H65" s="8" t="str">
        <f>IF('Section 9a Plan_Diffusion'!A61="","",IF('Section 9a Plan_Diffusion'!A61="«Choisir»","",'Section 9a Plan_Diffusion'!A61))</f>
        <v/>
      </c>
      <c r="I65" s="1312" t="str">
        <f>IF('Section 9a Plan_Diffusion'!B61="","",'Section 9a Plan_Diffusion'!B61)</f>
        <v/>
      </c>
      <c r="J65" s="46" t="str">
        <f>IF('Section 9a Plan_Diffusion'!C61="","",'Section 9a Plan_Diffusion'!C61)</f>
        <v/>
      </c>
      <c r="K65" s="46" t="str">
        <f>IF('Section 9a Plan_Diffusion'!D61="","",'Section 9a Plan_Diffusion'!D61)</f>
        <v/>
      </c>
      <c r="L65" s="8" t="str">
        <f>IF('Section 9a Plan_Diffusion'!E61="","",IF('Section 9a Plan_Diffusion'!E61="«Choisir»","",'Section 9a Plan_Diffusion'!E61))</f>
        <v/>
      </c>
      <c r="M65" s="8" t="str">
        <f>IF('Section 9a Plan_Diffusion'!F61="","",IF('Section 9a Plan_Diffusion'!F61="«Choisir»","",'Section 9a Plan_Diffusion'!F61))</f>
        <v/>
      </c>
      <c r="N65" s="46" t="str">
        <f>IF('Section 9a Plan_Diffusion'!G61="","",'Section 9a Plan_Diffusion'!G61)</f>
        <v/>
      </c>
      <c r="O65" s="46" t="str">
        <f>IF('Section 9a Plan_Diffusion'!H61="","",'Section 9a Plan_Diffusion'!H61)</f>
        <v/>
      </c>
      <c r="P65" s="46" t="str">
        <f>IF('Section 9a Plan_Diffusion'!I61="","",'Section 9a Plan_Diffusion'!I61)</f>
        <v/>
      </c>
      <c r="Q65" s="46" t="str">
        <f>IF('Section 9a Plan_Diffusion'!J61="","",'Section 9a Plan_Diffusion'!J61)</f>
        <v/>
      </c>
      <c r="R65" s="46" t="str">
        <f>IF('Section 9a Plan_Diffusion'!K61="","",'Section 9a Plan_Diffusion'!K61)</f>
        <v/>
      </c>
      <c r="S65" s="46" t="str">
        <f>IF('Section 9a Plan_Diffusion'!L61="","",'Section 9a Plan_Diffusion'!L61)</f>
        <v/>
      </c>
      <c r="T65" s="46" t="str">
        <f>IF('Section 9a Plan_Diffusion'!M61="","",'Section 9a Plan_Diffusion'!M61)</f>
        <v/>
      </c>
      <c r="U65" s="40">
        <f>'Section 9a Plan_Diffusion'!N61</f>
        <v>0</v>
      </c>
      <c r="V65" s="40">
        <f>'Section 9a Plan_Diffusion'!O61</f>
        <v>0</v>
      </c>
      <c r="W65" s="40">
        <f>'Section 9a Plan_Diffusion'!P61</f>
        <v>0</v>
      </c>
      <c r="X65" s="40">
        <f>'Section 9a Plan_Diffusion'!Q61</f>
        <v>0</v>
      </c>
      <c r="Y65" s="8">
        <f>'Section 9a Plan_Diffusion'!R61</f>
        <v>0</v>
      </c>
      <c r="Z65" s="8">
        <f>'Section 9a Plan_Diffusion'!S61</f>
        <v>0</v>
      </c>
      <c r="AA65" s="1317">
        <f>'Section 9a Plan_Diffusion'!T61</f>
        <v>0</v>
      </c>
      <c r="AB65" s="8">
        <f>'Section 9a Plan_Diffusion'!U61</f>
        <v>0</v>
      </c>
      <c r="AC65" s="8">
        <f>'Section 9a Plan_Diffusion'!V61</f>
        <v>0</v>
      </c>
    </row>
    <row r="66" spans="1:29">
      <c r="A66" s="8">
        <f>'Identification '!$F$11</f>
        <v>0</v>
      </c>
      <c r="B66" s="1441" t="str">
        <f>IF(AND('Identification '!$F$11="",'Identification '!$F$15&lt;&gt;""),'Identification '!$F$15,IF('Identification '!$F$11="","",IF('Identification '!$F$13="Inscrire le nom de votre organisme dans la cellule F15",'Identification '!$F$15,'Identification '!$F$13)))</f>
        <v/>
      </c>
      <c r="C66" s="8" t="str">
        <f>REF!$BM$8</f>
        <v>2026-2027</v>
      </c>
      <c r="D66" s="8" t="s">
        <v>3361</v>
      </c>
      <c r="E66" s="46" t="str">
        <f>'Identification '!$F$17</f>
        <v/>
      </c>
      <c r="F66" s="8" t="str">
        <f>'Identification '!$G$18</f>
        <v/>
      </c>
      <c r="G66" s="10" t="str">
        <f>IF('Section 9a Plan_Diffusion'!$D$7="","",'Section 9a Plan_Diffusion'!$D$7)</f>
        <v/>
      </c>
      <c r="H66" s="8" t="str">
        <f>IF('Section 9a Plan_Diffusion'!A62="","",IF('Section 9a Plan_Diffusion'!A62="«Choisir»","",'Section 9a Plan_Diffusion'!A62))</f>
        <v/>
      </c>
      <c r="I66" s="1312" t="str">
        <f>IF('Section 9a Plan_Diffusion'!B62="","",'Section 9a Plan_Diffusion'!B62)</f>
        <v/>
      </c>
      <c r="J66" s="46" t="str">
        <f>IF('Section 9a Plan_Diffusion'!C62="","",'Section 9a Plan_Diffusion'!C62)</f>
        <v/>
      </c>
      <c r="K66" s="46" t="str">
        <f>IF('Section 9a Plan_Diffusion'!D62="","",'Section 9a Plan_Diffusion'!D62)</f>
        <v/>
      </c>
      <c r="L66" s="8" t="str">
        <f>IF('Section 9a Plan_Diffusion'!E62="","",IF('Section 9a Plan_Diffusion'!E62="«Choisir»","",'Section 9a Plan_Diffusion'!E62))</f>
        <v/>
      </c>
      <c r="M66" s="8" t="str">
        <f>IF('Section 9a Plan_Diffusion'!F62="","",IF('Section 9a Plan_Diffusion'!F62="«Choisir»","",'Section 9a Plan_Diffusion'!F62))</f>
        <v/>
      </c>
      <c r="N66" s="46" t="str">
        <f>IF('Section 9a Plan_Diffusion'!G62="","",'Section 9a Plan_Diffusion'!G62)</f>
        <v/>
      </c>
      <c r="O66" s="46" t="str">
        <f>IF('Section 9a Plan_Diffusion'!H62="","",'Section 9a Plan_Diffusion'!H62)</f>
        <v/>
      </c>
      <c r="P66" s="46" t="str">
        <f>IF('Section 9a Plan_Diffusion'!I62="","",'Section 9a Plan_Diffusion'!I62)</f>
        <v/>
      </c>
      <c r="Q66" s="46" t="str">
        <f>IF('Section 9a Plan_Diffusion'!J62="","",'Section 9a Plan_Diffusion'!J62)</f>
        <v/>
      </c>
      <c r="R66" s="46" t="str">
        <f>IF('Section 9a Plan_Diffusion'!K62="","",'Section 9a Plan_Diffusion'!K62)</f>
        <v/>
      </c>
      <c r="S66" s="46" t="str">
        <f>IF('Section 9a Plan_Diffusion'!L62="","",'Section 9a Plan_Diffusion'!L62)</f>
        <v/>
      </c>
      <c r="T66" s="46" t="str">
        <f>IF('Section 9a Plan_Diffusion'!M62="","",'Section 9a Plan_Diffusion'!M62)</f>
        <v/>
      </c>
      <c r="U66" s="40">
        <f>'Section 9a Plan_Diffusion'!N62</f>
        <v>0</v>
      </c>
      <c r="V66" s="40">
        <f>'Section 9a Plan_Diffusion'!O62</f>
        <v>0</v>
      </c>
      <c r="W66" s="40">
        <f>'Section 9a Plan_Diffusion'!P62</f>
        <v>0</v>
      </c>
      <c r="X66" s="40">
        <f>'Section 9a Plan_Diffusion'!Q62</f>
        <v>0</v>
      </c>
      <c r="Y66" s="8">
        <f>'Section 9a Plan_Diffusion'!R62</f>
        <v>0</v>
      </c>
      <c r="Z66" s="8">
        <f>'Section 9a Plan_Diffusion'!S62</f>
        <v>0</v>
      </c>
      <c r="AA66" s="1317">
        <f>'Section 9a Plan_Diffusion'!T62</f>
        <v>0</v>
      </c>
      <c r="AB66" s="8">
        <f>'Section 9a Plan_Diffusion'!U62</f>
        <v>0</v>
      </c>
      <c r="AC66" s="8">
        <f>'Section 9a Plan_Diffusion'!V62</f>
        <v>0</v>
      </c>
    </row>
    <row r="67" spans="1:29">
      <c r="A67" s="8">
        <f>'Identification '!$F$11</f>
        <v>0</v>
      </c>
      <c r="B67" s="1441" t="str">
        <f>IF(AND('Identification '!$F$11="",'Identification '!$F$15&lt;&gt;""),'Identification '!$F$15,IF('Identification '!$F$11="","",IF('Identification '!$F$13="Inscrire le nom de votre organisme dans la cellule F15",'Identification '!$F$15,'Identification '!$F$13)))</f>
        <v/>
      </c>
      <c r="C67" s="8" t="str">
        <f>REF!$BM$8</f>
        <v>2026-2027</v>
      </c>
      <c r="D67" s="8" t="s">
        <v>3361</v>
      </c>
      <c r="E67" s="46" t="str">
        <f>'Identification '!$F$17</f>
        <v/>
      </c>
      <c r="F67" s="8" t="str">
        <f>'Identification '!$G$18</f>
        <v/>
      </c>
      <c r="G67" s="10" t="str">
        <f>IF('Section 9a Plan_Diffusion'!$D$7="","",'Section 9a Plan_Diffusion'!$D$7)</f>
        <v/>
      </c>
      <c r="H67" s="8" t="str">
        <f>IF('Section 9a Plan_Diffusion'!A63="","",IF('Section 9a Plan_Diffusion'!A63="«Choisir»","",'Section 9a Plan_Diffusion'!A63))</f>
        <v/>
      </c>
      <c r="I67" s="1312" t="str">
        <f>IF('Section 9a Plan_Diffusion'!B63="","",'Section 9a Plan_Diffusion'!B63)</f>
        <v/>
      </c>
      <c r="J67" s="46" t="str">
        <f>IF('Section 9a Plan_Diffusion'!C63="","",'Section 9a Plan_Diffusion'!C63)</f>
        <v/>
      </c>
      <c r="K67" s="46" t="str">
        <f>IF('Section 9a Plan_Diffusion'!D63="","",'Section 9a Plan_Diffusion'!D63)</f>
        <v/>
      </c>
      <c r="L67" s="8" t="str">
        <f>IF('Section 9a Plan_Diffusion'!E63="","",IF('Section 9a Plan_Diffusion'!E63="«Choisir»","",'Section 9a Plan_Diffusion'!E63))</f>
        <v/>
      </c>
      <c r="M67" s="8" t="str">
        <f>IF('Section 9a Plan_Diffusion'!F63="","",IF('Section 9a Plan_Diffusion'!F63="«Choisir»","",'Section 9a Plan_Diffusion'!F63))</f>
        <v/>
      </c>
      <c r="N67" s="46" t="str">
        <f>IF('Section 9a Plan_Diffusion'!G63="","",'Section 9a Plan_Diffusion'!G63)</f>
        <v/>
      </c>
      <c r="O67" s="46" t="str">
        <f>IF('Section 9a Plan_Diffusion'!H63="","",'Section 9a Plan_Diffusion'!H63)</f>
        <v/>
      </c>
      <c r="P67" s="46" t="str">
        <f>IF('Section 9a Plan_Diffusion'!I63="","",'Section 9a Plan_Diffusion'!I63)</f>
        <v/>
      </c>
      <c r="Q67" s="46" t="str">
        <f>IF('Section 9a Plan_Diffusion'!J63="","",'Section 9a Plan_Diffusion'!J63)</f>
        <v/>
      </c>
      <c r="R67" s="46" t="str">
        <f>IF('Section 9a Plan_Diffusion'!K63="","",'Section 9a Plan_Diffusion'!K63)</f>
        <v/>
      </c>
      <c r="S67" s="46" t="str">
        <f>IF('Section 9a Plan_Diffusion'!L63="","",'Section 9a Plan_Diffusion'!L63)</f>
        <v/>
      </c>
      <c r="T67" s="46" t="str">
        <f>IF('Section 9a Plan_Diffusion'!M63="","",'Section 9a Plan_Diffusion'!M63)</f>
        <v/>
      </c>
      <c r="U67" s="40">
        <f>'Section 9a Plan_Diffusion'!N63</f>
        <v>0</v>
      </c>
      <c r="V67" s="40">
        <f>'Section 9a Plan_Diffusion'!O63</f>
        <v>0</v>
      </c>
      <c r="W67" s="40">
        <f>'Section 9a Plan_Diffusion'!P63</f>
        <v>0</v>
      </c>
      <c r="X67" s="40">
        <f>'Section 9a Plan_Diffusion'!Q63</f>
        <v>0</v>
      </c>
      <c r="Y67" s="8">
        <f>'Section 9a Plan_Diffusion'!R63</f>
        <v>0</v>
      </c>
      <c r="Z67" s="8">
        <f>'Section 9a Plan_Diffusion'!S63</f>
        <v>0</v>
      </c>
      <c r="AA67" s="1317">
        <f>'Section 9a Plan_Diffusion'!T63</f>
        <v>0</v>
      </c>
      <c r="AB67" s="8">
        <f>'Section 9a Plan_Diffusion'!U63</f>
        <v>0</v>
      </c>
      <c r="AC67" s="8">
        <f>'Section 9a Plan_Diffusion'!V63</f>
        <v>0</v>
      </c>
    </row>
    <row r="68" spans="1:29">
      <c r="A68" s="8">
        <f>'Identification '!$F$11</f>
        <v>0</v>
      </c>
      <c r="B68" s="1441" t="str">
        <f>IF(AND('Identification '!$F$11="",'Identification '!$F$15&lt;&gt;""),'Identification '!$F$15,IF('Identification '!$F$11="","",IF('Identification '!$F$13="Inscrire le nom de votre organisme dans la cellule F15",'Identification '!$F$15,'Identification '!$F$13)))</f>
        <v/>
      </c>
      <c r="C68" s="8" t="str">
        <f>REF!$BM$8</f>
        <v>2026-2027</v>
      </c>
      <c r="D68" s="8" t="s">
        <v>3361</v>
      </c>
      <c r="E68" s="46" t="str">
        <f>'Identification '!$F$17</f>
        <v/>
      </c>
      <c r="F68" s="8" t="str">
        <f>'Identification '!$G$18</f>
        <v/>
      </c>
      <c r="G68" s="10" t="str">
        <f>IF('Section 9a Plan_Diffusion'!$D$7="","",'Section 9a Plan_Diffusion'!$D$7)</f>
        <v/>
      </c>
      <c r="H68" s="8" t="str">
        <f>IF('Section 9a Plan_Diffusion'!A64="","",IF('Section 9a Plan_Diffusion'!A64="«Choisir»","",'Section 9a Plan_Diffusion'!A64))</f>
        <v/>
      </c>
      <c r="I68" s="1312" t="str">
        <f>IF('Section 9a Plan_Diffusion'!B64="","",'Section 9a Plan_Diffusion'!B64)</f>
        <v/>
      </c>
      <c r="J68" s="46" t="str">
        <f>IF('Section 9a Plan_Diffusion'!C64="","",'Section 9a Plan_Diffusion'!C64)</f>
        <v/>
      </c>
      <c r="K68" s="46" t="str">
        <f>IF('Section 9a Plan_Diffusion'!D64="","",'Section 9a Plan_Diffusion'!D64)</f>
        <v/>
      </c>
      <c r="L68" s="8" t="str">
        <f>IF('Section 9a Plan_Diffusion'!E64="","",IF('Section 9a Plan_Diffusion'!E64="«Choisir»","",'Section 9a Plan_Diffusion'!E64))</f>
        <v/>
      </c>
      <c r="M68" s="8" t="str">
        <f>IF('Section 9a Plan_Diffusion'!F64="","",IF('Section 9a Plan_Diffusion'!F64="«Choisir»","",'Section 9a Plan_Diffusion'!F64))</f>
        <v/>
      </c>
      <c r="N68" s="46" t="str">
        <f>IF('Section 9a Plan_Diffusion'!G64="","",'Section 9a Plan_Diffusion'!G64)</f>
        <v/>
      </c>
      <c r="O68" s="46" t="str">
        <f>IF('Section 9a Plan_Diffusion'!H64="","",'Section 9a Plan_Diffusion'!H64)</f>
        <v/>
      </c>
      <c r="P68" s="46" t="str">
        <f>IF('Section 9a Plan_Diffusion'!I64="","",'Section 9a Plan_Diffusion'!I64)</f>
        <v/>
      </c>
      <c r="Q68" s="46" t="str">
        <f>IF('Section 9a Plan_Diffusion'!J64="","",'Section 9a Plan_Diffusion'!J64)</f>
        <v/>
      </c>
      <c r="R68" s="46" t="str">
        <f>IF('Section 9a Plan_Diffusion'!K64="","",'Section 9a Plan_Diffusion'!K64)</f>
        <v/>
      </c>
      <c r="S68" s="46" t="str">
        <f>IF('Section 9a Plan_Diffusion'!L64="","",'Section 9a Plan_Diffusion'!L64)</f>
        <v/>
      </c>
      <c r="T68" s="46" t="str">
        <f>IF('Section 9a Plan_Diffusion'!M64="","",'Section 9a Plan_Diffusion'!M64)</f>
        <v/>
      </c>
      <c r="U68" s="40">
        <f>'Section 9a Plan_Diffusion'!N64</f>
        <v>0</v>
      </c>
      <c r="V68" s="40">
        <f>'Section 9a Plan_Diffusion'!O64</f>
        <v>0</v>
      </c>
      <c r="W68" s="40">
        <f>'Section 9a Plan_Diffusion'!P64</f>
        <v>0</v>
      </c>
      <c r="X68" s="40">
        <f>'Section 9a Plan_Diffusion'!Q64</f>
        <v>0</v>
      </c>
      <c r="Y68" s="8">
        <f>'Section 9a Plan_Diffusion'!R64</f>
        <v>0</v>
      </c>
      <c r="Z68" s="8">
        <f>'Section 9a Plan_Diffusion'!S64</f>
        <v>0</v>
      </c>
      <c r="AA68" s="1317">
        <f>'Section 9a Plan_Diffusion'!T64</f>
        <v>0</v>
      </c>
      <c r="AB68" s="8">
        <f>'Section 9a Plan_Diffusion'!U64</f>
        <v>0</v>
      </c>
      <c r="AC68" s="8">
        <f>'Section 9a Plan_Diffusion'!V64</f>
        <v>0</v>
      </c>
    </row>
    <row r="69" spans="1:29">
      <c r="A69" s="8">
        <f>'Identification '!$F$11</f>
        <v>0</v>
      </c>
      <c r="B69" s="1441" t="str">
        <f>IF(AND('Identification '!$F$11="",'Identification '!$F$15&lt;&gt;""),'Identification '!$F$15,IF('Identification '!$F$11="","",IF('Identification '!$F$13="Inscrire le nom de votre organisme dans la cellule F15",'Identification '!$F$15,'Identification '!$F$13)))</f>
        <v/>
      </c>
      <c r="C69" s="8" t="str">
        <f>REF!$BM$8</f>
        <v>2026-2027</v>
      </c>
      <c r="D69" s="8" t="s">
        <v>3361</v>
      </c>
      <c r="E69" s="46" t="str">
        <f>'Identification '!$F$17</f>
        <v/>
      </c>
      <c r="F69" s="8" t="str">
        <f>'Identification '!$G$18</f>
        <v/>
      </c>
      <c r="G69" s="10" t="str">
        <f>IF('Section 9a Plan_Diffusion'!$D$7="","",'Section 9a Plan_Diffusion'!$D$7)</f>
        <v/>
      </c>
      <c r="H69" s="8" t="str">
        <f>IF('Section 9a Plan_Diffusion'!A65="","",IF('Section 9a Plan_Diffusion'!A65="«Choisir»","",'Section 9a Plan_Diffusion'!A65))</f>
        <v/>
      </c>
      <c r="I69" s="1312" t="str">
        <f>IF('Section 9a Plan_Diffusion'!B65="","",'Section 9a Plan_Diffusion'!B65)</f>
        <v/>
      </c>
      <c r="J69" s="46" t="str">
        <f>IF('Section 9a Plan_Diffusion'!C65="","",'Section 9a Plan_Diffusion'!C65)</f>
        <v/>
      </c>
      <c r="K69" s="46" t="str">
        <f>IF('Section 9a Plan_Diffusion'!D65="","",'Section 9a Plan_Diffusion'!D65)</f>
        <v/>
      </c>
      <c r="L69" s="8" t="str">
        <f>IF('Section 9a Plan_Diffusion'!E65="","",IF('Section 9a Plan_Diffusion'!E65="«Choisir»","",'Section 9a Plan_Diffusion'!E65))</f>
        <v/>
      </c>
      <c r="M69" s="8" t="str">
        <f>IF('Section 9a Plan_Diffusion'!F65="","",IF('Section 9a Plan_Diffusion'!F65="«Choisir»","",'Section 9a Plan_Diffusion'!F65))</f>
        <v/>
      </c>
      <c r="N69" s="46" t="str">
        <f>IF('Section 9a Plan_Diffusion'!G65="","",'Section 9a Plan_Diffusion'!G65)</f>
        <v/>
      </c>
      <c r="O69" s="46" t="str">
        <f>IF('Section 9a Plan_Diffusion'!H65="","",'Section 9a Plan_Diffusion'!H65)</f>
        <v/>
      </c>
      <c r="P69" s="46" t="str">
        <f>IF('Section 9a Plan_Diffusion'!I65="","",'Section 9a Plan_Diffusion'!I65)</f>
        <v/>
      </c>
      <c r="Q69" s="46" t="str">
        <f>IF('Section 9a Plan_Diffusion'!J65="","",'Section 9a Plan_Diffusion'!J65)</f>
        <v/>
      </c>
      <c r="R69" s="46" t="str">
        <f>IF('Section 9a Plan_Diffusion'!K65="","",'Section 9a Plan_Diffusion'!K65)</f>
        <v/>
      </c>
      <c r="S69" s="46" t="str">
        <f>IF('Section 9a Plan_Diffusion'!L65="","",'Section 9a Plan_Diffusion'!L65)</f>
        <v/>
      </c>
      <c r="T69" s="46" t="str">
        <f>IF('Section 9a Plan_Diffusion'!M65="","",'Section 9a Plan_Diffusion'!M65)</f>
        <v/>
      </c>
      <c r="U69" s="40">
        <f>'Section 9a Plan_Diffusion'!N65</f>
        <v>0</v>
      </c>
      <c r="V69" s="40">
        <f>'Section 9a Plan_Diffusion'!O65</f>
        <v>0</v>
      </c>
      <c r="W69" s="40">
        <f>'Section 9a Plan_Diffusion'!P65</f>
        <v>0</v>
      </c>
      <c r="X69" s="40">
        <f>'Section 9a Plan_Diffusion'!Q65</f>
        <v>0</v>
      </c>
      <c r="Y69" s="8">
        <f>'Section 9a Plan_Diffusion'!R65</f>
        <v>0</v>
      </c>
      <c r="Z69" s="8">
        <f>'Section 9a Plan_Diffusion'!S65</f>
        <v>0</v>
      </c>
      <c r="AA69" s="1317">
        <f>'Section 9a Plan_Diffusion'!T65</f>
        <v>0</v>
      </c>
      <c r="AB69" s="8">
        <f>'Section 9a Plan_Diffusion'!U65</f>
        <v>0</v>
      </c>
      <c r="AC69" s="8">
        <f>'Section 9a Plan_Diffusion'!V65</f>
        <v>0</v>
      </c>
    </row>
    <row r="70" spans="1:29">
      <c r="A70" s="8">
        <f>'Identification '!$F$11</f>
        <v>0</v>
      </c>
      <c r="B70" s="1441" t="str">
        <f>IF(AND('Identification '!$F$11="",'Identification '!$F$15&lt;&gt;""),'Identification '!$F$15,IF('Identification '!$F$11="","",IF('Identification '!$F$13="Inscrire le nom de votre organisme dans la cellule F15",'Identification '!$F$15,'Identification '!$F$13)))</f>
        <v/>
      </c>
      <c r="C70" s="8" t="str">
        <f>REF!$BM$8</f>
        <v>2026-2027</v>
      </c>
      <c r="D70" s="8" t="s">
        <v>3361</v>
      </c>
      <c r="E70" s="46" t="str">
        <f>'Identification '!$F$17</f>
        <v/>
      </c>
      <c r="F70" s="8" t="str">
        <f>'Identification '!$G$18</f>
        <v/>
      </c>
      <c r="G70" s="10" t="str">
        <f>IF('Section 9a Plan_Diffusion'!$D$7="","",'Section 9a Plan_Diffusion'!$D$7)</f>
        <v/>
      </c>
      <c r="H70" s="8" t="str">
        <f>IF('Section 9a Plan_Diffusion'!A66="","",IF('Section 9a Plan_Diffusion'!A66="«Choisir»","",'Section 9a Plan_Diffusion'!A66))</f>
        <v/>
      </c>
      <c r="I70" s="1312" t="str">
        <f>IF('Section 9a Plan_Diffusion'!B66="","",'Section 9a Plan_Diffusion'!B66)</f>
        <v/>
      </c>
      <c r="J70" s="46" t="str">
        <f>IF('Section 9a Plan_Diffusion'!C66="","",'Section 9a Plan_Diffusion'!C66)</f>
        <v/>
      </c>
      <c r="K70" s="46" t="str">
        <f>IF('Section 9a Plan_Diffusion'!D66="","",'Section 9a Plan_Diffusion'!D66)</f>
        <v/>
      </c>
      <c r="L70" s="8" t="str">
        <f>IF('Section 9a Plan_Diffusion'!E66="","",IF('Section 9a Plan_Diffusion'!E66="«Choisir»","",'Section 9a Plan_Diffusion'!E66))</f>
        <v/>
      </c>
      <c r="M70" s="8" t="str">
        <f>IF('Section 9a Plan_Diffusion'!F66="","",IF('Section 9a Plan_Diffusion'!F66="«Choisir»","",'Section 9a Plan_Diffusion'!F66))</f>
        <v/>
      </c>
      <c r="N70" s="46" t="str">
        <f>IF('Section 9a Plan_Diffusion'!G66="","",'Section 9a Plan_Diffusion'!G66)</f>
        <v/>
      </c>
      <c r="O70" s="46" t="str">
        <f>IF('Section 9a Plan_Diffusion'!H66="","",'Section 9a Plan_Diffusion'!H66)</f>
        <v/>
      </c>
      <c r="P70" s="46" t="str">
        <f>IF('Section 9a Plan_Diffusion'!I66="","",'Section 9a Plan_Diffusion'!I66)</f>
        <v/>
      </c>
      <c r="Q70" s="46" t="str">
        <f>IF('Section 9a Plan_Diffusion'!J66="","",'Section 9a Plan_Diffusion'!J66)</f>
        <v/>
      </c>
      <c r="R70" s="46" t="str">
        <f>IF('Section 9a Plan_Diffusion'!K66="","",'Section 9a Plan_Diffusion'!K66)</f>
        <v/>
      </c>
      <c r="S70" s="46" t="str">
        <f>IF('Section 9a Plan_Diffusion'!L66="","",'Section 9a Plan_Diffusion'!L66)</f>
        <v/>
      </c>
      <c r="T70" s="46" t="str">
        <f>IF('Section 9a Plan_Diffusion'!M66="","",'Section 9a Plan_Diffusion'!M66)</f>
        <v/>
      </c>
      <c r="U70" s="40">
        <f>'Section 9a Plan_Diffusion'!N66</f>
        <v>0</v>
      </c>
      <c r="V70" s="40">
        <f>'Section 9a Plan_Diffusion'!O66</f>
        <v>0</v>
      </c>
      <c r="W70" s="40">
        <f>'Section 9a Plan_Diffusion'!P66</f>
        <v>0</v>
      </c>
      <c r="X70" s="40">
        <f>'Section 9a Plan_Diffusion'!Q66</f>
        <v>0</v>
      </c>
      <c r="Y70" s="8">
        <f>'Section 9a Plan_Diffusion'!R66</f>
        <v>0</v>
      </c>
      <c r="Z70" s="8">
        <f>'Section 9a Plan_Diffusion'!S66</f>
        <v>0</v>
      </c>
      <c r="AA70" s="1317">
        <f>'Section 9a Plan_Diffusion'!T66</f>
        <v>0</v>
      </c>
      <c r="AB70" s="8">
        <f>'Section 9a Plan_Diffusion'!U66</f>
        <v>0</v>
      </c>
      <c r="AC70" s="8">
        <f>'Section 9a Plan_Diffusion'!V66</f>
        <v>0</v>
      </c>
    </row>
    <row r="71" spans="1:29">
      <c r="A71" s="8">
        <f>'Identification '!$F$11</f>
        <v>0</v>
      </c>
      <c r="B71" s="1441" t="str">
        <f>IF(AND('Identification '!$F$11="",'Identification '!$F$15&lt;&gt;""),'Identification '!$F$15,IF('Identification '!$F$11="","",IF('Identification '!$F$13="Inscrire le nom de votre organisme dans la cellule F15",'Identification '!$F$15,'Identification '!$F$13)))</f>
        <v/>
      </c>
      <c r="C71" s="8" t="str">
        <f>REF!$BM$8</f>
        <v>2026-2027</v>
      </c>
      <c r="D71" s="8" t="s">
        <v>3361</v>
      </c>
      <c r="E71" s="46" t="str">
        <f>'Identification '!$F$17</f>
        <v/>
      </c>
      <c r="F71" s="8" t="str">
        <f>'Identification '!$G$18</f>
        <v/>
      </c>
      <c r="G71" s="10" t="str">
        <f>IF('Section 9a Plan_Diffusion'!$D$7="","",'Section 9a Plan_Diffusion'!$D$7)</f>
        <v/>
      </c>
      <c r="H71" s="8" t="str">
        <f>IF('Section 9a Plan_Diffusion'!A67="","",IF('Section 9a Plan_Diffusion'!A67="«Choisir»","",'Section 9a Plan_Diffusion'!A67))</f>
        <v/>
      </c>
      <c r="I71" s="1312" t="str">
        <f>IF('Section 9a Plan_Diffusion'!B67="","",'Section 9a Plan_Diffusion'!B67)</f>
        <v/>
      </c>
      <c r="J71" s="46" t="str">
        <f>IF('Section 9a Plan_Diffusion'!C67="","",'Section 9a Plan_Diffusion'!C67)</f>
        <v/>
      </c>
      <c r="K71" s="46" t="str">
        <f>IF('Section 9a Plan_Diffusion'!D67="","",'Section 9a Plan_Diffusion'!D67)</f>
        <v/>
      </c>
      <c r="L71" s="8" t="str">
        <f>IF('Section 9a Plan_Diffusion'!E67="","",IF('Section 9a Plan_Diffusion'!E67="«Choisir»","",'Section 9a Plan_Diffusion'!E67))</f>
        <v/>
      </c>
      <c r="M71" s="8" t="str">
        <f>IF('Section 9a Plan_Diffusion'!F67="","",IF('Section 9a Plan_Diffusion'!F67="«Choisir»","",'Section 9a Plan_Diffusion'!F67))</f>
        <v/>
      </c>
      <c r="N71" s="46" t="str">
        <f>IF('Section 9a Plan_Diffusion'!G67="","",'Section 9a Plan_Diffusion'!G67)</f>
        <v/>
      </c>
      <c r="O71" s="46" t="str">
        <f>IF('Section 9a Plan_Diffusion'!H67="","",'Section 9a Plan_Diffusion'!H67)</f>
        <v/>
      </c>
      <c r="P71" s="46" t="str">
        <f>IF('Section 9a Plan_Diffusion'!I67="","",'Section 9a Plan_Diffusion'!I67)</f>
        <v/>
      </c>
      <c r="Q71" s="46" t="str">
        <f>IF('Section 9a Plan_Diffusion'!J67="","",'Section 9a Plan_Diffusion'!J67)</f>
        <v/>
      </c>
      <c r="R71" s="46" t="str">
        <f>IF('Section 9a Plan_Diffusion'!K67="","",'Section 9a Plan_Diffusion'!K67)</f>
        <v/>
      </c>
      <c r="S71" s="46" t="str">
        <f>IF('Section 9a Plan_Diffusion'!L67="","",'Section 9a Plan_Diffusion'!L67)</f>
        <v/>
      </c>
      <c r="T71" s="46" t="str">
        <f>IF('Section 9a Plan_Diffusion'!M67="","",'Section 9a Plan_Diffusion'!M67)</f>
        <v/>
      </c>
      <c r="U71" s="40">
        <f>'Section 9a Plan_Diffusion'!N67</f>
        <v>0</v>
      </c>
      <c r="V71" s="40">
        <f>'Section 9a Plan_Diffusion'!O67</f>
        <v>0</v>
      </c>
      <c r="W71" s="40">
        <f>'Section 9a Plan_Diffusion'!P67</f>
        <v>0</v>
      </c>
      <c r="X71" s="40">
        <f>'Section 9a Plan_Diffusion'!Q67</f>
        <v>0</v>
      </c>
      <c r="Y71" s="8">
        <f>'Section 9a Plan_Diffusion'!R67</f>
        <v>0</v>
      </c>
      <c r="Z71" s="8">
        <f>'Section 9a Plan_Diffusion'!S67</f>
        <v>0</v>
      </c>
      <c r="AA71" s="1317">
        <f>'Section 9a Plan_Diffusion'!T67</f>
        <v>0</v>
      </c>
      <c r="AB71" s="8">
        <f>'Section 9a Plan_Diffusion'!U67</f>
        <v>0</v>
      </c>
      <c r="AC71" s="8">
        <f>'Section 9a Plan_Diffusion'!V67</f>
        <v>0</v>
      </c>
    </row>
    <row r="72" spans="1:29">
      <c r="A72" s="8">
        <f>'Identification '!$F$11</f>
        <v>0</v>
      </c>
      <c r="B72" s="1441" t="str">
        <f>IF(AND('Identification '!$F$11="",'Identification '!$F$15&lt;&gt;""),'Identification '!$F$15,IF('Identification '!$F$11="","",IF('Identification '!$F$13="Inscrire le nom de votre organisme dans la cellule F15",'Identification '!$F$15,'Identification '!$F$13)))</f>
        <v/>
      </c>
      <c r="C72" s="8" t="str">
        <f>REF!$BM$8</f>
        <v>2026-2027</v>
      </c>
      <c r="D72" s="8" t="s">
        <v>3361</v>
      </c>
      <c r="E72" s="46" t="str">
        <f>'Identification '!$F$17</f>
        <v/>
      </c>
      <c r="F72" s="8" t="str">
        <f>'Identification '!$G$18</f>
        <v/>
      </c>
      <c r="G72" s="10" t="str">
        <f>IF('Section 9a Plan_Diffusion'!$D$7="","",'Section 9a Plan_Diffusion'!$D$7)</f>
        <v/>
      </c>
      <c r="H72" s="8" t="str">
        <f>IF('Section 9a Plan_Diffusion'!A68="","",IF('Section 9a Plan_Diffusion'!A68="«Choisir»","",'Section 9a Plan_Diffusion'!A68))</f>
        <v/>
      </c>
      <c r="I72" s="1312" t="str">
        <f>IF('Section 9a Plan_Diffusion'!B68="","",'Section 9a Plan_Diffusion'!B68)</f>
        <v/>
      </c>
      <c r="J72" s="46" t="str">
        <f>IF('Section 9a Plan_Diffusion'!C68="","",'Section 9a Plan_Diffusion'!C68)</f>
        <v/>
      </c>
      <c r="K72" s="46" t="str">
        <f>IF('Section 9a Plan_Diffusion'!D68="","",'Section 9a Plan_Diffusion'!D68)</f>
        <v/>
      </c>
      <c r="L72" s="8" t="str">
        <f>IF('Section 9a Plan_Diffusion'!E68="","",IF('Section 9a Plan_Diffusion'!E68="«Choisir»","",'Section 9a Plan_Diffusion'!E68))</f>
        <v/>
      </c>
      <c r="M72" s="8" t="str">
        <f>IF('Section 9a Plan_Diffusion'!F68="","",IF('Section 9a Plan_Diffusion'!F68="«Choisir»","",'Section 9a Plan_Diffusion'!F68))</f>
        <v/>
      </c>
      <c r="N72" s="46" t="str">
        <f>IF('Section 9a Plan_Diffusion'!G68="","",'Section 9a Plan_Diffusion'!G68)</f>
        <v/>
      </c>
      <c r="O72" s="46" t="str">
        <f>IF('Section 9a Plan_Diffusion'!H68="","",'Section 9a Plan_Diffusion'!H68)</f>
        <v/>
      </c>
      <c r="P72" s="46" t="str">
        <f>IF('Section 9a Plan_Diffusion'!I68="","",'Section 9a Plan_Diffusion'!I68)</f>
        <v/>
      </c>
      <c r="Q72" s="46" t="str">
        <f>IF('Section 9a Plan_Diffusion'!J68="","",'Section 9a Plan_Diffusion'!J68)</f>
        <v/>
      </c>
      <c r="R72" s="46" t="str">
        <f>IF('Section 9a Plan_Diffusion'!K68="","",'Section 9a Plan_Diffusion'!K68)</f>
        <v/>
      </c>
      <c r="S72" s="46" t="str">
        <f>IF('Section 9a Plan_Diffusion'!L68="","",'Section 9a Plan_Diffusion'!L68)</f>
        <v/>
      </c>
      <c r="T72" s="46" t="str">
        <f>IF('Section 9a Plan_Diffusion'!M68="","",'Section 9a Plan_Diffusion'!M68)</f>
        <v/>
      </c>
      <c r="U72" s="40">
        <f>'Section 9a Plan_Diffusion'!N68</f>
        <v>0</v>
      </c>
      <c r="V72" s="40">
        <f>'Section 9a Plan_Diffusion'!O68</f>
        <v>0</v>
      </c>
      <c r="W72" s="40">
        <f>'Section 9a Plan_Diffusion'!P68</f>
        <v>0</v>
      </c>
      <c r="X72" s="40">
        <f>'Section 9a Plan_Diffusion'!Q68</f>
        <v>0</v>
      </c>
      <c r="Y72" s="8">
        <f>'Section 9a Plan_Diffusion'!R68</f>
        <v>0</v>
      </c>
      <c r="Z72" s="8">
        <f>'Section 9a Plan_Diffusion'!S68</f>
        <v>0</v>
      </c>
      <c r="AA72" s="1317">
        <f>'Section 9a Plan_Diffusion'!T68</f>
        <v>0</v>
      </c>
      <c r="AB72" s="8">
        <f>'Section 9a Plan_Diffusion'!U68</f>
        <v>0</v>
      </c>
      <c r="AC72" s="8">
        <f>'Section 9a Plan_Diffusion'!V68</f>
        <v>0</v>
      </c>
    </row>
    <row r="73" spans="1:29">
      <c r="A73" s="8">
        <f>'Identification '!$F$11</f>
        <v>0</v>
      </c>
      <c r="B73" s="1441" t="str">
        <f>IF(AND('Identification '!$F$11="",'Identification '!$F$15&lt;&gt;""),'Identification '!$F$15,IF('Identification '!$F$11="","",IF('Identification '!$F$13="Inscrire le nom de votre organisme dans la cellule F15",'Identification '!$F$15,'Identification '!$F$13)))</f>
        <v/>
      </c>
      <c r="C73" s="8" t="str">
        <f>REF!$BM$8</f>
        <v>2026-2027</v>
      </c>
      <c r="D73" s="8" t="s">
        <v>3361</v>
      </c>
      <c r="E73" s="46" t="str">
        <f>'Identification '!$F$17</f>
        <v/>
      </c>
      <c r="F73" s="8" t="str">
        <f>'Identification '!$G$18</f>
        <v/>
      </c>
      <c r="G73" s="10" t="str">
        <f>IF('Section 9a Plan_Diffusion'!$D$7="","",'Section 9a Plan_Diffusion'!$D$7)</f>
        <v/>
      </c>
      <c r="H73" s="8" t="str">
        <f>IF('Section 9a Plan_Diffusion'!A69="","",IF('Section 9a Plan_Diffusion'!A69="«Choisir»","",'Section 9a Plan_Diffusion'!A69))</f>
        <v/>
      </c>
      <c r="I73" s="1312" t="str">
        <f>IF('Section 9a Plan_Diffusion'!B69="","",'Section 9a Plan_Diffusion'!B69)</f>
        <v/>
      </c>
      <c r="J73" s="46" t="str">
        <f>IF('Section 9a Plan_Diffusion'!C69="","",'Section 9a Plan_Diffusion'!C69)</f>
        <v/>
      </c>
      <c r="K73" s="46" t="str">
        <f>IF('Section 9a Plan_Diffusion'!D69="","",'Section 9a Plan_Diffusion'!D69)</f>
        <v/>
      </c>
      <c r="L73" s="8" t="str">
        <f>IF('Section 9a Plan_Diffusion'!E69="","",IF('Section 9a Plan_Diffusion'!E69="«Choisir»","",'Section 9a Plan_Diffusion'!E69))</f>
        <v/>
      </c>
      <c r="M73" s="8" t="str">
        <f>IF('Section 9a Plan_Diffusion'!F69="","",IF('Section 9a Plan_Diffusion'!F69="«Choisir»","",'Section 9a Plan_Diffusion'!F69))</f>
        <v/>
      </c>
      <c r="N73" s="46" t="str">
        <f>IF('Section 9a Plan_Diffusion'!G69="","",'Section 9a Plan_Diffusion'!G69)</f>
        <v/>
      </c>
      <c r="O73" s="46" t="str">
        <f>IF('Section 9a Plan_Diffusion'!H69="","",'Section 9a Plan_Diffusion'!H69)</f>
        <v/>
      </c>
      <c r="P73" s="46" t="str">
        <f>IF('Section 9a Plan_Diffusion'!I69="","",'Section 9a Plan_Diffusion'!I69)</f>
        <v/>
      </c>
      <c r="Q73" s="46" t="str">
        <f>IF('Section 9a Plan_Diffusion'!J69="","",'Section 9a Plan_Diffusion'!J69)</f>
        <v/>
      </c>
      <c r="R73" s="46" t="str">
        <f>IF('Section 9a Plan_Diffusion'!K69="","",'Section 9a Plan_Diffusion'!K69)</f>
        <v/>
      </c>
      <c r="S73" s="46" t="str">
        <f>IF('Section 9a Plan_Diffusion'!L69="","",'Section 9a Plan_Diffusion'!L69)</f>
        <v/>
      </c>
      <c r="T73" s="46" t="str">
        <f>IF('Section 9a Plan_Diffusion'!M69="","",'Section 9a Plan_Diffusion'!M69)</f>
        <v/>
      </c>
      <c r="U73" s="40">
        <f>'Section 9a Plan_Diffusion'!N69</f>
        <v>0</v>
      </c>
      <c r="V73" s="40">
        <f>'Section 9a Plan_Diffusion'!O69</f>
        <v>0</v>
      </c>
      <c r="W73" s="40">
        <f>'Section 9a Plan_Diffusion'!P69</f>
        <v>0</v>
      </c>
      <c r="X73" s="40">
        <f>'Section 9a Plan_Diffusion'!Q69</f>
        <v>0</v>
      </c>
      <c r="Y73" s="8">
        <f>'Section 9a Plan_Diffusion'!R69</f>
        <v>0</v>
      </c>
      <c r="Z73" s="8">
        <f>'Section 9a Plan_Diffusion'!S69</f>
        <v>0</v>
      </c>
      <c r="AA73" s="1317">
        <f>'Section 9a Plan_Diffusion'!T69</f>
        <v>0</v>
      </c>
      <c r="AB73" s="8">
        <f>'Section 9a Plan_Diffusion'!U69</f>
        <v>0</v>
      </c>
      <c r="AC73" s="8">
        <f>'Section 9a Plan_Diffusion'!V69</f>
        <v>0</v>
      </c>
    </row>
    <row r="74" spans="1:29">
      <c r="A74" s="8">
        <f>'Identification '!$F$11</f>
        <v>0</v>
      </c>
      <c r="B74" s="1441" t="str">
        <f>IF(AND('Identification '!$F$11="",'Identification '!$F$15&lt;&gt;""),'Identification '!$F$15,IF('Identification '!$F$11="","",IF('Identification '!$F$13="Inscrire le nom de votre organisme dans la cellule F15",'Identification '!$F$15,'Identification '!$F$13)))</f>
        <v/>
      </c>
      <c r="C74" s="8" t="str">
        <f>REF!$BM$8</f>
        <v>2026-2027</v>
      </c>
      <c r="D74" s="8" t="s">
        <v>3361</v>
      </c>
      <c r="E74" s="46" t="str">
        <f>'Identification '!$F$17</f>
        <v/>
      </c>
      <c r="F74" s="8" t="str">
        <f>'Identification '!$G$18</f>
        <v/>
      </c>
      <c r="G74" s="10" t="str">
        <f>IF('Section 9a Plan_Diffusion'!$D$7="","",'Section 9a Plan_Diffusion'!$D$7)</f>
        <v/>
      </c>
      <c r="H74" s="8" t="str">
        <f>IF('Section 9a Plan_Diffusion'!A70="","",IF('Section 9a Plan_Diffusion'!A70="«Choisir»","",'Section 9a Plan_Diffusion'!A70))</f>
        <v/>
      </c>
      <c r="I74" s="1312" t="str">
        <f>IF('Section 9a Plan_Diffusion'!B70="","",'Section 9a Plan_Diffusion'!B70)</f>
        <v/>
      </c>
      <c r="J74" s="46" t="str">
        <f>IF('Section 9a Plan_Diffusion'!C70="","",'Section 9a Plan_Diffusion'!C70)</f>
        <v/>
      </c>
      <c r="K74" s="46" t="str">
        <f>IF('Section 9a Plan_Diffusion'!D70="","",'Section 9a Plan_Diffusion'!D70)</f>
        <v/>
      </c>
      <c r="L74" s="8" t="str">
        <f>IF('Section 9a Plan_Diffusion'!E70="","",IF('Section 9a Plan_Diffusion'!E70="«Choisir»","",'Section 9a Plan_Diffusion'!E70))</f>
        <v/>
      </c>
      <c r="M74" s="8" t="str">
        <f>IF('Section 9a Plan_Diffusion'!F70="","",IF('Section 9a Plan_Diffusion'!F70="«Choisir»","",'Section 9a Plan_Diffusion'!F70))</f>
        <v/>
      </c>
      <c r="N74" s="46" t="str">
        <f>IF('Section 9a Plan_Diffusion'!G70="","",'Section 9a Plan_Diffusion'!G70)</f>
        <v/>
      </c>
      <c r="O74" s="46" t="str">
        <f>IF('Section 9a Plan_Diffusion'!H70="","",'Section 9a Plan_Diffusion'!H70)</f>
        <v/>
      </c>
      <c r="P74" s="46" t="str">
        <f>IF('Section 9a Plan_Diffusion'!I70="","",'Section 9a Plan_Diffusion'!I70)</f>
        <v/>
      </c>
      <c r="Q74" s="46" t="str">
        <f>IF('Section 9a Plan_Diffusion'!J70="","",'Section 9a Plan_Diffusion'!J70)</f>
        <v/>
      </c>
      <c r="R74" s="46" t="str">
        <f>IF('Section 9a Plan_Diffusion'!K70="","",'Section 9a Plan_Diffusion'!K70)</f>
        <v/>
      </c>
      <c r="S74" s="46" t="str">
        <f>IF('Section 9a Plan_Diffusion'!L70="","",'Section 9a Plan_Diffusion'!L70)</f>
        <v/>
      </c>
      <c r="T74" s="46" t="str">
        <f>IF('Section 9a Plan_Diffusion'!M70="","",'Section 9a Plan_Diffusion'!M70)</f>
        <v/>
      </c>
      <c r="U74" s="40">
        <f>'Section 9a Plan_Diffusion'!N70</f>
        <v>0</v>
      </c>
      <c r="V74" s="40">
        <f>'Section 9a Plan_Diffusion'!O70</f>
        <v>0</v>
      </c>
      <c r="W74" s="40">
        <f>'Section 9a Plan_Diffusion'!P70</f>
        <v>0</v>
      </c>
      <c r="X74" s="40">
        <f>'Section 9a Plan_Diffusion'!Q70</f>
        <v>0</v>
      </c>
      <c r="Y74" s="8">
        <f>'Section 9a Plan_Diffusion'!R70</f>
        <v>0</v>
      </c>
      <c r="Z74" s="8">
        <f>'Section 9a Plan_Diffusion'!S70</f>
        <v>0</v>
      </c>
      <c r="AA74" s="1317">
        <f>'Section 9a Plan_Diffusion'!T70</f>
        <v>0</v>
      </c>
      <c r="AB74" s="8">
        <f>'Section 9a Plan_Diffusion'!U70</f>
        <v>0</v>
      </c>
      <c r="AC74" s="8">
        <f>'Section 9a Plan_Diffusion'!V70</f>
        <v>0</v>
      </c>
    </row>
    <row r="75" spans="1:29">
      <c r="A75" s="8">
        <f>'Identification '!$F$11</f>
        <v>0</v>
      </c>
      <c r="B75" s="1441" t="str">
        <f>IF(AND('Identification '!$F$11="",'Identification '!$F$15&lt;&gt;""),'Identification '!$F$15,IF('Identification '!$F$11="","",IF('Identification '!$F$13="Inscrire le nom de votre organisme dans la cellule F15",'Identification '!$F$15,'Identification '!$F$13)))</f>
        <v/>
      </c>
      <c r="C75" s="8" t="str">
        <f>REF!$BM$8</f>
        <v>2026-2027</v>
      </c>
      <c r="D75" s="8" t="s">
        <v>3361</v>
      </c>
      <c r="E75" s="46" t="str">
        <f>'Identification '!$F$17</f>
        <v/>
      </c>
      <c r="F75" s="8" t="str">
        <f>'Identification '!$G$18</f>
        <v/>
      </c>
      <c r="G75" s="10" t="str">
        <f>IF('Section 9a Plan_Diffusion'!$D$7="","",'Section 9a Plan_Diffusion'!$D$7)</f>
        <v/>
      </c>
      <c r="H75" s="8" t="str">
        <f>IF('Section 9a Plan_Diffusion'!A71="","",IF('Section 9a Plan_Diffusion'!A71="«Choisir»","",'Section 9a Plan_Diffusion'!A71))</f>
        <v/>
      </c>
      <c r="I75" s="1312" t="str">
        <f>IF('Section 9a Plan_Diffusion'!B71="","",'Section 9a Plan_Diffusion'!B71)</f>
        <v/>
      </c>
      <c r="J75" s="46" t="str">
        <f>IF('Section 9a Plan_Diffusion'!C71="","",'Section 9a Plan_Diffusion'!C71)</f>
        <v/>
      </c>
      <c r="K75" s="46" t="str">
        <f>IF('Section 9a Plan_Diffusion'!D71="","",'Section 9a Plan_Diffusion'!D71)</f>
        <v/>
      </c>
      <c r="L75" s="8" t="str">
        <f>IF('Section 9a Plan_Diffusion'!E71="","",IF('Section 9a Plan_Diffusion'!E71="«Choisir»","",'Section 9a Plan_Diffusion'!E71))</f>
        <v/>
      </c>
      <c r="M75" s="8" t="str">
        <f>IF('Section 9a Plan_Diffusion'!F71="","",IF('Section 9a Plan_Diffusion'!F71="«Choisir»","",'Section 9a Plan_Diffusion'!F71))</f>
        <v/>
      </c>
      <c r="N75" s="46" t="str">
        <f>IF('Section 9a Plan_Diffusion'!G71="","",'Section 9a Plan_Diffusion'!G71)</f>
        <v/>
      </c>
      <c r="O75" s="46" t="str">
        <f>IF('Section 9a Plan_Diffusion'!H71="","",'Section 9a Plan_Diffusion'!H71)</f>
        <v/>
      </c>
      <c r="P75" s="46" t="str">
        <f>IF('Section 9a Plan_Diffusion'!I71="","",'Section 9a Plan_Diffusion'!I71)</f>
        <v/>
      </c>
      <c r="Q75" s="46" t="str">
        <f>IF('Section 9a Plan_Diffusion'!J71="","",'Section 9a Plan_Diffusion'!J71)</f>
        <v/>
      </c>
      <c r="R75" s="46" t="str">
        <f>IF('Section 9a Plan_Diffusion'!K71="","",'Section 9a Plan_Diffusion'!K71)</f>
        <v/>
      </c>
      <c r="S75" s="46" t="str">
        <f>IF('Section 9a Plan_Diffusion'!L71="","",'Section 9a Plan_Diffusion'!L71)</f>
        <v/>
      </c>
      <c r="T75" s="46" t="str">
        <f>IF('Section 9a Plan_Diffusion'!M71="","",'Section 9a Plan_Diffusion'!M71)</f>
        <v/>
      </c>
      <c r="U75" s="40">
        <f>'Section 9a Plan_Diffusion'!N71</f>
        <v>0</v>
      </c>
      <c r="V75" s="40">
        <f>'Section 9a Plan_Diffusion'!O71</f>
        <v>0</v>
      </c>
      <c r="W75" s="40">
        <f>'Section 9a Plan_Diffusion'!P71</f>
        <v>0</v>
      </c>
      <c r="X75" s="40">
        <f>'Section 9a Plan_Diffusion'!Q71</f>
        <v>0</v>
      </c>
      <c r="Y75" s="8">
        <f>'Section 9a Plan_Diffusion'!R71</f>
        <v>0</v>
      </c>
      <c r="Z75" s="8">
        <f>'Section 9a Plan_Diffusion'!S71</f>
        <v>0</v>
      </c>
      <c r="AA75" s="1317">
        <f>'Section 9a Plan_Diffusion'!T71</f>
        <v>0</v>
      </c>
      <c r="AB75" s="8">
        <f>'Section 9a Plan_Diffusion'!U71</f>
        <v>0</v>
      </c>
      <c r="AC75" s="8">
        <f>'Section 9a Plan_Diffusion'!V71</f>
        <v>0</v>
      </c>
    </row>
    <row r="76" spans="1:29">
      <c r="A76" s="8">
        <f>'Identification '!$F$11</f>
        <v>0</v>
      </c>
      <c r="B76" s="1441" t="str">
        <f>IF(AND('Identification '!$F$11="",'Identification '!$F$15&lt;&gt;""),'Identification '!$F$15,IF('Identification '!$F$11="","",IF('Identification '!$F$13="Inscrire le nom de votre organisme dans la cellule F15",'Identification '!$F$15,'Identification '!$F$13)))</f>
        <v/>
      </c>
      <c r="C76" s="8" t="str">
        <f>REF!$BM$8</f>
        <v>2026-2027</v>
      </c>
      <c r="D76" s="8" t="s">
        <v>3361</v>
      </c>
      <c r="E76" s="46" t="str">
        <f>'Identification '!$F$17</f>
        <v/>
      </c>
      <c r="F76" s="8" t="str">
        <f>'Identification '!$G$18</f>
        <v/>
      </c>
      <c r="G76" s="10" t="str">
        <f>IF('Section 9a Plan_Diffusion'!$D$7="","",'Section 9a Plan_Diffusion'!$D$7)</f>
        <v/>
      </c>
      <c r="H76" s="8" t="str">
        <f>IF('Section 9a Plan_Diffusion'!A72="","",IF('Section 9a Plan_Diffusion'!A72="«Choisir»","",'Section 9a Plan_Diffusion'!A72))</f>
        <v/>
      </c>
      <c r="I76" s="1312" t="str">
        <f>IF('Section 9a Plan_Diffusion'!B72="","",'Section 9a Plan_Diffusion'!B72)</f>
        <v/>
      </c>
      <c r="J76" s="46" t="str">
        <f>IF('Section 9a Plan_Diffusion'!C72="","",'Section 9a Plan_Diffusion'!C72)</f>
        <v/>
      </c>
      <c r="K76" s="46" t="str">
        <f>IF('Section 9a Plan_Diffusion'!D72="","",'Section 9a Plan_Diffusion'!D72)</f>
        <v/>
      </c>
      <c r="L76" s="8" t="str">
        <f>IF('Section 9a Plan_Diffusion'!E72="","",IF('Section 9a Plan_Diffusion'!E72="«Choisir»","",'Section 9a Plan_Diffusion'!E72))</f>
        <v/>
      </c>
      <c r="M76" s="8" t="str">
        <f>IF('Section 9a Plan_Diffusion'!F72="","",IF('Section 9a Plan_Diffusion'!F72="«Choisir»","",'Section 9a Plan_Diffusion'!F72))</f>
        <v/>
      </c>
      <c r="N76" s="46" t="str">
        <f>IF('Section 9a Plan_Diffusion'!G72="","",'Section 9a Plan_Diffusion'!G72)</f>
        <v/>
      </c>
      <c r="O76" s="46" t="str">
        <f>IF('Section 9a Plan_Diffusion'!H72="","",'Section 9a Plan_Diffusion'!H72)</f>
        <v/>
      </c>
      <c r="P76" s="46" t="str">
        <f>IF('Section 9a Plan_Diffusion'!I72="","",'Section 9a Plan_Diffusion'!I72)</f>
        <v/>
      </c>
      <c r="Q76" s="46" t="str">
        <f>IF('Section 9a Plan_Diffusion'!J72="","",'Section 9a Plan_Diffusion'!J72)</f>
        <v/>
      </c>
      <c r="R76" s="46" t="str">
        <f>IF('Section 9a Plan_Diffusion'!K72="","",'Section 9a Plan_Diffusion'!K72)</f>
        <v/>
      </c>
      <c r="S76" s="46" t="str">
        <f>IF('Section 9a Plan_Diffusion'!L72="","",'Section 9a Plan_Diffusion'!L72)</f>
        <v/>
      </c>
      <c r="T76" s="46" t="str">
        <f>IF('Section 9a Plan_Diffusion'!M72="","",'Section 9a Plan_Diffusion'!M72)</f>
        <v/>
      </c>
      <c r="U76" s="40">
        <f>'Section 9a Plan_Diffusion'!N72</f>
        <v>0</v>
      </c>
      <c r="V76" s="40">
        <f>'Section 9a Plan_Diffusion'!O72</f>
        <v>0</v>
      </c>
      <c r="W76" s="40">
        <f>'Section 9a Plan_Diffusion'!P72</f>
        <v>0</v>
      </c>
      <c r="X76" s="40">
        <f>'Section 9a Plan_Diffusion'!Q72</f>
        <v>0</v>
      </c>
      <c r="Y76" s="8">
        <f>'Section 9a Plan_Diffusion'!R72</f>
        <v>0</v>
      </c>
      <c r="Z76" s="8">
        <f>'Section 9a Plan_Diffusion'!S72</f>
        <v>0</v>
      </c>
      <c r="AA76" s="1317">
        <f>'Section 9a Plan_Diffusion'!T72</f>
        <v>0</v>
      </c>
      <c r="AB76" s="8">
        <f>'Section 9a Plan_Diffusion'!U72</f>
        <v>0</v>
      </c>
      <c r="AC76" s="8">
        <f>'Section 9a Plan_Diffusion'!V72</f>
        <v>0</v>
      </c>
    </row>
    <row r="77" spans="1:29">
      <c r="A77" s="8">
        <f>'Identification '!$F$11</f>
        <v>0</v>
      </c>
      <c r="B77" s="1441" t="str">
        <f>IF(AND('Identification '!$F$11="",'Identification '!$F$15&lt;&gt;""),'Identification '!$F$15,IF('Identification '!$F$11="","",IF('Identification '!$F$13="Inscrire le nom de votre organisme dans la cellule F15",'Identification '!$F$15,'Identification '!$F$13)))</f>
        <v/>
      </c>
      <c r="C77" s="8" t="str">
        <f>REF!$BM$8</f>
        <v>2026-2027</v>
      </c>
      <c r="D77" s="8" t="s">
        <v>3361</v>
      </c>
      <c r="E77" s="46" t="str">
        <f>'Identification '!$F$17</f>
        <v/>
      </c>
      <c r="F77" s="8" t="str">
        <f>'Identification '!$G$18</f>
        <v/>
      </c>
      <c r="G77" s="10" t="str">
        <f>IF('Section 9a Plan_Diffusion'!$D$7="","",'Section 9a Plan_Diffusion'!$D$7)</f>
        <v/>
      </c>
      <c r="H77" s="8" t="str">
        <f>IF('Section 9a Plan_Diffusion'!A73="","",IF('Section 9a Plan_Diffusion'!A73="«Choisir»","",'Section 9a Plan_Diffusion'!A73))</f>
        <v/>
      </c>
      <c r="I77" s="1312" t="str">
        <f>IF('Section 9a Plan_Diffusion'!B73="","",'Section 9a Plan_Diffusion'!B73)</f>
        <v/>
      </c>
      <c r="J77" s="46" t="str">
        <f>IF('Section 9a Plan_Diffusion'!C73="","",'Section 9a Plan_Diffusion'!C73)</f>
        <v/>
      </c>
      <c r="K77" s="46" t="str">
        <f>IF('Section 9a Plan_Diffusion'!D73="","",'Section 9a Plan_Diffusion'!D73)</f>
        <v/>
      </c>
      <c r="L77" s="8" t="str">
        <f>IF('Section 9a Plan_Diffusion'!E73="","",IF('Section 9a Plan_Diffusion'!E73="«Choisir»","",'Section 9a Plan_Diffusion'!E73))</f>
        <v/>
      </c>
      <c r="M77" s="8" t="str">
        <f>IF('Section 9a Plan_Diffusion'!F73="","",IF('Section 9a Plan_Diffusion'!F73="«Choisir»","",'Section 9a Plan_Diffusion'!F73))</f>
        <v/>
      </c>
      <c r="N77" s="46" t="str">
        <f>IF('Section 9a Plan_Diffusion'!G73="","",'Section 9a Plan_Diffusion'!G73)</f>
        <v/>
      </c>
      <c r="O77" s="46" t="str">
        <f>IF('Section 9a Plan_Diffusion'!H73="","",'Section 9a Plan_Diffusion'!H73)</f>
        <v/>
      </c>
      <c r="P77" s="46" t="str">
        <f>IF('Section 9a Plan_Diffusion'!I73="","",'Section 9a Plan_Diffusion'!I73)</f>
        <v/>
      </c>
      <c r="Q77" s="46" t="str">
        <f>IF('Section 9a Plan_Diffusion'!J73="","",'Section 9a Plan_Diffusion'!J73)</f>
        <v/>
      </c>
      <c r="R77" s="46" t="str">
        <f>IF('Section 9a Plan_Diffusion'!K73="","",'Section 9a Plan_Diffusion'!K73)</f>
        <v/>
      </c>
      <c r="S77" s="46" t="str">
        <f>IF('Section 9a Plan_Diffusion'!L73="","",'Section 9a Plan_Diffusion'!L73)</f>
        <v/>
      </c>
      <c r="T77" s="46" t="str">
        <f>IF('Section 9a Plan_Diffusion'!M73="","",'Section 9a Plan_Diffusion'!M73)</f>
        <v/>
      </c>
      <c r="U77" s="40">
        <f>'Section 9a Plan_Diffusion'!N73</f>
        <v>0</v>
      </c>
      <c r="V77" s="40">
        <f>'Section 9a Plan_Diffusion'!O73</f>
        <v>0</v>
      </c>
      <c r="W77" s="40">
        <f>'Section 9a Plan_Diffusion'!P73</f>
        <v>0</v>
      </c>
      <c r="X77" s="40">
        <f>'Section 9a Plan_Diffusion'!Q73</f>
        <v>0</v>
      </c>
      <c r="Y77" s="8">
        <f>'Section 9a Plan_Diffusion'!R73</f>
        <v>0</v>
      </c>
      <c r="Z77" s="8">
        <f>'Section 9a Plan_Diffusion'!S73</f>
        <v>0</v>
      </c>
      <c r="AA77" s="1317">
        <f>'Section 9a Plan_Diffusion'!T73</f>
        <v>0</v>
      </c>
      <c r="AB77" s="8">
        <f>'Section 9a Plan_Diffusion'!U73</f>
        <v>0</v>
      </c>
      <c r="AC77" s="8">
        <f>'Section 9a Plan_Diffusion'!V73</f>
        <v>0</v>
      </c>
    </row>
    <row r="78" spans="1:29">
      <c r="A78" s="8">
        <f>'Identification '!$F$11</f>
        <v>0</v>
      </c>
      <c r="B78" s="1441" t="str">
        <f>IF(AND('Identification '!$F$11="",'Identification '!$F$15&lt;&gt;""),'Identification '!$F$15,IF('Identification '!$F$11="","",IF('Identification '!$F$13="Inscrire le nom de votre organisme dans la cellule F15",'Identification '!$F$15,'Identification '!$F$13)))</f>
        <v/>
      </c>
      <c r="C78" s="8" t="str">
        <f>REF!$BM$8</f>
        <v>2026-2027</v>
      </c>
      <c r="D78" s="8" t="s">
        <v>3361</v>
      </c>
      <c r="E78" s="46" t="str">
        <f>'Identification '!$F$17</f>
        <v/>
      </c>
      <c r="F78" s="8" t="str">
        <f>'Identification '!$G$18</f>
        <v/>
      </c>
      <c r="G78" s="10" t="str">
        <f>IF('Section 9a Plan_Diffusion'!$D$7="","",'Section 9a Plan_Diffusion'!$D$7)</f>
        <v/>
      </c>
      <c r="H78" s="8" t="str">
        <f>IF('Section 9a Plan_Diffusion'!A74="","",IF('Section 9a Plan_Diffusion'!A74="«Choisir»","",'Section 9a Plan_Diffusion'!A74))</f>
        <v/>
      </c>
      <c r="I78" s="1312" t="str">
        <f>IF('Section 9a Plan_Diffusion'!B74="","",'Section 9a Plan_Diffusion'!B74)</f>
        <v/>
      </c>
      <c r="J78" s="46" t="str">
        <f>IF('Section 9a Plan_Diffusion'!C74="","",'Section 9a Plan_Diffusion'!C74)</f>
        <v/>
      </c>
      <c r="K78" s="46" t="str">
        <f>IF('Section 9a Plan_Diffusion'!D74="","",'Section 9a Plan_Diffusion'!D74)</f>
        <v/>
      </c>
      <c r="L78" s="8" t="str">
        <f>IF('Section 9a Plan_Diffusion'!E74="","",IF('Section 9a Plan_Diffusion'!E74="«Choisir»","",'Section 9a Plan_Diffusion'!E74))</f>
        <v/>
      </c>
      <c r="M78" s="8" t="str">
        <f>IF('Section 9a Plan_Diffusion'!F74="","",IF('Section 9a Plan_Diffusion'!F74="«Choisir»","",'Section 9a Plan_Diffusion'!F74))</f>
        <v/>
      </c>
      <c r="N78" s="46" t="str">
        <f>IF('Section 9a Plan_Diffusion'!G74="","",'Section 9a Plan_Diffusion'!G74)</f>
        <v/>
      </c>
      <c r="O78" s="46" t="str">
        <f>IF('Section 9a Plan_Diffusion'!H74="","",'Section 9a Plan_Diffusion'!H74)</f>
        <v/>
      </c>
      <c r="P78" s="46" t="str">
        <f>IF('Section 9a Plan_Diffusion'!I74="","",'Section 9a Plan_Diffusion'!I74)</f>
        <v/>
      </c>
      <c r="Q78" s="46" t="str">
        <f>IF('Section 9a Plan_Diffusion'!J74="","",'Section 9a Plan_Diffusion'!J74)</f>
        <v/>
      </c>
      <c r="R78" s="46" t="str">
        <f>IF('Section 9a Plan_Diffusion'!K74="","",'Section 9a Plan_Diffusion'!K74)</f>
        <v/>
      </c>
      <c r="S78" s="46" t="str">
        <f>IF('Section 9a Plan_Diffusion'!L74="","",'Section 9a Plan_Diffusion'!L74)</f>
        <v/>
      </c>
      <c r="T78" s="46" t="str">
        <f>IF('Section 9a Plan_Diffusion'!M74="","",'Section 9a Plan_Diffusion'!M74)</f>
        <v/>
      </c>
      <c r="U78" s="40">
        <f>'Section 9a Plan_Diffusion'!N74</f>
        <v>0</v>
      </c>
      <c r="V78" s="40">
        <f>'Section 9a Plan_Diffusion'!O74</f>
        <v>0</v>
      </c>
      <c r="W78" s="40">
        <f>'Section 9a Plan_Diffusion'!P74</f>
        <v>0</v>
      </c>
      <c r="X78" s="40">
        <f>'Section 9a Plan_Diffusion'!Q74</f>
        <v>0</v>
      </c>
      <c r="Y78" s="8">
        <f>'Section 9a Plan_Diffusion'!R74</f>
        <v>0</v>
      </c>
      <c r="Z78" s="8">
        <f>'Section 9a Plan_Diffusion'!S74</f>
        <v>0</v>
      </c>
      <c r="AA78" s="1317">
        <f>'Section 9a Plan_Diffusion'!T74</f>
        <v>0</v>
      </c>
      <c r="AB78" s="8">
        <f>'Section 9a Plan_Diffusion'!U74</f>
        <v>0</v>
      </c>
      <c r="AC78" s="8">
        <f>'Section 9a Plan_Diffusion'!V74</f>
        <v>0</v>
      </c>
    </row>
    <row r="79" spans="1:29">
      <c r="A79" s="8">
        <f>'Identification '!$F$11</f>
        <v>0</v>
      </c>
      <c r="B79" s="1441" t="str">
        <f>IF(AND('Identification '!$F$11="",'Identification '!$F$15&lt;&gt;""),'Identification '!$F$15,IF('Identification '!$F$11="","",IF('Identification '!$F$13="Inscrire le nom de votre organisme dans la cellule F15",'Identification '!$F$15,'Identification '!$F$13)))</f>
        <v/>
      </c>
      <c r="C79" s="8" t="str">
        <f>REF!$BM$8</f>
        <v>2026-2027</v>
      </c>
      <c r="D79" s="8" t="s">
        <v>3361</v>
      </c>
      <c r="E79" s="46" t="str">
        <f>'Identification '!$F$17</f>
        <v/>
      </c>
      <c r="F79" s="8" t="str">
        <f>'Identification '!$G$18</f>
        <v/>
      </c>
      <c r="G79" s="10" t="str">
        <f>IF('Section 9a Plan_Diffusion'!$D$7="","",'Section 9a Plan_Diffusion'!$D$7)</f>
        <v/>
      </c>
      <c r="H79" s="8" t="str">
        <f>IF('Section 9a Plan_Diffusion'!A75="","",IF('Section 9a Plan_Diffusion'!A75="«Choisir»","",'Section 9a Plan_Diffusion'!A75))</f>
        <v/>
      </c>
      <c r="I79" s="1312" t="str">
        <f>IF('Section 9a Plan_Diffusion'!B75="","",'Section 9a Plan_Diffusion'!B75)</f>
        <v/>
      </c>
      <c r="J79" s="46" t="str">
        <f>IF('Section 9a Plan_Diffusion'!C75="","",'Section 9a Plan_Diffusion'!C75)</f>
        <v/>
      </c>
      <c r="K79" s="46" t="str">
        <f>IF('Section 9a Plan_Diffusion'!D75="","",'Section 9a Plan_Diffusion'!D75)</f>
        <v/>
      </c>
      <c r="L79" s="8" t="str">
        <f>IF('Section 9a Plan_Diffusion'!E75="","",IF('Section 9a Plan_Diffusion'!E75="«Choisir»","",'Section 9a Plan_Diffusion'!E75))</f>
        <v/>
      </c>
      <c r="M79" s="8" t="str">
        <f>IF('Section 9a Plan_Diffusion'!F75="","",IF('Section 9a Plan_Diffusion'!F75="«Choisir»","",'Section 9a Plan_Diffusion'!F75))</f>
        <v/>
      </c>
      <c r="N79" s="46" t="str">
        <f>IF('Section 9a Plan_Diffusion'!G75="","",'Section 9a Plan_Diffusion'!G75)</f>
        <v/>
      </c>
      <c r="O79" s="46" t="str">
        <f>IF('Section 9a Plan_Diffusion'!H75="","",'Section 9a Plan_Diffusion'!H75)</f>
        <v/>
      </c>
      <c r="P79" s="46" t="str">
        <f>IF('Section 9a Plan_Diffusion'!I75="","",'Section 9a Plan_Diffusion'!I75)</f>
        <v/>
      </c>
      <c r="Q79" s="46" t="str">
        <f>IF('Section 9a Plan_Diffusion'!J75="","",'Section 9a Plan_Diffusion'!J75)</f>
        <v/>
      </c>
      <c r="R79" s="46" t="str">
        <f>IF('Section 9a Plan_Diffusion'!K75="","",'Section 9a Plan_Diffusion'!K75)</f>
        <v/>
      </c>
      <c r="S79" s="46" t="str">
        <f>IF('Section 9a Plan_Diffusion'!L75="","",'Section 9a Plan_Diffusion'!L75)</f>
        <v/>
      </c>
      <c r="T79" s="46" t="str">
        <f>IF('Section 9a Plan_Diffusion'!M75="","",'Section 9a Plan_Diffusion'!M75)</f>
        <v/>
      </c>
      <c r="U79" s="40">
        <f>'Section 9a Plan_Diffusion'!N75</f>
        <v>0</v>
      </c>
      <c r="V79" s="40">
        <f>'Section 9a Plan_Diffusion'!O75</f>
        <v>0</v>
      </c>
      <c r="W79" s="40">
        <f>'Section 9a Plan_Diffusion'!P75</f>
        <v>0</v>
      </c>
      <c r="X79" s="40">
        <f>'Section 9a Plan_Diffusion'!Q75</f>
        <v>0</v>
      </c>
      <c r="Y79" s="8">
        <f>'Section 9a Plan_Diffusion'!R75</f>
        <v>0</v>
      </c>
      <c r="Z79" s="8">
        <f>'Section 9a Plan_Diffusion'!S75</f>
        <v>0</v>
      </c>
      <c r="AA79" s="1317">
        <f>'Section 9a Plan_Diffusion'!T75</f>
        <v>0</v>
      </c>
      <c r="AB79" s="8">
        <f>'Section 9a Plan_Diffusion'!U75</f>
        <v>0</v>
      </c>
      <c r="AC79" s="8">
        <f>'Section 9a Plan_Diffusion'!V75</f>
        <v>0</v>
      </c>
    </row>
    <row r="80" spans="1:29">
      <c r="A80" s="8">
        <f>'Identification '!$F$11</f>
        <v>0</v>
      </c>
      <c r="B80" s="1441" t="str">
        <f>IF(AND('Identification '!$F$11="",'Identification '!$F$15&lt;&gt;""),'Identification '!$F$15,IF('Identification '!$F$11="","",IF('Identification '!$F$13="Inscrire le nom de votre organisme dans la cellule F15",'Identification '!$F$15,'Identification '!$F$13)))</f>
        <v/>
      </c>
      <c r="C80" s="8" t="str">
        <f>REF!$BM$8</f>
        <v>2026-2027</v>
      </c>
      <c r="D80" s="8" t="s">
        <v>3361</v>
      </c>
      <c r="E80" s="46" t="str">
        <f>'Identification '!$F$17</f>
        <v/>
      </c>
      <c r="F80" s="8" t="str">
        <f>'Identification '!$G$18</f>
        <v/>
      </c>
      <c r="G80" s="10" t="str">
        <f>IF('Section 9a Plan_Diffusion'!$D$7="","",'Section 9a Plan_Diffusion'!$D$7)</f>
        <v/>
      </c>
      <c r="H80" s="8" t="str">
        <f>IF('Section 9a Plan_Diffusion'!A76="","",IF('Section 9a Plan_Diffusion'!A76="«Choisir»","",'Section 9a Plan_Diffusion'!A76))</f>
        <v/>
      </c>
      <c r="I80" s="1312" t="str">
        <f>IF('Section 9a Plan_Diffusion'!B76="","",'Section 9a Plan_Diffusion'!B76)</f>
        <v/>
      </c>
      <c r="J80" s="46" t="str">
        <f>IF('Section 9a Plan_Diffusion'!C76="","",'Section 9a Plan_Diffusion'!C76)</f>
        <v/>
      </c>
      <c r="K80" s="46" t="str">
        <f>IF('Section 9a Plan_Diffusion'!D76="","",'Section 9a Plan_Diffusion'!D76)</f>
        <v/>
      </c>
      <c r="L80" s="8" t="str">
        <f>IF('Section 9a Plan_Diffusion'!E76="","",IF('Section 9a Plan_Diffusion'!E76="«Choisir»","",'Section 9a Plan_Diffusion'!E76))</f>
        <v/>
      </c>
      <c r="M80" s="8" t="str">
        <f>IF('Section 9a Plan_Diffusion'!F76="","",IF('Section 9a Plan_Diffusion'!F76="«Choisir»","",'Section 9a Plan_Diffusion'!F76))</f>
        <v/>
      </c>
      <c r="N80" s="46" t="str">
        <f>IF('Section 9a Plan_Diffusion'!G76="","",'Section 9a Plan_Diffusion'!G76)</f>
        <v/>
      </c>
      <c r="O80" s="46" t="str">
        <f>IF('Section 9a Plan_Diffusion'!H76="","",'Section 9a Plan_Diffusion'!H76)</f>
        <v/>
      </c>
      <c r="P80" s="46" t="str">
        <f>IF('Section 9a Plan_Diffusion'!I76="","",'Section 9a Plan_Diffusion'!I76)</f>
        <v/>
      </c>
      <c r="Q80" s="46" t="str">
        <f>IF('Section 9a Plan_Diffusion'!J76="","",'Section 9a Plan_Diffusion'!J76)</f>
        <v/>
      </c>
      <c r="R80" s="46" t="str">
        <f>IF('Section 9a Plan_Diffusion'!K76="","",'Section 9a Plan_Diffusion'!K76)</f>
        <v/>
      </c>
      <c r="S80" s="46" t="str">
        <f>IF('Section 9a Plan_Diffusion'!L76="","",'Section 9a Plan_Diffusion'!L76)</f>
        <v/>
      </c>
      <c r="T80" s="46" t="str">
        <f>IF('Section 9a Plan_Diffusion'!M76="","",'Section 9a Plan_Diffusion'!M76)</f>
        <v/>
      </c>
      <c r="U80" s="40">
        <f>'Section 9a Plan_Diffusion'!N76</f>
        <v>0</v>
      </c>
      <c r="V80" s="40">
        <f>'Section 9a Plan_Diffusion'!O76</f>
        <v>0</v>
      </c>
      <c r="W80" s="40">
        <f>'Section 9a Plan_Diffusion'!P76</f>
        <v>0</v>
      </c>
      <c r="X80" s="40">
        <f>'Section 9a Plan_Diffusion'!Q76</f>
        <v>0</v>
      </c>
      <c r="Y80" s="8">
        <f>'Section 9a Plan_Diffusion'!R76</f>
        <v>0</v>
      </c>
      <c r="Z80" s="8">
        <f>'Section 9a Plan_Diffusion'!S76</f>
        <v>0</v>
      </c>
      <c r="AA80" s="1317">
        <f>'Section 9a Plan_Diffusion'!T76</f>
        <v>0</v>
      </c>
      <c r="AB80" s="8">
        <f>'Section 9a Plan_Diffusion'!U76</f>
        <v>0</v>
      </c>
      <c r="AC80" s="8">
        <f>'Section 9a Plan_Diffusion'!V76</f>
        <v>0</v>
      </c>
    </row>
    <row r="81" spans="1:29">
      <c r="A81" s="8">
        <f>'Identification '!$F$11</f>
        <v>0</v>
      </c>
      <c r="B81" s="1441" t="str">
        <f>IF(AND('Identification '!$F$11="",'Identification '!$F$15&lt;&gt;""),'Identification '!$F$15,IF('Identification '!$F$11="","",IF('Identification '!$F$13="Inscrire le nom de votre organisme dans la cellule F15",'Identification '!$F$15,'Identification '!$F$13)))</f>
        <v/>
      </c>
      <c r="C81" s="8" t="str">
        <f>REF!$BM$8</f>
        <v>2026-2027</v>
      </c>
      <c r="D81" s="8" t="s">
        <v>3361</v>
      </c>
      <c r="E81" s="46" t="str">
        <f>'Identification '!$F$17</f>
        <v/>
      </c>
      <c r="F81" s="8" t="str">
        <f>'Identification '!$G$18</f>
        <v/>
      </c>
      <c r="G81" s="10" t="str">
        <f>IF('Section 9a Plan_Diffusion'!$D$7="","",'Section 9a Plan_Diffusion'!$D$7)</f>
        <v/>
      </c>
      <c r="H81" s="8" t="str">
        <f>IF('Section 9a Plan_Diffusion'!A77="","",IF('Section 9a Plan_Diffusion'!A77="«Choisir»","",'Section 9a Plan_Diffusion'!A77))</f>
        <v/>
      </c>
      <c r="I81" s="1312" t="str">
        <f>IF('Section 9a Plan_Diffusion'!B77="","",'Section 9a Plan_Diffusion'!B77)</f>
        <v/>
      </c>
      <c r="J81" s="46" t="str">
        <f>IF('Section 9a Plan_Diffusion'!C77="","",'Section 9a Plan_Diffusion'!C77)</f>
        <v/>
      </c>
      <c r="K81" s="46" t="str">
        <f>IF('Section 9a Plan_Diffusion'!D77="","",'Section 9a Plan_Diffusion'!D77)</f>
        <v/>
      </c>
      <c r="L81" s="8" t="str">
        <f>IF('Section 9a Plan_Diffusion'!E77="","",IF('Section 9a Plan_Diffusion'!E77="«Choisir»","",'Section 9a Plan_Diffusion'!E77))</f>
        <v/>
      </c>
      <c r="M81" s="8" t="str">
        <f>IF('Section 9a Plan_Diffusion'!F77="","",IF('Section 9a Plan_Diffusion'!F77="«Choisir»","",'Section 9a Plan_Diffusion'!F77))</f>
        <v/>
      </c>
      <c r="N81" s="46" t="str">
        <f>IF('Section 9a Plan_Diffusion'!G77="","",'Section 9a Plan_Diffusion'!G77)</f>
        <v/>
      </c>
      <c r="O81" s="46" t="str">
        <f>IF('Section 9a Plan_Diffusion'!H77="","",'Section 9a Plan_Diffusion'!H77)</f>
        <v/>
      </c>
      <c r="P81" s="46" t="str">
        <f>IF('Section 9a Plan_Diffusion'!I77="","",'Section 9a Plan_Diffusion'!I77)</f>
        <v/>
      </c>
      <c r="Q81" s="46" t="str">
        <f>IF('Section 9a Plan_Diffusion'!J77="","",'Section 9a Plan_Diffusion'!J77)</f>
        <v/>
      </c>
      <c r="R81" s="46" t="str">
        <f>IF('Section 9a Plan_Diffusion'!K77="","",'Section 9a Plan_Diffusion'!K77)</f>
        <v/>
      </c>
      <c r="S81" s="46" t="str">
        <f>IF('Section 9a Plan_Diffusion'!L77="","",'Section 9a Plan_Diffusion'!L77)</f>
        <v/>
      </c>
      <c r="T81" s="46" t="str">
        <f>IF('Section 9a Plan_Diffusion'!M77="","",'Section 9a Plan_Diffusion'!M77)</f>
        <v/>
      </c>
      <c r="U81" s="40">
        <f>'Section 9a Plan_Diffusion'!N77</f>
        <v>0</v>
      </c>
      <c r="V81" s="40">
        <f>'Section 9a Plan_Diffusion'!O77</f>
        <v>0</v>
      </c>
      <c r="W81" s="40">
        <f>'Section 9a Plan_Diffusion'!P77</f>
        <v>0</v>
      </c>
      <c r="X81" s="40">
        <f>'Section 9a Plan_Diffusion'!Q77</f>
        <v>0</v>
      </c>
      <c r="Y81" s="8">
        <f>'Section 9a Plan_Diffusion'!R77</f>
        <v>0</v>
      </c>
      <c r="Z81" s="8">
        <f>'Section 9a Plan_Diffusion'!S77</f>
        <v>0</v>
      </c>
      <c r="AA81" s="1317">
        <f>'Section 9a Plan_Diffusion'!T77</f>
        <v>0</v>
      </c>
      <c r="AB81" s="8">
        <f>'Section 9a Plan_Diffusion'!U77</f>
        <v>0</v>
      </c>
      <c r="AC81" s="8">
        <f>'Section 9a Plan_Diffusion'!V77</f>
        <v>0</v>
      </c>
    </row>
    <row r="82" spans="1:29">
      <c r="A82" s="8">
        <f>'Identification '!$F$11</f>
        <v>0</v>
      </c>
      <c r="B82" s="1441" t="str">
        <f>IF(AND('Identification '!$F$11="",'Identification '!$F$15&lt;&gt;""),'Identification '!$F$15,IF('Identification '!$F$11="","",IF('Identification '!$F$13="Inscrire le nom de votre organisme dans la cellule F15",'Identification '!$F$15,'Identification '!$F$13)))</f>
        <v/>
      </c>
      <c r="C82" s="8" t="str">
        <f>REF!$BM$8</f>
        <v>2026-2027</v>
      </c>
      <c r="D82" s="8" t="s">
        <v>3361</v>
      </c>
      <c r="E82" s="46" t="str">
        <f>'Identification '!$F$17</f>
        <v/>
      </c>
      <c r="F82" s="8" t="str">
        <f>'Identification '!$G$18</f>
        <v/>
      </c>
      <c r="G82" s="10" t="str">
        <f>IF('Section 9a Plan_Diffusion'!$D$7="","",'Section 9a Plan_Diffusion'!$D$7)</f>
        <v/>
      </c>
      <c r="H82" s="8" t="str">
        <f>IF('Section 9a Plan_Diffusion'!A78="","",IF('Section 9a Plan_Diffusion'!A78="«Choisir»","",'Section 9a Plan_Diffusion'!A78))</f>
        <v/>
      </c>
      <c r="I82" s="1312" t="str">
        <f>IF('Section 9a Plan_Diffusion'!B78="","",'Section 9a Plan_Diffusion'!B78)</f>
        <v/>
      </c>
      <c r="J82" s="46" t="str">
        <f>IF('Section 9a Plan_Diffusion'!C78="","",'Section 9a Plan_Diffusion'!C78)</f>
        <v/>
      </c>
      <c r="K82" s="46" t="str">
        <f>IF('Section 9a Plan_Diffusion'!D78="","",'Section 9a Plan_Diffusion'!D78)</f>
        <v/>
      </c>
      <c r="L82" s="8" t="str">
        <f>IF('Section 9a Plan_Diffusion'!E78="","",IF('Section 9a Plan_Diffusion'!E78="«Choisir»","",'Section 9a Plan_Diffusion'!E78))</f>
        <v/>
      </c>
      <c r="M82" s="8" t="str">
        <f>IF('Section 9a Plan_Diffusion'!F78="","",IF('Section 9a Plan_Diffusion'!F78="«Choisir»","",'Section 9a Plan_Diffusion'!F78))</f>
        <v/>
      </c>
      <c r="N82" s="46" t="str">
        <f>IF('Section 9a Plan_Diffusion'!G78="","",'Section 9a Plan_Diffusion'!G78)</f>
        <v/>
      </c>
      <c r="O82" s="46" t="str">
        <f>IF('Section 9a Plan_Diffusion'!H78="","",'Section 9a Plan_Diffusion'!H78)</f>
        <v/>
      </c>
      <c r="P82" s="46" t="str">
        <f>IF('Section 9a Plan_Diffusion'!I78="","",'Section 9a Plan_Diffusion'!I78)</f>
        <v/>
      </c>
      <c r="Q82" s="46" t="str">
        <f>IF('Section 9a Plan_Diffusion'!J78="","",'Section 9a Plan_Diffusion'!J78)</f>
        <v/>
      </c>
      <c r="R82" s="46" t="str">
        <f>IF('Section 9a Plan_Diffusion'!K78="","",'Section 9a Plan_Diffusion'!K78)</f>
        <v/>
      </c>
      <c r="S82" s="46" t="str">
        <f>IF('Section 9a Plan_Diffusion'!L78="","",'Section 9a Plan_Diffusion'!L78)</f>
        <v/>
      </c>
      <c r="T82" s="46" t="str">
        <f>IF('Section 9a Plan_Diffusion'!M78="","",'Section 9a Plan_Diffusion'!M78)</f>
        <v/>
      </c>
      <c r="U82" s="40">
        <f>'Section 9a Plan_Diffusion'!N78</f>
        <v>0</v>
      </c>
      <c r="V82" s="40">
        <f>'Section 9a Plan_Diffusion'!O78</f>
        <v>0</v>
      </c>
      <c r="W82" s="40">
        <f>'Section 9a Plan_Diffusion'!P78</f>
        <v>0</v>
      </c>
      <c r="X82" s="40">
        <f>'Section 9a Plan_Diffusion'!Q78</f>
        <v>0</v>
      </c>
      <c r="Y82" s="8">
        <f>'Section 9a Plan_Diffusion'!R78</f>
        <v>0</v>
      </c>
      <c r="Z82" s="8">
        <f>'Section 9a Plan_Diffusion'!S78</f>
        <v>0</v>
      </c>
      <c r="AA82" s="1317">
        <f>'Section 9a Plan_Diffusion'!T78</f>
        <v>0</v>
      </c>
      <c r="AB82" s="8">
        <f>'Section 9a Plan_Diffusion'!U78</f>
        <v>0</v>
      </c>
      <c r="AC82" s="8">
        <f>'Section 9a Plan_Diffusion'!V78</f>
        <v>0</v>
      </c>
    </row>
    <row r="83" spans="1:29">
      <c r="A83" s="8">
        <f>'Identification '!$F$11</f>
        <v>0</v>
      </c>
      <c r="B83" s="1441" t="str">
        <f>IF(AND('Identification '!$F$11="",'Identification '!$F$15&lt;&gt;""),'Identification '!$F$15,IF('Identification '!$F$11="","",IF('Identification '!$F$13="Inscrire le nom de votre organisme dans la cellule F15",'Identification '!$F$15,'Identification '!$F$13)))</f>
        <v/>
      </c>
      <c r="C83" s="8" t="str">
        <f>REF!$BM$8</f>
        <v>2026-2027</v>
      </c>
      <c r="D83" s="8" t="s">
        <v>3361</v>
      </c>
      <c r="E83" s="46" t="str">
        <f>'Identification '!$F$17</f>
        <v/>
      </c>
      <c r="F83" s="8" t="str">
        <f>'Identification '!$G$18</f>
        <v/>
      </c>
      <c r="G83" s="10" t="str">
        <f>IF('Section 9a Plan_Diffusion'!$D$7="","",'Section 9a Plan_Diffusion'!$D$7)</f>
        <v/>
      </c>
      <c r="H83" s="8" t="str">
        <f>IF('Section 9a Plan_Diffusion'!A79="","",IF('Section 9a Plan_Diffusion'!A79="«Choisir»","",'Section 9a Plan_Diffusion'!A79))</f>
        <v/>
      </c>
      <c r="I83" s="1312" t="str">
        <f>IF('Section 9a Plan_Diffusion'!B79="","",'Section 9a Plan_Diffusion'!B79)</f>
        <v/>
      </c>
      <c r="J83" s="46" t="str">
        <f>IF('Section 9a Plan_Diffusion'!C79="","",'Section 9a Plan_Diffusion'!C79)</f>
        <v/>
      </c>
      <c r="K83" s="46" t="str">
        <f>IF('Section 9a Plan_Diffusion'!D79="","",'Section 9a Plan_Diffusion'!D79)</f>
        <v/>
      </c>
      <c r="L83" s="8" t="str">
        <f>IF('Section 9a Plan_Diffusion'!E79="","",IF('Section 9a Plan_Diffusion'!E79="«Choisir»","",'Section 9a Plan_Diffusion'!E79))</f>
        <v/>
      </c>
      <c r="M83" s="8" t="str">
        <f>IF('Section 9a Plan_Diffusion'!F79="","",IF('Section 9a Plan_Diffusion'!F79="«Choisir»","",'Section 9a Plan_Diffusion'!F79))</f>
        <v/>
      </c>
      <c r="N83" s="46" t="str">
        <f>IF('Section 9a Plan_Diffusion'!G79="","",'Section 9a Plan_Diffusion'!G79)</f>
        <v/>
      </c>
      <c r="O83" s="46" t="str">
        <f>IF('Section 9a Plan_Diffusion'!H79="","",'Section 9a Plan_Diffusion'!H79)</f>
        <v/>
      </c>
      <c r="P83" s="46" t="str">
        <f>IF('Section 9a Plan_Diffusion'!I79="","",'Section 9a Plan_Diffusion'!I79)</f>
        <v/>
      </c>
      <c r="Q83" s="46" t="str">
        <f>IF('Section 9a Plan_Diffusion'!J79="","",'Section 9a Plan_Diffusion'!J79)</f>
        <v/>
      </c>
      <c r="R83" s="46" t="str">
        <f>IF('Section 9a Plan_Diffusion'!K79="","",'Section 9a Plan_Diffusion'!K79)</f>
        <v/>
      </c>
      <c r="S83" s="46" t="str">
        <f>IF('Section 9a Plan_Diffusion'!L79="","",'Section 9a Plan_Diffusion'!L79)</f>
        <v/>
      </c>
      <c r="T83" s="46" t="str">
        <f>IF('Section 9a Plan_Diffusion'!M79="","",'Section 9a Plan_Diffusion'!M79)</f>
        <v/>
      </c>
      <c r="U83" s="40">
        <f>'Section 9a Plan_Diffusion'!N79</f>
        <v>0</v>
      </c>
      <c r="V83" s="40">
        <f>'Section 9a Plan_Diffusion'!O79</f>
        <v>0</v>
      </c>
      <c r="W83" s="40">
        <f>'Section 9a Plan_Diffusion'!P79</f>
        <v>0</v>
      </c>
      <c r="X83" s="40">
        <f>'Section 9a Plan_Diffusion'!Q79</f>
        <v>0</v>
      </c>
      <c r="Y83" s="8">
        <f>'Section 9a Plan_Diffusion'!R79</f>
        <v>0</v>
      </c>
      <c r="Z83" s="8">
        <f>'Section 9a Plan_Diffusion'!S79</f>
        <v>0</v>
      </c>
      <c r="AA83" s="1317">
        <f>'Section 9a Plan_Diffusion'!T79</f>
        <v>0</v>
      </c>
      <c r="AB83" s="8">
        <f>'Section 9a Plan_Diffusion'!U79</f>
        <v>0</v>
      </c>
      <c r="AC83" s="8">
        <f>'Section 9a Plan_Diffusion'!V79</f>
        <v>0</v>
      </c>
    </row>
    <row r="84" spans="1:29">
      <c r="A84" s="8">
        <f>'Identification '!$F$11</f>
        <v>0</v>
      </c>
      <c r="B84" s="1441" t="str">
        <f>IF(AND('Identification '!$F$11="",'Identification '!$F$15&lt;&gt;""),'Identification '!$F$15,IF('Identification '!$F$11="","",IF('Identification '!$F$13="Inscrire le nom de votre organisme dans la cellule F15",'Identification '!$F$15,'Identification '!$F$13)))</f>
        <v/>
      </c>
      <c r="C84" s="8" t="str">
        <f>REF!$BM$8</f>
        <v>2026-2027</v>
      </c>
      <c r="D84" s="8" t="s">
        <v>3361</v>
      </c>
      <c r="E84" s="46" t="str">
        <f>'Identification '!$F$17</f>
        <v/>
      </c>
      <c r="F84" s="8" t="str">
        <f>'Identification '!$G$18</f>
        <v/>
      </c>
      <c r="G84" s="10" t="str">
        <f>IF('Section 9a Plan_Diffusion'!$D$7="","",'Section 9a Plan_Diffusion'!$D$7)</f>
        <v/>
      </c>
      <c r="H84" s="8" t="str">
        <f>IF('Section 9a Plan_Diffusion'!A80="","",IF('Section 9a Plan_Diffusion'!A80="«Choisir»","",'Section 9a Plan_Diffusion'!A80))</f>
        <v/>
      </c>
      <c r="I84" s="1312" t="str">
        <f>IF('Section 9a Plan_Diffusion'!B80="","",'Section 9a Plan_Diffusion'!B80)</f>
        <v/>
      </c>
      <c r="J84" s="46" t="str">
        <f>IF('Section 9a Plan_Diffusion'!C80="","",'Section 9a Plan_Diffusion'!C80)</f>
        <v/>
      </c>
      <c r="K84" s="46" t="str">
        <f>IF('Section 9a Plan_Diffusion'!D80="","",'Section 9a Plan_Diffusion'!D80)</f>
        <v/>
      </c>
      <c r="L84" s="8" t="str">
        <f>IF('Section 9a Plan_Diffusion'!E80="","",IF('Section 9a Plan_Diffusion'!E80="«Choisir»","",'Section 9a Plan_Diffusion'!E80))</f>
        <v/>
      </c>
      <c r="M84" s="8" t="str">
        <f>IF('Section 9a Plan_Diffusion'!F80="","",IF('Section 9a Plan_Diffusion'!F80="«Choisir»","",'Section 9a Plan_Diffusion'!F80))</f>
        <v/>
      </c>
      <c r="N84" s="46" t="str">
        <f>IF('Section 9a Plan_Diffusion'!G80="","",'Section 9a Plan_Diffusion'!G80)</f>
        <v/>
      </c>
      <c r="O84" s="46" t="str">
        <f>IF('Section 9a Plan_Diffusion'!H80="","",'Section 9a Plan_Diffusion'!H80)</f>
        <v/>
      </c>
      <c r="P84" s="46" t="str">
        <f>IF('Section 9a Plan_Diffusion'!I80="","",'Section 9a Plan_Diffusion'!I80)</f>
        <v/>
      </c>
      <c r="Q84" s="46" t="str">
        <f>IF('Section 9a Plan_Diffusion'!J80="","",'Section 9a Plan_Diffusion'!J80)</f>
        <v/>
      </c>
      <c r="R84" s="46" t="str">
        <f>IF('Section 9a Plan_Diffusion'!K80="","",'Section 9a Plan_Diffusion'!K80)</f>
        <v/>
      </c>
      <c r="S84" s="46" t="str">
        <f>IF('Section 9a Plan_Diffusion'!L80="","",'Section 9a Plan_Diffusion'!L80)</f>
        <v/>
      </c>
      <c r="T84" s="46" t="str">
        <f>IF('Section 9a Plan_Diffusion'!M80="","",'Section 9a Plan_Diffusion'!M80)</f>
        <v/>
      </c>
      <c r="U84" s="40">
        <f>'Section 9a Plan_Diffusion'!N80</f>
        <v>0</v>
      </c>
      <c r="V84" s="40">
        <f>'Section 9a Plan_Diffusion'!O80</f>
        <v>0</v>
      </c>
      <c r="W84" s="40">
        <f>'Section 9a Plan_Diffusion'!P80</f>
        <v>0</v>
      </c>
      <c r="X84" s="40">
        <f>'Section 9a Plan_Diffusion'!Q80</f>
        <v>0</v>
      </c>
      <c r="Y84" s="8">
        <f>'Section 9a Plan_Diffusion'!R80</f>
        <v>0</v>
      </c>
      <c r="Z84" s="8">
        <f>'Section 9a Plan_Diffusion'!S80</f>
        <v>0</v>
      </c>
      <c r="AA84" s="1317">
        <f>'Section 9a Plan_Diffusion'!T80</f>
        <v>0</v>
      </c>
      <c r="AB84" s="8">
        <f>'Section 9a Plan_Diffusion'!U80</f>
        <v>0</v>
      </c>
      <c r="AC84" s="8">
        <f>'Section 9a Plan_Diffusion'!V80</f>
        <v>0</v>
      </c>
    </row>
    <row r="85" spans="1:29">
      <c r="A85" s="8">
        <f>'Identification '!$F$11</f>
        <v>0</v>
      </c>
      <c r="B85" s="1441" t="str">
        <f>IF(AND('Identification '!$F$11="",'Identification '!$F$15&lt;&gt;""),'Identification '!$F$15,IF('Identification '!$F$11="","",IF('Identification '!$F$13="Inscrire le nom de votre organisme dans la cellule F15",'Identification '!$F$15,'Identification '!$F$13)))</f>
        <v/>
      </c>
      <c r="C85" s="8" t="str">
        <f>REF!$BM$8</f>
        <v>2026-2027</v>
      </c>
      <c r="D85" s="8" t="s">
        <v>3361</v>
      </c>
      <c r="E85" s="46" t="str">
        <f>'Identification '!$F$17</f>
        <v/>
      </c>
      <c r="F85" s="8" t="str">
        <f>'Identification '!$G$18</f>
        <v/>
      </c>
      <c r="G85" s="10" t="str">
        <f>IF('Section 9a Plan_Diffusion'!$D$7="","",'Section 9a Plan_Diffusion'!$D$7)</f>
        <v/>
      </c>
      <c r="H85" s="8" t="str">
        <f>IF('Section 9a Plan_Diffusion'!A81="","",IF('Section 9a Plan_Diffusion'!A81="«Choisir»","",'Section 9a Plan_Diffusion'!A81))</f>
        <v/>
      </c>
      <c r="I85" s="1312" t="str">
        <f>IF('Section 9a Plan_Diffusion'!B81="","",'Section 9a Plan_Diffusion'!B81)</f>
        <v/>
      </c>
      <c r="J85" s="46" t="str">
        <f>IF('Section 9a Plan_Diffusion'!C81="","",'Section 9a Plan_Diffusion'!C81)</f>
        <v/>
      </c>
      <c r="K85" s="46" t="str">
        <f>IF('Section 9a Plan_Diffusion'!D81="","",'Section 9a Plan_Diffusion'!D81)</f>
        <v/>
      </c>
      <c r="L85" s="8" t="str">
        <f>IF('Section 9a Plan_Diffusion'!E81="","",IF('Section 9a Plan_Diffusion'!E81="«Choisir»","",'Section 9a Plan_Diffusion'!E81))</f>
        <v/>
      </c>
      <c r="M85" s="8" t="str">
        <f>IF('Section 9a Plan_Diffusion'!F81="","",IF('Section 9a Plan_Diffusion'!F81="«Choisir»","",'Section 9a Plan_Diffusion'!F81))</f>
        <v/>
      </c>
      <c r="N85" s="46" t="str">
        <f>IF('Section 9a Plan_Diffusion'!G81="","",'Section 9a Plan_Diffusion'!G81)</f>
        <v/>
      </c>
      <c r="O85" s="46" t="str">
        <f>IF('Section 9a Plan_Diffusion'!H81="","",'Section 9a Plan_Diffusion'!H81)</f>
        <v/>
      </c>
      <c r="P85" s="46" t="str">
        <f>IF('Section 9a Plan_Diffusion'!I81="","",'Section 9a Plan_Diffusion'!I81)</f>
        <v/>
      </c>
      <c r="Q85" s="46" t="str">
        <f>IF('Section 9a Plan_Diffusion'!J81="","",'Section 9a Plan_Diffusion'!J81)</f>
        <v/>
      </c>
      <c r="R85" s="46" t="str">
        <f>IF('Section 9a Plan_Diffusion'!K81="","",'Section 9a Plan_Diffusion'!K81)</f>
        <v/>
      </c>
      <c r="S85" s="46" t="str">
        <f>IF('Section 9a Plan_Diffusion'!L81="","",'Section 9a Plan_Diffusion'!L81)</f>
        <v/>
      </c>
      <c r="T85" s="46" t="str">
        <f>IF('Section 9a Plan_Diffusion'!M81="","",'Section 9a Plan_Diffusion'!M81)</f>
        <v/>
      </c>
      <c r="U85" s="40">
        <f>'Section 9a Plan_Diffusion'!N81</f>
        <v>0</v>
      </c>
      <c r="V85" s="40">
        <f>'Section 9a Plan_Diffusion'!O81</f>
        <v>0</v>
      </c>
      <c r="W85" s="40">
        <f>'Section 9a Plan_Diffusion'!P81</f>
        <v>0</v>
      </c>
      <c r="X85" s="40">
        <f>'Section 9a Plan_Diffusion'!Q81</f>
        <v>0</v>
      </c>
      <c r="Y85" s="8">
        <f>'Section 9a Plan_Diffusion'!R81</f>
        <v>0</v>
      </c>
      <c r="Z85" s="8">
        <f>'Section 9a Plan_Diffusion'!S81</f>
        <v>0</v>
      </c>
      <c r="AA85" s="1317">
        <f>'Section 9a Plan_Diffusion'!T81</f>
        <v>0</v>
      </c>
      <c r="AB85" s="8">
        <f>'Section 9a Plan_Diffusion'!U81</f>
        <v>0</v>
      </c>
      <c r="AC85" s="8">
        <f>'Section 9a Plan_Diffusion'!V81</f>
        <v>0</v>
      </c>
    </row>
    <row r="86" spans="1:29">
      <c r="A86" s="8">
        <f>'Identification '!$F$11</f>
        <v>0</v>
      </c>
      <c r="B86" s="1441" t="str">
        <f>IF(AND('Identification '!$F$11="",'Identification '!$F$15&lt;&gt;""),'Identification '!$F$15,IF('Identification '!$F$11="","",IF('Identification '!$F$13="Inscrire le nom de votre organisme dans la cellule F15",'Identification '!$F$15,'Identification '!$F$13)))</f>
        <v/>
      </c>
      <c r="C86" s="8" t="str">
        <f>REF!$BM$8</f>
        <v>2026-2027</v>
      </c>
      <c r="D86" s="8" t="s">
        <v>3361</v>
      </c>
      <c r="E86" s="46" t="str">
        <f>'Identification '!$F$17</f>
        <v/>
      </c>
      <c r="F86" s="8" t="str">
        <f>'Identification '!$G$18</f>
        <v/>
      </c>
      <c r="G86" s="10" t="str">
        <f>IF('Section 9a Plan_Diffusion'!$D$7="","",'Section 9a Plan_Diffusion'!$D$7)</f>
        <v/>
      </c>
      <c r="H86" s="8" t="str">
        <f>IF('Section 9a Plan_Diffusion'!A82="","",IF('Section 9a Plan_Diffusion'!A82="«Choisir»","",'Section 9a Plan_Diffusion'!A82))</f>
        <v/>
      </c>
      <c r="I86" s="1312" t="str">
        <f>IF('Section 9a Plan_Diffusion'!B82="","",'Section 9a Plan_Diffusion'!B82)</f>
        <v/>
      </c>
      <c r="J86" s="46" t="str">
        <f>IF('Section 9a Plan_Diffusion'!C82="","",'Section 9a Plan_Diffusion'!C82)</f>
        <v/>
      </c>
      <c r="K86" s="46" t="str">
        <f>IF('Section 9a Plan_Diffusion'!D82="","",'Section 9a Plan_Diffusion'!D82)</f>
        <v/>
      </c>
      <c r="L86" s="8" t="str">
        <f>IF('Section 9a Plan_Diffusion'!E82="","",IF('Section 9a Plan_Diffusion'!E82="«Choisir»","",'Section 9a Plan_Diffusion'!E82))</f>
        <v/>
      </c>
      <c r="M86" s="8" t="str">
        <f>IF('Section 9a Plan_Diffusion'!F82="","",IF('Section 9a Plan_Diffusion'!F82="«Choisir»","",'Section 9a Plan_Diffusion'!F82))</f>
        <v/>
      </c>
      <c r="N86" s="46" t="str">
        <f>IF('Section 9a Plan_Diffusion'!G82="","",'Section 9a Plan_Diffusion'!G82)</f>
        <v/>
      </c>
      <c r="O86" s="46" t="str">
        <f>IF('Section 9a Plan_Diffusion'!H82="","",'Section 9a Plan_Diffusion'!H82)</f>
        <v/>
      </c>
      <c r="P86" s="46" t="str">
        <f>IF('Section 9a Plan_Diffusion'!I82="","",'Section 9a Plan_Diffusion'!I82)</f>
        <v/>
      </c>
      <c r="Q86" s="46" t="str">
        <f>IF('Section 9a Plan_Diffusion'!J82="","",'Section 9a Plan_Diffusion'!J82)</f>
        <v/>
      </c>
      <c r="R86" s="46" t="str">
        <f>IF('Section 9a Plan_Diffusion'!K82="","",'Section 9a Plan_Diffusion'!K82)</f>
        <v/>
      </c>
      <c r="S86" s="46" t="str">
        <f>IF('Section 9a Plan_Diffusion'!L82="","",'Section 9a Plan_Diffusion'!L82)</f>
        <v/>
      </c>
      <c r="T86" s="46" t="str">
        <f>IF('Section 9a Plan_Diffusion'!M82="","",'Section 9a Plan_Diffusion'!M82)</f>
        <v/>
      </c>
      <c r="U86" s="40">
        <f>'Section 9a Plan_Diffusion'!N82</f>
        <v>0</v>
      </c>
      <c r="V86" s="40">
        <f>'Section 9a Plan_Diffusion'!O82</f>
        <v>0</v>
      </c>
      <c r="W86" s="40">
        <f>'Section 9a Plan_Diffusion'!P82</f>
        <v>0</v>
      </c>
      <c r="X86" s="40">
        <f>'Section 9a Plan_Diffusion'!Q82</f>
        <v>0</v>
      </c>
      <c r="Y86" s="8">
        <f>'Section 9a Plan_Diffusion'!R82</f>
        <v>0</v>
      </c>
      <c r="Z86" s="8">
        <f>'Section 9a Plan_Diffusion'!S82</f>
        <v>0</v>
      </c>
      <c r="AA86" s="1317">
        <f>'Section 9a Plan_Diffusion'!T82</f>
        <v>0</v>
      </c>
      <c r="AB86" s="8">
        <f>'Section 9a Plan_Diffusion'!U82</f>
        <v>0</v>
      </c>
      <c r="AC86" s="8">
        <f>'Section 9a Plan_Diffusion'!V82</f>
        <v>0</v>
      </c>
    </row>
    <row r="87" spans="1:29">
      <c r="A87" s="8">
        <f>'Identification '!$F$11</f>
        <v>0</v>
      </c>
      <c r="B87" s="1441" t="str">
        <f>IF(AND('Identification '!$F$11="",'Identification '!$F$15&lt;&gt;""),'Identification '!$F$15,IF('Identification '!$F$11="","",IF('Identification '!$F$13="Inscrire le nom de votre organisme dans la cellule F15",'Identification '!$F$15,'Identification '!$F$13)))</f>
        <v/>
      </c>
      <c r="C87" s="8" t="str">
        <f>REF!$BM$8</f>
        <v>2026-2027</v>
      </c>
      <c r="D87" s="8" t="s">
        <v>3361</v>
      </c>
      <c r="E87" s="46" t="str">
        <f>'Identification '!$F$17</f>
        <v/>
      </c>
      <c r="F87" s="8" t="str">
        <f>'Identification '!$G$18</f>
        <v/>
      </c>
      <c r="G87" s="10" t="str">
        <f>IF('Section 9a Plan_Diffusion'!$D$7="","",'Section 9a Plan_Diffusion'!$D$7)</f>
        <v/>
      </c>
      <c r="H87" s="8" t="str">
        <f>IF('Section 9a Plan_Diffusion'!A83="","",IF('Section 9a Plan_Diffusion'!A83="«Choisir»","",'Section 9a Plan_Diffusion'!A83))</f>
        <v/>
      </c>
      <c r="I87" s="1312" t="str">
        <f>IF('Section 9a Plan_Diffusion'!B83="","",'Section 9a Plan_Diffusion'!B83)</f>
        <v/>
      </c>
      <c r="J87" s="46" t="str">
        <f>IF('Section 9a Plan_Diffusion'!C83="","",'Section 9a Plan_Diffusion'!C83)</f>
        <v/>
      </c>
      <c r="K87" s="46" t="str">
        <f>IF('Section 9a Plan_Diffusion'!D83="","",'Section 9a Plan_Diffusion'!D83)</f>
        <v/>
      </c>
      <c r="L87" s="8" t="str">
        <f>IF('Section 9a Plan_Diffusion'!E83="","",IF('Section 9a Plan_Diffusion'!E83="«Choisir»","",'Section 9a Plan_Diffusion'!E83))</f>
        <v/>
      </c>
      <c r="M87" s="8" t="str">
        <f>IF('Section 9a Plan_Diffusion'!F83="","",IF('Section 9a Plan_Diffusion'!F83="«Choisir»","",'Section 9a Plan_Diffusion'!F83))</f>
        <v/>
      </c>
      <c r="N87" s="46" t="str">
        <f>IF('Section 9a Plan_Diffusion'!G83="","",'Section 9a Plan_Diffusion'!G83)</f>
        <v/>
      </c>
      <c r="O87" s="46" t="str">
        <f>IF('Section 9a Plan_Diffusion'!H83="","",'Section 9a Plan_Diffusion'!H83)</f>
        <v/>
      </c>
      <c r="P87" s="46" t="str">
        <f>IF('Section 9a Plan_Diffusion'!I83="","",'Section 9a Plan_Diffusion'!I83)</f>
        <v/>
      </c>
      <c r="Q87" s="46" t="str">
        <f>IF('Section 9a Plan_Diffusion'!J83="","",'Section 9a Plan_Diffusion'!J83)</f>
        <v/>
      </c>
      <c r="R87" s="46" t="str">
        <f>IF('Section 9a Plan_Diffusion'!K83="","",'Section 9a Plan_Diffusion'!K83)</f>
        <v/>
      </c>
      <c r="S87" s="46" t="str">
        <f>IF('Section 9a Plan_Diffusion'!L83="","",'Section 9a Plan_Diffusion'!L83)</f>
        <v/>
      </c>
      <c r="T87" s="46" t="str">
        <f>IF('Section 9a Plan_Diffusion'!M83="","",'Section 9a Plan_Diffusion'!M83)</f>
        <v/>
      </c>
      <c r="U87" s="40">
        <f>'Section 9a Plan_Diffusion'!N83</f>
        <v>0</v>
      </c>
      <c r="V87" s="40">
        <f>'Section 9a Plan_Diffusion'!O83</f>
        <v>0</v>
      </c>
      <c r="W87" s="40">
        <f>'Section 9a Plan_Diffusion'!P83</f>
        <v>0</v>
      </c>
      <c r="X87" s="40">
        <f>'Section 9a Plan_Diffusion'!Q83</f>
        <v>0</v>
      </c>
      <c r="Y87" s="8">
        <f>'Section 9a Plan_Diffusion'!R83</f>
        <v>0</v>
      </c>
      <c r="Z87" s="8">
        <f>'Section 9a Plan_Diffusion'!S83</f>
        <v>0</v>
      </c>
      <c r="AA87" s="1317">
        <f>'Section 9a Plan_Diffusion'!T83</f>
        <v>0</v>
      </c>
      <c r="AB87" s="8">
        <f>'Section 9a Plan_Diffusion'!U83</f>
        <v>0</v>
      </c>
      <c r="AC87" s="8">
        <f>'Section 9a Plan_Diffusion'!V83</f>
        <v>0</v>
      </c>
    </row>
    <row r="88" spans="1:29">
      <c r="A88" s="8">
        <f>'Identification '!$F$11</f>
        <v>0</v>
      </c>
      <c r="B88" s="1441" t="str">
        <f>IF(AND('Identification '!$F$11="",'Identification '!$F$15&lt;&gt;""),'Identification '!$F$15,IF('Identification '!$F$11="","",IF('Identification '!$F$13="Inscrire le nom de votre organisme dans la cellule F15",'Identification '!$F$15,'Identification '!$F$13)))</f>
        <v/>
      </c>
      <c r="C88" s="8" t="str">
        <f>REF!$BM$8</f>
        <v>2026-2027</v>
      </c>
      <c r="D88" s="8" t="s">
        <v>3361</v>
      </c>
      <c r="E88" s="46" t="str">
        <f>'Identification '!$F$17</f>
        <v/>
      </c>
      <c r="F88" s="8" t="str">
        <f>'Identification '!$G$18</f>
        <v/>
      </c>
      <c r="G88" s="10" t="str">
        <f>IF('Section 9a Plan_Diffusion'!$D$7="","",'Section 9a Plan_Diffusion'!$D$7)</f>
        <v/>
      </c>
      <c r="H88" s="8" t="str">
        <f>IF('Section 9a Plan_Diffusion'!A84="","",IF('Section 9a Plan_Diffusion'!A84="«Choisir»","",'Section 9a Plan_Diffusion'!A84))</f>
        <v/>
      </c>
      <c r="I88" s="1312" t="str">
        <f>IF('Section 9a Plan_Diffusion'!B84="","",'Section 9a Plan_Diffusion'!B84)</f>
        <v/>
      </c>
      <c r="J88" s="46" t="str">
        <f>IF('Section 9a Plan_Diffusion'!C84="","",'Section 9a Plan_Diffusion'!C84)</f>
        <v/>
      </c>
      <c r="K88" s="46" t="str">
        <f>IF('Section 9a Plan_Diffusion'!D84="","",'Section 9a Plan_Diffusion'!D84)</f>
        <v/>
      </c>
      <c r="L88" s="8" t="str">
        <f>IF('Section 9a Plan_Diffusion'!E84="","",IF('Section 9a Plan_Diffusion'!E84="«Choisir»","",'Section 9a Plan_Diffusion'!E84))</f>
        <v/>
      </c>
      <c r="M88" s="8" t="str">
        <f>IF('Section 9a Plan_Diffusion'!F84="","",IF('Section 9a Plan_Diffusion'!F84="«Choisir»","",'Section 9a Plan_Diffusion'!F84))</f>
        <v/>
      </c>
      <c r="N88" s="46" t="str">
        <f>IF('Section 9a Plan_Diffusion'!G84="","",'Section 9a Plan_Diffusion'!G84)</f>
        <v/>
      </c>
      <c r="O88" s="46" t="str">
        <f>IF('Section 9a Plan_Diffusion'!H84="","",'Section 9a Plan_Diffusion'!H84)</f>
        <v/>
      </c>
      <c r="P88" s="46" t="str">
        <f>IF('Section 9a Plan_Diffusion'!I84="","",'Section 9a Plan_Diffusion'!I84)</f>
        <v/>
      </c>
      <c r="Q88" s="46" t="str">
        <f>IF('Section 9a Plan_Diffusion'!J84="","",'Section 9a Plan_Diffusion'!J84)</f>
        <v/>
      </c>
      <c r="R88" s="46" t="str">
        <f>IF('Section 9a Plan_Diffusion'!K84="","",'Section 9a Plan_Diffusion'!K84)</f>
        <v/>
      </c>
      <c r="S88" s="46" t="str">
        <f>IF('Section 9a Plan_Diffusion'!L84="","",'Section 9a Plan_Diffusion'!L84)</f>
        <v/>
      </c>
      <c r="T88" s="46" t="str">
        <f>IF('Section 9a Plan_Diffusion'!M84="","",'Section 9a Plan_Diffusion'!M84)</f>
        <v/>
      </c>
      <c r="U88" s="40">
        <f>'Section 9a Plan_Diffusion'!N84</f>
        <v>0</v>
      </c>
      <c r="V88" s="40">
        <f>'Section 9a Plan_Diffusion'!O84</f>
        <v>0</v>
      </c>
      <c r="W88" s="40">
        <f>'Section 9a Plan_Diffusion'!P84</f>
        <v>0</v>
      </c>
      <c r="X88" s="40">
        <f>'Section 9a Plan_Diffusion'!Q84</f>
        <v>0</v>
      </c>
      <c r="Y88" s="8">
        <f>'Section 9a Plan_Diffusion'!R84</f>
        <v>0</v>
      </c>
      <c r="Z88" s="8">
        <f>'Section 9a Plan_Diffusion'!S84</f>
        <v>0</v>
      </c>
      <c r="AA88" s="1317">
        <f>'Section 9a Plan_Diffusion'!T84</f>
        <v>0</v>
      </c>
      <c r="AB88" s="8">
        <f>'Section 9a Plan_Diffusion'!U84</f>
        <v>0</v>
      </c>
      <c r="AC88" s="8">
        <f>'Section 9a Plan_Diffusion'!V84</f>
        <v>0</v>
      </c>
    </row>
    <row r="89" spans="1:29">
      <c r="A89" s="8">
        <f>'Identification '!$F$11</f>
        <v>0</v>
      </c>
      <c r="B89" s="1441" t="str">
        <f>IF(AND('Identification '!$F$11="",'Identification '!$F$15&lt;&gt;""),'Identification '!$F$15,IF('Identification '!$F$11="","",IF('Identification '!$F$13="Inscrire le nom de votre organisme dans la cellule F15",'Identification '!$F$15,'Identification '!$F$13)))</f>
        <v/>
      </c>
      <c r="C89" s="8" t="str">
        <f>REF!$BM$8</f>
        <v>2026-2027</v>
      </c>
      <c r="D89" s="8" t="s">
        <v>3361</v>
      </c>
      <c r="E89" s="46" t="str">
        <f>'Identification '!$F$17</f>
        <v/>
      </c>
      <c r="F89" s="8" t="str">
        <f>'Identification '!$G$18</f>
        <v/>
      </c>
      <c r="G89" s="10" t="str">
        <f>IF('Section 9a Plan_Diffusion'!$D$7="","",'Section 9a Plan_Diffusion'!$D$7)</f>
        <v/>
      </c>
      <c r="H89" s="8" t="str">
        <f>IF('Section 9a Plan_Diffusion'!A85="","",IF('Section 9a Plan_Diffusion'!A85="«Choisir»","",'Section 9a Plan_Diffusion'!A85))</f>
        <v/>
      </c>
      <c r="I89" s="1312" t="str">
        <f>IF('Section 9a Plan_Diffusion'!B85="","",'Section 9a Plan_Diffusion'!B85)</f>
        <v/>
      </c>
      <c r="J89" s="46" t="str">
        <f>IF('Section 9a Plan_Diffusion'!C85="","",'Section 9a Plan_Diffusion'!C85)</f>
        <v/>
      </c>
      <c r="K89" s="46" t="str">
        <f>IF('Section 9a Plan_Diffusion'!D85="","",'Section 9a Plan_Diffusion'!D85)</f>
        <v/>
      </c>
      <c r="L89" s="8" t="str">
        <f>IF('Section 9a Plan_Diffusion'!E85="","",IF('Section 9a Plan_Diffusion'!E85="«Choisir»","",'Section 9a Plan_Diffusion'!E85))</f>
        <v/>
      </c>
      <c r="M89" s="8" t="str">
        <f>IF('Section 9a Plan_Diffusion'!F85="","",IF('Section 9a Plan_Diffusion'!F85="«Choisir»","",'Section 9a Plan_Diffusion'!F85))</f>
        <v/>
      </c>
      <c r="N89" s="46" t="str">
        <f>IF('Section 9a Plan_Diffusion'!G85="","",'Section 9a Plan_Diffusion'!G85)</f>
        <v/>
      </c>
      <c r="O89" s="46" t="str">
        <f>IF('Section 9a Plan_Diffusion'!H85="","",'Section 9a Plan_Diffusion'!H85)</f>
        <v/>
      </c>
      <c r="P89" s="46" t="str">
        <f>IF('Section 9a Plan_Diffusion'!I85="","",'Section 9a Plan_Diffusion'!I85)</f>
        <v/>
      </c>
      <c r="Q89" s="46" t="str">
        <f>IF('Section 9a Plan_Diffusion'!J85="","",'Section 9a Plan_Diffusion'!J85)</f>
        <v/>
      </c>
      <c r="R89" s="46" t="str">
        <f>IF('Section 9a Plan_Diffusion'!K85="","",'Section 9a Plan_Diffusion'!K85)</f>
        <v/>
      </c>
      <c r="S89" s="46" t="str">
        <f>IF('Section 9a Plan_Diffusion'!L85="","",'Section 9a Plan_Diffusion'!L85)</f>
        <v/>
      </c>
      <c r="T89" s="46" t="str">
        <f>IF('Section 9a Plan_Diffusion'!M85="","",'Section 9a Plan_Diffusion'!M85)</f>
        <v/>
      </c>
      <c r="U89" s="40">
        <f>'Section 9a Plan_Diffusion'!N85</f>
        <v>0</v>
      </c>
      <c r="V89" s="40">
        <f>'Section 9a Plan_Diffusion'!O85</f>
        <v>0</v>
      </c>
      <c r="W89" s="40">
        <f>'Section 9a Plan_Diffusion'!P85</f>
        <v>0</v>
      </c>
      <c r="X89" s="40">
        <f>'Section 9a Plan_Diffusion'!Q85</f>
        <v>0</v>
      </c>
      <c r="Y89" s="8">
        <f>'Section 9a Plan_Diffusion'!R85</f>
        <v>0</v>
      </c>
      <c r="Z89" s="8">
        <f>'Section 9a Plan_Diffusion'!S85</f>
        <v>0</v>
      </c>
      <c r="AA89" s="1317">
        <f>'Section 9a Plan_Diffusion'!T85</f>
        <v>0</v>
      </c>
      <c r="AB89" s="8">
        <f>'Section 9a Plan_Diffusion'!U85</f>
        <v>0</v>
      </c>
      <c r="AC89" s="8">
        <f>'Section 9a Plan_Diffusion'!V85</f>
        <v>0</v>
      </c>
    </row>
    <row r="90" spans="1:29">
      <c r="A90" s="8">
        <f>'Identification '!$F$11</f>
        <v>0</v>
      </c>
      <c r="B90" s="1441" t="str">
        <f>IF(AND('Identification '!$F$11="",'Identification '!$F$15&lt;&gt;""),'Identification '!$F$15,IF('Identification '!$F$11="","",IF('Identification '!$F$13="Inscrire le nom de votre organisme dans la cellule F15",'Identification '!$F$15,'Identification '!$F$13)))</f>
        <v/>
      </c>
      <c r="C90" s="8" t="str">
        <f>REF!$BM$8</f>
        <v>2026-2027</v>
      </c>
      <c r="D90" s="8" t="s">
        <v>3361</v>
      </c>
      <c r="E90" s="46" t="str">
        <f>'Identification '!$F$17</f>
        <v/>
      </c>
      <c r="F90" s="8" t="str">
        <f>'Identification '!$G$18</f>
        <v/>
      </c>
      <c r="G90" s="10" t="str">
        <f>IF('Section 9a Plan_Diffusion'!$D$7="","",'Section 9a Plan_Diffusion'!$D$7)</f>
        <v/>
      </c>
      <c r="H90" s="8" t="str">
        <f>IF('Section 9a Plan_Diffusion'!A86="","",IF('Section 9a Plan_Diffusion'!A86="«Choisir»","",'Section 9a Plan_Diffusion'!A86))</f>
        <v/>
      </c>
      <c r="I90" s="1312" t="str">
        <f>IF('Section 9a Plan_Diffusion'!B86="","",'Section 9a Plan_Diffusion'!B86)</f>
        <v/>
      </c>
      <c r="J90" s="46" t="str">
        <f>IF('Section 9a Plan_Diffusion'!C86="","",'Section 9a Plan_Diffusion'!C86)</f>
        <v/>
      </c>
      <c r="K90" s="46" t="str">
        <f>IF('Section 9a Plan_Diffusion'!D86="","",'Section 9a Plan_Diffusion'!D86)</f>
        <v/>
      </c>
      <c r="L90" s="8" t="str">
        <f>IF('Section 9a Plan_Diffusion'!E86="","",IF('Section 9a Plan_Diffusion'!E86="«Choisir»","",'Section 9a Plan_Diffusion'!E86))</f>
        <v/>
      </c>
      <c r="M90" s="8" t="str">
        <f>IF('Section 9a Plan_Diffusion'!F86="","",IF('Section 9a Plan_Diffusion'!F86="«Choisir»","",'Section 9a Plan_Diffusion'!F86))</f>
        <v/>
      </c>
      <c r="N90" s="46" t="str">
        <f>IF('Section 9a Plan_Diffusion'!G86="","",'Section 9a Plan_Diffusion'!G86)</f>
        <v/>
      </c>
      <c r="O90" s="46" t="str">
        <f>IF('Section 9a Plan_Diffusion'!H86="","",'Section 9a Plan_Diffusion'!H86)</f>
        <v/>
      </c>
      <c r="P90" s="46" t="str">
        <f>IF('Section 9a Plan_Diffusion'!I86="","",'Section 9a Plan_Diffusion'!I86)</f>
        <v/>
      </c>
      <c r="Q90" s="46" t="str">
        <f>IF('Section 9a Plan_Diffusion'!J86="","",'Section 9a Plan_Diffusion'!J86)</f>
        <v/>
      </c>
      <c r="R90" s="46" t="str">
        <f>IF('Section 9a Plan_Diffusion'!K86="","",'Section 9a Plan_Diffusion'!K86)</f>
        <v/>
      </c>
      <c r="S90" s="46" t="str">
        <f>IF('Section 9a Plan_Diffusion'!L86="","",'Section 9a Plan_Diffusion'!L86)</f>
        <v/>
      </c>
      <c r="T90" s="46" t="str">
        <f>IF('Section 9a Plan_Diffusion'!M86="","",'Section 9a Plan_Diffusion'!M86)</f>
        <v/>
      </c>
      <c r="U90" s="40">
        <f>'Section 9a Plan_Diffusion'!N86</f>
        <v>0</v>
      </c>
      <c r="V90" s="40">
        <f>'Section 9a Plan_Diffusion'!O86</f>
        <v>0</v>
      </c>
      <c r="W90" s="40">
        <f>'Section 9a Plan_Diffusion'!P86</f>
        <v>0</v>
      </c>
      <c r="X90" s="40">
        <f>'Section 9a Plan_Diffusion'!Q86</f>
        <v>0</v>
      </c>
      <c r="Y90" s="8">
        <f>'Section 9a Plan_Diffusion'!R86</f>
        <v>0</v>
      </c>
      <c r="Z90" s="8">
        <f>'Section 9a Plan_Diffusion'!S86</f>
        <v>0</v>
      </c>
      <c r="AA90" s="1317">
        <f>'Section 9a Plan_Diffusion'!T86</f>
        <v>0</v>
      </c>
      <c r="AB90" s="8">
        <f>'Section 9a Plan_Diffusion'!U86</f>
        <v>0</v>
      </c>
      <c r="AC90" s="8">
        <f>'Section 9a Plan_Diffusion'!V86</f>
        <v>0</v>
      </c>
    </row>
    <row r="91" spans="1:29">
      <c r="A91" s="8">
        <f>'Identification '!$F$11</f>
        <v>0</v>
      </c>
      <c r="B91" s="1441" t="str">
        <f>IF(AND('Identification '!$F$11="",'Identification '!$F$15&lt;&gt;""),'Identification '!$F$15,IF('Identification '!$F$11="","",IF('Identification '!$F$13="Inscrire le nom de votre organisme dans la cellule F15",'Identification '!$F$15,'Identification '!$F$13)))</f>
        <v/>
      </c>
      <c r="C91" s="8" t="str">
        <f>REF!$BM$8</f>
        <v>2026-2027</v>
      </c>
      <c r="D91" s="8" t="s">
        <v>3361</v>
      </c>
      <c r="E91" s="46" t="str">
        <f>'Identification '!$F$17</f>
        <v/>
      </c>
      <c r="F91" s="8" t="str">
        <f>'Identification '!$G$18</f>
        <v/>
      </c>
      <c r="G91" s="10" t="str">
        <f>IF('Section 9a Plan_Diffusion'!$D$7="","",'Section 9a Plan_Diffusion'!$D$7)</f>
        <v/>
      </c>
      <c r="H91" s="8" t="str">
        <f>IF('Section 9a Plan_Diffusion'!A87="","",IF('Section 9a Plan_Diffusion'!A87="«Choisir»","",'Section 9a Plan_Diffusion'!A87))</f>
        <v/>
      </c>
      <c r="I91" s="1312" t="str">
        <f>IF('Section 9a Plan_Diffusion'!B87="","",'Section 9a Plan_Diffusion'!B87)</f>
        <v/>
      </c>
      <c r="J91" s="46" t="str">
        <f>IF('Section 9a Plan_Diffusion'!C87="","",'Section 9a Plan_Diffusion'!C87)</f>
        <v/>
      </c>
      <c r="K91" s="46" t="str">
        <f>IF('Section 9a Plan_Diffusion'!D87="","",'Section 9a Plan_Diffusion'!D87)</f>
        <v/>
      </c>
      <c r="L91" s="8" t="str">
        <f>IF('Section 9a Plan_Diffusion'!E87="","",IF('Section 9a Plan_Diffusion'!E87="«Choisir»","",'Section 9a Plan_Diffusion'!E87))</f>
        <v/>
      </c>
      <c r="M91" s="8" t="str">
        <f>IF('Section 9a Plan_Diffusion'!F87="","",IF('Section 9a Plan_Diffusion'!F87="«Choisir»","",'Section 9a Plan_Diffusion'!F87))</f>
        <v/>
      </c>
      <c r="N91" s="46" t="str">
        <f>IF('Section 9a Plan_Diffusion'!G87="","",'Section 9a Plan_Diffusion'!G87)</f>
        <v/>
      </c>
      <c r="O91" s="46" t="str">
        <f>IF('Section 9a Plan_Diffusion'!H87="","",'Section 9a Plan_Diffusion'!H87)</f>
        <v/>
      </c>
      <c r="P91" s="46" t="str">
        <f>IF('Section 9a Plan_Diffusion'!I87="","",'Section 9a Plan_Diffusion'!I87)</f>
        <v/>
      </c>
      <c r="Q91" s="46" t="str">
        <f>IF('Section 9a Plan_Diffusion'!J87="","",'Section 9a Plan_Diffusion'!J87)</f>
        <v/>
      </c>
      <c r="R91" s="46" t="str">
        <f>IF('Section 9a Plan_Diffusion'!K87="","",'Section 9a Plan_Diffusion'!K87)</f>
        <v/>
      </c>
      <c r="S91" s="46" t="str">
        <f>IF('Section 9a Plan_Diffusion'!L87="","",'Section 9a Plan_Diffusion'!L87)</f>
        <v/>
      </c>
      <c r="T91" s="46" t="str">
        <f>IF('Section 9a Plan_Diffusion'!M87="","",'Section 9a Plan_Diffusion'!M87)</f>
        <v/>
      </c>
      <c r="U91" s="40">
        <f>'Section 9a Plan_Diffusion'!N87</f>
        <v>0</v>
      </c>
      <c r="V91" s="40">
        <f>'Section 9a Plan_Diffusion'!O87</f>
        <v>0</v>
      </c>
      <c r="W91" s="40">
        <f>'Section 9a Plan_Diffusion'!P87</f>
        <v>0</v>
      </c>
      <c r="X91" s="40">
        <f>'Section 9a Plan_Diffusion'!Q87</f>
        <v>0</v>
      </c>
      <c r="Y91" s="8">
        <f>'Section 9a Plan_Diffusion'!R87</f>
        <v>0</v>
      </c>
      <c r="Z91" s="8">
        <f>'Section 9a Plan_Diffusion'!S87</f>
        <v>0</v>
      </c>
      <c r="AA91" s="1317">
        <f>'Section 9a Plan_Diffusion'!T87</f>
        <v>0</v>
      </c>
      <c r="AB91" s="8">
        <f>'Section 9a Plan_Diffusion'!U87</f>
        <v>0</v>
      </c>
      <c r="AC91" s="8">
        <f>'Section 9a Plan_Diffusion'!V87</f>
        <v>0</v>
      </c>
    </row>
    <row r="92" spans="1:29">
      <c r="A92" s="8">
        <f>'Identification '!$F$11</f>
        <v>0</v>
      </c>
      <c r="B92" s="1441" t="str">
        <f>IF(AND('Identification '!$F$11="",'Identification '!$F$15&lt;&gt;""),'Identification '!$F$15,IF('Identification '!$F$11="","",IF('Identification '!$F$13="Inscrire le nom de votre organisme dans la cellule F15",'Identification '!$F$15,'Identification '!$F$13)))</f>
        <v/>
      </c>
      <c r="C92" s="8" t="str">
        <f>REF!$BM$8</f>
        <v>2026-2027</v>
      </c>
      <c r="D92" s="8" t="s">
        <v>3361</v>
      </c>
      <c r="E92" s="46" t="str">
        <f>'Identification '!$F$17</f>
        <v/>
      </c>
      <c r="F92" s="8" t="str">
        <f>'Identification '!$G$18</f>
        <v/>
      </c>
      <c r="G92" s="10" t="str">
        <f>IF('Section 9a Plan_Diffusion'!$D$7="","",'Section 9a Plan_Diffusion'!$D$7)</f>
        <v/>
      </c>
      <c r="H92" s="8" t="str">
        <f>IF('Section 9a Plan_Diffusion'!A88="","",IF('Section 9a Plan_Diffusion'!A88="«Choisir»","",'Section 9a Plan_Diffusion'!A88))</f>
        <v/>
      </c>
      <c r="I92" s="1312" t="str">
        <f>IF('Section 9a Plan_Diffusion'!B88="","",'Section 9a Plan_Diffusion'!B88)</f>
        <v/>
      </c>
      <c r="J92" s="46" t="str">
        <f>IF('Section 9a Plan_Diffusion'!C88="","",'Section 9a Plan_Diffusion'!C88)</f>
        <v/>
      </c>
      <c r="K92" s="46" t="str">
        <f>IF('Section 9a Plan_Diffusion'!D88="","",'Section 9a Plan_Diffusion'!D88)</f>
        <v/>
      </c>
      <c r="L92" s="8" t="str">
        <f>IF('Section 9a Plan_Diffusion'!E88="","",IF('Section 9a Plan_Diffusion'!E88="«Choisir»","",'Section 9a Plan_Diffusion'!E88))</f>
        <v/>
      </c>
      <c r="M92" s="8" t="str">
        <f>IF('Section 9a Plan_Diffusion'!F88="","",IF('Section 9a Plan_Diffusion'!F88="«Choisir»","",'Section 9a Plan_Diffusion'!F88))</f>
        <v/>
      </c>
      <c r="N92" s="46" t="str">
        <f>IF('Section 9a Plan_Diffusion'!G88="","",'Section 9a Plan_Diffusion'!G88)</f>
        <v/>
      </c>
      <c r="O92" s="46" t="str">
        <f>IF('Section 9a Plan_Diffusion'!H88="","",'Section 9a Plan_Diffusion'!H88)</f>
        <v/>
      </c>
      <c r="P92" s="46" t="str">
        <f>IF('Section 9a Plan_Diffusion'!I88="","",'Section 9a Plan_Diffusion'!I88)</f>
        <v/>
      </c>
      <c r="Q92" s="46" t="str">
        <f>IF('Section 9a Plan_Diffusion'!J88="","",'Section 9a Plan_Diffusion'!J88)</f>
        <v/>
      </c>
      <c r="R92" s="46" t="str">
        <f>IF('Section 9a Plan_Diffusion'!K88="","",'Section 9a Plan_Diffusion'!K88)</f>
        <v/>
      </c>
      <c r="S92" s="46" t="str">
        <f>IF('Section 9a Plan_Diffusion'!L88="","",'Section 9a Plan_Diffusion'!L88)</f>
        <v/>
      </c>
      <c r="T92" s="46" t="str">
        <f>IF('Section 9a Plan_Diffusion'!M88="","",'Section 9a Plan_Diffusion'!M88)</f>
        <v/>
      </c>
      <c r="U92" s="40">
        <f>'Section 9a Plan_Diffusion'!N88</f>
        <v>0</v>
      </c>
      <c r="V92" s="40">
        <f>'Section 9a Plan_Diffusion'!O88</f>
        <v>0</v>
      </c>
      <c r="W92" s="40">
        <f>'Section 9a Plan_Diffusion'!P88</f>
        <v>0</v>
      </c>
      <c r="X92" s="40">
        <f>'Section 9a Plan_Diffusion'!Q88</f>
        <v>0</v>
      </c>
      <c r="Y92" s="8">
        <f>'Section 9a Plan_Diffusion'!R88</f>
        <v>0</v>
      </c>
      <c r="Z92" s="8">
        <f>'Section 9a Plan_Diffusion'!S88</f>
        <v>0</v>
      </c>
      <c r="AA92" s="1317">
        <f>'Section 9a Plan_Diffusion'!T88</f>
        <v>0</v>
      </c>
      <c r="AB92" s="8">
        <f>'Section 9a Plan_Diffusion'!U88</f>
        <v>0</v>
      </c>
      <c r="AC92" s="8">
        <f>'Section 9a Plan_Diffusion'!V88</f>
        <v>0</v>
      </c>
    </row>
    <row r="93" spans="1:29">
      <c r="A93" s="8">
        <f>'Identification '!$F$11</f>
        <v>0</v>
      </c>
      <c r="B93" s="1441" t="str">
        <f>IF(AND('Identification '!$F$11="",'Identification '!$F$15&lt;&gt;""),'Identification '!$F$15,IF('Identification '!$F$11="","",IF('Identification '!$F$13="Inscrire le nom de votre organisme dans la cellule F15",'Identification '!$F$15,'Identification '!$F$13)))</f>
        <v/>
      </c>
      <c r="C93" s="8" t="str">
        <f>REF!$BM$8</f>
        <v>2026-2027</v>
      </c>
      <c r="D93" s="8" t="s">
        <v>3361</v>
      </c>
      <c r="E93" s="46" t="str">
        <f>'Identification '!$F$17</f>
        <v/>
      </c>
      <c r="F93" s="8" t="str">
        <f>'Identification '!$G$18</f>
        <v/>
      </c>
      <c r="G93" s="10" t="str">
        <f>IF('Section 9a Plan_Diffusion'!$D$7="","",'Section 9a Plan_Diffusion'!$D$7)</f>
        <v/>
      </c>
      <c r="H93" s="8" t="str">
        <f>IF('Section 9a Plan_Diffusion'!A89="","",IF('Section 9a Plan_Diffusion'!A89="«Choisir»","",'Section 9a Plan_Diffusion'!A89))</f>
        <v/>
      </c>
      <c r="I93" s="1312" t="str">
        <f>IF('Section 9a Plan_Diffusion'!B89="","",'Section 9a Plan_Diffusion'!B89)</f>
        <v/>
      </c>
      <c r="J93" s="46" t="str">
        <f>IF('Section 9a Plan_Diffusion'!C89="","",'Section 9a Plan_Diffusion'!C89)</f>
        <v/>
      </c>
      <c r="K93" s="46" t="str">
        <f>IF('Section 9a Plan_Diffusion'!D89="","",'Section 9a Plan_Diffusion'!D89)</f>
        <v/>
      </c>
      <c r="L93" s="8" t="str">
        <f>IF('Section 9a Plan_Diffusion'!E89="","",IF('Section 9a Plan_Diffusion'!E89="«Choisir»","",'Section 9a Plan_Diffusion'!E89))</f>
        <v/>
      </c>
      <c r="M93" s="8" t="str">
        <f>IF('Section 9a Plan_Diffusion'!F89="","",IF('Section 9a Plan_Diffusion'!F89="«Choisir»","",'Section 9a Plan_Diffusion'!F89))</f>
        <v/>
      </c>
      <c r="N93" s="46" t="str">
        <f>IF('Section 9a Plan_Diffusion'!G89="","",'Section 9a Plan_Diffusion'!G89)</f>
        <v/>
      </c>
      <c r="O93" s="46" t="str">
        <f>IF('Section 9a Plan_Diffusion'!H89="","",'Section 9a Plan_Diffusion'!H89)</f>
        <v/>
      </c>
      <c r="P93" s="46" t="str">
        <f>IF('Section 9a Plan_Diffusion'!I89="","",'Section 9a Plan_Diffusion'!I89)</f>
        <v/>
      </c>
      <c r="Q93" s="46" t="str">
        <f>IF('Section 9a Plan_Diffusion'!J89="","",'Section 9a Plan_Diffusion'!J89)</f>
        <v/>
      </c>
      <c r="R93" s="46" t="str">
        <f>IF('Section 9a Plan_Diffusion'!K89="","",'Section 9a Plan_Diffusion'!K89)</f>
        <v/>
      </c>
      <c r="S93" s="46" t="str">
        <f>IF('Section 9a Plan_Diffusion'!L89="","",'Section 9a Plan_Diffusion'!L89)</f>
        <v/>
      </c>
      <c r="T93" s="46" t="str">
        <f>IF('Section 9a Plan_Diffusion'!M89="","",'Section 9a Plan_Diffusion'!M89)</f>
        <v/>
      </c>
      <c r="U93" s="40">
        <f>'Section 9a Plan_Diffusion'!N89</f>
        <v>0</v>
      </c>
      <c r="V93" s="40">
        <f>'Section 9a Plan_Diffusion'!O89</f>
        <v>0</v>
      </c>
      <c r="W93" s="40">
        <f>'Section 9a Plan_Diffusion'!P89</f>
        <v>0</v>
      </c>
      <c r="X93" s="40">
        <f>'Section 9a Plan_Diffusion'!Q89</f>
        <v>0</v>
      </c>
      <c r="Y93" s="8">
        <f>'Section 9a Plan_Diffusion'!R89</f>
        <v>0</v>
      </c>
      <c r="Z93" s="8">
        <f>'Section 9a Plan_Diffusion'!S89</f>
        <v>0</v>
      </c>
      <c r="AA93" s="1317">
        <f>'Section 9a Plan_Diffusion'!T89</f>
        <v>0</v>
      </c>
      <c r="AB93" s="8">
        <f>'Section 9a Plan_Diffusion'!U89</f>
        <v>0</v>
      </c>
      <c r="AC93" s="8">
        <f>'Section 9a Plan_Diffusion'!V89</f>
        <v>0</v>
      </c>
    </row>
    <row r="94" spans="1:29">
      <c r="A94" s="8">
        <f>'Identification '!$F$11</f>
        <v>0</v>
      </c>
      <c r="B94" s="1441" t="str">
        <f>IF(AND('Identification '!$F$11="",'Identification '!$F$15&lt;&gt;""),'Identification '!$F$15,IF('Identification '!$F$11="","",IF('Identification '!$F$13="Inscrire le nom de votre organisme dans la cellule F15",'Identification '!$F$15,'Identification '!$F$13)))</f>
        <v/>
      </c>
      <c r="C94" s="8" t="str">
        <f>REF!$BM$8</f>
        <v>2026-2027</v>
      </c>
      <c r="D94" s="8" t="s">
        <v>3361</v>
      </c>
      <c r="E94" s="46" t="str">
        <f>'Identification '!$F$17</f>
        <v/>
      </c>
      <c r="F94" s="8" t="str">
        <f>'Identification '!$G$18</f>
        <v/>
      </c>
      <c r="G94" s="10" t="str">
        <f>IF('Section 9a Plan_Diffusion'!$D$7="","",'Section 9a Plan_Diffusion'!$D$7)</f>
        <v/>
      </c>
      <c r="H94" s="8" t="str">
        <f>IF('Section 9a Plan_Diffusion'!A90="","",IF('Section 9a Plan_Diffusion'!A90="«Choisir»","",'Section 9a Plan_Diffusion'!A90))</f>
        <v/>
      </c>
      <c r="I94" s="1312" t="str">
        <f>IF('Section 9a Plan_Diffusion'!B90="","",'Section 9a Plan_Diffusion'!B90)</f>
        <v/>
      </c>
      <c r="J94" s="46" t="str">
        <f>IF('Section 9a Plan_Diffusion'!C90="","",'Section 9a Plan_Diffusion'!C90)</f>
        <v/>
      </c>
      <c r="K94" s="46" t="str">
        <f>IF('Section 9a Plan_Diffusion'!D90="","",'Section 9a Plan_Diffusion'!D90)</f>
        <v/>
      </c>
      <c r="L94" s="8" t="str">
        <f>IF('Section 9a Plan_Diffusion'!E90="","",IF('Section 9a Plan_Diffusion'!E90="«Choisir»","",'Section 9a Plan_Diffusion'!E90))</f>
        <v/>
      </c>
      <c r="M94" s="8" t="str">
        <f>IF('Section 9a Plan_Diffusion'!F90="","",IF('Section 9a Plan_Diffusion'!F90="«Choisir»","",'Section 9a Plan_Diffusion'!F90))</f>
        <v/>
      </c>
      <c r="N94" s="46" t="str">
        <f>IF('Section 9a Plan_Diffusion'!G90="","",'Section 9a Plan_Diffusion'!G90)</f>
        <v/>
      </c>
      <c r="O94" s="46" t="str">
        <f>IF('Section 9a Plan_Diffusion'!H90="","",'Section 9a Plan_Diffusion'!H90)</f>
        <v/>
      </c>
      <c r="P94" s="46" t="str">
        <f>IF('Section 9a Plan_Diffusion'!I90="","",'Section 9a Plan_Diffusion'!I90)</f>
        <v/>
      </c>
      <c r="Q94" s="46" t="str">
        <f>IF('Section 9a Plan_Diffusion'!J90="","",'Section 9a Plan_Diffusion'!J90)</f>
        <v/>
      </c>
      <c r="R94" s="46" t="str">
        <f>IF('Section 9a Plan_Diffusion'!K90="","",'Section 9a Plan_Diffusion'!K90)</f>
        <v/>
      </c>
      <c r="S94" s="46" t="str">
        <f>IF('Section 9a Plan_Diffusion'!L90="","",'Section 9a Plan_Diffusion'!L90)</f>
        <v/>
      </c>
      <c r="T94" s="46" t="str">
        <f>IF('Section 9a Plan_Diffusion'!M90="","",'Section 9a Plan_Diffusion'!M90)</f>
        <v/>
      </c>
      <c r="U94" s="40">
        <f>'Section 9a Plan_Diffusion'!N90</f>
        <v>0</v>
      </c>
      <c r="V94" s="40">
        <f>'Section 9a Plan_Diffusion'!O90</f>
        <v>0</v>
      </c>
      <c r="W94" s="40">
        <f>'Section 9a Plan_Diffusion'!P90</f>
        <v>0</v>
      </c>
      <c r="X94" s="40">
        <f>'Section 9a Plan_Diffusion'!Q90</f>
        <v>0</v>
      </c>
      <c r="Y94" s="8">
        <f>'Section 9a Plan_Diffusion'!R90</f>
        <v>0</v>
      </c>
      <c r="Z94" s="8">
        <f>'Section 9a Plan_Diffusion'!S90</f>
        <v>0</v>
      </c>
      <c r="AA94" s="1317">
        <f>'Section 9a Plan_Diffusion'!T90</f>
        <v>0</v>
      </c>
      <c r="AB94" s="8">
        <f>'Section 9a Plan_Diffusion'!U90</f>
        <v>0</v>
      </c>
      <c r="AC94" s="8">
        <f>'Section 9a Plan_Diffusion'!V90</f>
        <v>0</v>
      </c>
    </row>
    <row r="95" spans="1:29">
      <c r="A95" s="8">
        <f>'Identification '!$F$11</f>
        <v>0</v>
      </c>
      <c r="B95" s="1441" t="str">
        <f>IF(AND('Identification '!$F$11="",'Identification '!$F$15&lt;&gt;""),'Identification '!$F$15,IF('Identification '!$F$11="","",IF('Identification '!$F$13="Inscrire le nom de votre organisme dans la cellule F15",'Identification '!$F$15,'Identification '!$F$13)))</f>
        <v/>
      </c>
      <c r="C95" s="8" t="str">
        <f>REF!$BM$8</f>
        <v>2026-2027</v>
      </c>
      <c r="D95" s="8" t="s">
        <v>3361</v>
      </c>
      <c r="E95" s="46" t="str">
        <f>'Identification '!$F$17</f>
        <v/>
      </c>
      <c r="F95" s="8" t="str">
        <f>'Identification '!$G$18</f>
        <v/>
      </c>
      <c r="G95" s="10" t="str">
        <f>IF('Section 9a Plan_Diffusion'!$D$7="","",'Section 9a Plan_Diffusion'!$D$7)</f>
        <v/>
      </c>
      <c r="H95" s="8" t="str">
        <f>IF('Section 9a Plan_Diffusion'!A91="","",IF('Section 9a Plan_Diffusion'!A91="«Choisir»","",'Section 9a Plan_Diffusion'!A91))</f>
        <v/>
      </c>
      <c r="I95" s="1312" t="str">
        <f>IF('Section 9a Plan_Diffusion'!B91="","",'Section 9a Plan_Diffusion'!B91)</f>
        <v/>
      </c>
      <c r="J95" s="46" t="str">
        <f>IF('Section 9a Plan_Diffusion'!C91="","",'Section 9a Plan_Diffusion'!C91)</f>
        <v/>
      </c>
      <c r="K95" s="46" t="str">
        <f>IF('Section 9a Plan_Diffusion'!D91="","",'Section 9a Plan_Diffusion'!D91)</f>
        <v/>
      </c>
      <c r="L95" s="8" t="str">
        <f>IF('Section 9a Plan_Diffusion'!E91="","",IF('Section 9a Plan_Diffusion'!E91="«Choisir»","",'Section 9a Plan_Diffusion'!E91))</f>
        <v/>
      </c>
      <c r="M95" s="8" t="str">
        <f>IF('Section 9a Plan_Diffusion'!F91="","",IF('Section 9a Plan_Diffusion'!F91="«Choisir»","",'Section 9a Plan_Diffusion'!F91))</f>
        <v/>
      </c>
      <c r="N95" s="46" t="str">
        <f>IF('Section 9a Plan_Diffusion'!G91="","",'Section 9a Plan_Diffusion'!G91)</f>
        <v/>
      </c>
      <c r="O95" s="46" t="str">
        <f>IF('Section 9a Plan_Diffusion'!H91="","",'Section 9a Plan_Diffusion'!H91)</f>
        <v/>
      </c>
      <c r="P95" s="46" t="str">
        <f>IF('Section 9a Plan_Diffusion'!I91="","",'Section 9a Plan_Diffusion'!I91)</f>
        <v/>
      </c>
      <c r="Q95" s="46" t="str">
        <f>IF('Section 9a Plan_Diffusion'!J91="","",'Section 9a Plan_Diffusion'!J91)</f>
        <v/>
      </c>
      <c r="R95" s="46" t="str">
        <f>IF('Section 9a Plan_Diffusion'!K91="","",'Section 9a Plan_Diffusion'!K91)</f>
        <v/>
      </c>
      <c r="S95" s="46" t="str">
        <f>IF('Section 9a Plan_Diffusion'!L91="","",'Section 9a Plan_Diffusion'!L91)</f>
        <v/>
      </c>
      <c r="T95" s="46" t="str">
        <f>IF('Section 9a Plan_Diffusion'!M91="","",'Section 9a Plan_Diffusion'!M91)</f>
        <v/>
      </c>
      <c r="U95" s="40">
        <f>'Section 9a Plan_Diffusion'!N91</f>
        <v>0</v>
      </c>
      <c r="V95" s="40">
        <f>'Section 9a Plan_Diffusion'!O91</f>
        <v>0</v>
      </c>
      <c r="W95" s="40">
        <f>'Section 9a Plan_Diffusion'!P91</f>
        <v>0</v>
      </c>
      <c r="X95" s="40">
        <f>'Section 9a Plan_Diffusion'!Q91</f>
        <v>0</v>
      </c>
      <c r="Y95" s="8">
        <f>'Section 9a Plan_Diffusion'!R91</f>
        <v>0</v>
      </c>
      <c r="Z95" s="8">
        <f>'Section 9a Plan_Diffusion'!S91</f>
        <v>0</v>
      </c>
      <c r="AA95" s="1317">
        <f>'Section 9a Plan_Diffusion'!T91</f>
        <v>0</v>
      </c>
      <c r="AB95" s="8">
        <f>'Section 9a Plan_Diffusion'!U91</f>
        <v>0</v>
      </c>
      <c r="AC95" s="8">
        <f>'Section 9a Plan_Diffusion'!V91</f>
        <v>0</v>
      </c>
    </row>
    <row r="96" spans="1:29">
      <c r="A96" s="8">
        <f>'Identification '!$F$11</f>
        <v>0</v>
      </c>
      <c r="B96" s="1441" t="str">
        <f>IF(AND('Identification '!$F$11="",'Identification '!$F$15&lt;&gt;""),'Identification '!$F$15,IF('Identification '!$F$11="","",IF('Identification '!$F$13="Inscrire le nom de votre organisme dans la cellule F15",'Identification '!$F$15,'Identification '!$F$13)))</f>
        <v/>
      </c>
      <c r="C96" s="8" t="str">
        <f>REF!$BM$8</f>
        <v>2026-2027</v>
      </c>
      <c r="D96" s="8" t="s">
        <v>3361</v>
      </c>
      <c r="E96" s="46" t="str">
        <f>'Identification '!$F$17</f>
        <v/>
      </c>
      <c r="F96" s="8" t="str">
        <f>'Identification '!$G$18</f>
        <v/>
      </c>
      <c r="G96" s="10" t="str">
        <f>IF('Section 9a Plan_Diffusion'!$D$7="","",'Section 9a Plan_Diffusion'!$D$7)</f>
        <v/>
      </c>
      <c r="H96" s="8" t="str">
        <f>IF('Section 9a Plan_Diffusion'!A92="","",IF('Section 9a Plan_Diffusion'!A92="«Choisir»","",'Section 9a Plan_Diffusion'!A92))</f>
        <v/>
      </c>
      <c r="I96" s="1312" t="str">
        <f>IF('Section 9a Plan_Diffusion'!B92="","",'Section 9a Plan_Diffusion'!B92)</f>
        <v/>
      </c>
      <c r="J96" s="46" t="str">
        <f>IF('Section 9a Plan_Diffusion'!C92="","",'Section 9a Plan_Diffusion'!C92)</f>
        <v/>
      </c>
      <c r="K96" s="46" t="str">
        <f>IF('Section 9a Plan_Diffusion'!D92="","",'Section 9a Plan_Diffusion'!D92)</f>
        <v/>
      </c>
      <c r="L96" s="8" t="str">
        <f>IF('Section 9a Plan_Diffusion'!E92="","",IF('Section 9a Plan_Diffusion'!E92="«Choisir»","",'Section 9a Plan_Diffusion'!E92))</f>
        <v/>
      </c>
      <c r="M96" s="8" t="str">
        <f>IF('Section 9a Plan_Diffusion'!F92="","",IF('Section 9a Plan_Diffusion'!F92="«Choisir»","",'Section 9a Plan_Diffusion'!F92))</f>
        <v/>
      </c>
      <c r="N96" s="46" t="str">
        <f>IF('Section 9a Plan_Diffusion'!G92="","",'Section 9a Plan_Diffusion'!G92)</f>
        <v/>
      </c>
      <c r="O96" s="46" t="str">
        <f>IF('Section 9a Plan_Diffusion'!H92="","",'Section 9a Plan_Diffusion'!H92)</f>
        <v/>
      </c>
      <c r="P96" s="46" t="str">
        <f>IF('Section 9a Plan_Diffusion'!I92="","",'Section 9a Plan_Diffusion'!I92)</f>
        <v/>
      </c>
      <c r="Q96" s="46" t="str">
        <f>IF('Section 9a Plan_Diffusion'!J92="","",'Section 9a Plan_Diffusion'!J92)</f>
        <v/>
      </c>
      <c r="R96" s="46" t="str">
        <f>IF('Section 9a Plan_Diffusion'!K92="","",'Section 9a Plan_Diffusion'!K92)</f>
        <v/>
      </c>
      <c r="S96" s="46" t="str">
        <f>IF('Section 9a Plan_Diffusion'!L92="","",'Section 9a Plan_Diffusion'!L92)</f>
        <v/>
      </c>
      <c r="T96" s="46" t="str">
        <f>IF('Section 9a Plan_Diffusion'!M92="","",'Section 9a Plan_Diffusion'!M92)</f>
        <v/>
      </c>
      <c r="U96" s="40">
        <f>'Section 9a Plan_Diffusion'!N92</f>
        <v>0</v>
      </c>
      <c r="V96" s="40">
        <f>'Section 9a Plan_Diffusion'!O92</f>
        <v>0</v>
      </c>
      <c r="W96" s="40">
        <f>'Section 9a Plan_Diffusion'!P92</f>
        <v>0</v>
      </c>
      <c r="X96" s="40">
        <f>'Section 9a Plan_Diffusion'!Q92</f>
        <v>0</v>
      </c>
      <c r="Y96" s="8">
        <f>'Section 9a Plan_Diffusion'!R92</f>
        <v>0</v>
      </c>
      <c r="Z96" s="8">
        <f>'Section 9a Plan_Diffusion'!S92</f>
        <v>0</v>
      </c>
      <c r="AA96" s="1317">
        <f>'Section 9a Plan_Diffusion'!T92</f>
        <v>0</v>
      </c>
      <c r="AB96" s="8">
        <f>'Section 9a Plan_Diffusion'!U92</f>
        <v>0</v>
      </c>
      <c r="AC96" s="8">
        <f>'Section 9a Plan_Diffusion'!V92</f>
        <v>0</v>
      </c>
    </row>
    <row r="97" spans="1:29">
      <c r="A97" s="8">
        <f>'Identification '!$F$11</f>
        <v>0</v>
      </c>
      <c r="B97" s="1441" t="str">
        <f>IF(AND('Identification '!$F$11="",'Identification '!$F$15&lt;&gt;""),'Identification '!$F$15,IF('Identification '!$F$11="","",IF('Identification '!$F$13="Inscrire le nom de votre organisme dans la cellule F15",'Identification '!$F$15,'Identification '!$F$13)))</f>
        <v/>
      </c>
      <c r="C97" s="8" t="str">
        <f>REF!$BM$8</f>
        <v>2026-2027</v>
      </c>
      <c r="D97" s="8" t="s">
        <v>3361</v>
      </c>
      <c r="E97" s="46" t="str">
        <f>'Identification '!$F$17</f>
        <v/>
      </c>
      <c r="F97" s="8" t="str">
        <f>'Identification '!$G$18</f>
        <v/>
      </c>
      <c r="G97" s="10" t="str">
        <f>IF('Section 9a Plan_Diffusion'!$D$7="","",'Section 9a Plan_Diffusion'!$D$7)</f>
        <v/>
      </c>
      <c r="H97" s="8" t="str">
        <f>IF('Section 9a Plan_Diffusion'!A93="","",IF('Section 9a Plan_Diffusion'!A93="«Choisir»","",'Section 9a Plan_Diffusion'!A93))</f>
        <v/>
      </c>
      <c r="I97" s="1312" t="str">
        <f>IF('Section 9a Plan_Diffusion'!B93="","",'Section 9a Plan_Diffusion'!B93)</f>
        <v/>
      </c>
      <c r="J97" s="46" t="str">
        <f>IF('Section 9a Plan_Diffusion'!C93="","",'Section 9a Plan_Diffusion'!C93)</f>
        <v/>
      </c>
      <c r="K97" s="46" t="str">
        <f>IF('Section 9a Plan_Diffusion'!D93="","",'Section 9a Plan_Diffusion'!D93)</f>
        <v/>
      </c>
      <c r="L97" s="8" t="str">
        <f>IF('Section 9a Plan_Diffusion'!E93="","",IF('Section 9a Plan_Diffusion'!E93="«Choisir»","",'Section 9a Plan_Diffusion'!E93))</f>
        <v/>
      </c>
      <c r="M97" s="8" t="str">
        <f>IF('Section 9a Plan_Diffusion'!F93="","",IF('Section 9a Plan_Diffusion'!F93="«Choisir»","",'Section 9a Plan_Diffusion'!F93))</f>
        <v/>
      </c>
      <c r="N97" s="46" t="str">
        <f>IF('Section 9a Plan_Diffusion'!G93="","",'Section 9a Plan_Diffusion'!G93)</f>
        <v/>
      </c>
      <c r="O97" s="46" t="str">
        <f>IF('Section 9a Plan_Diffusion'!H93="","",'Section 9a Plan_Diffusion'!H93)</f>
        <v/>
      </c>
      <c r="P97" s="46" t="str">
        <f>IF('Section 9a Plan_Diffusion'!I93="","",'Section 9a Plan_Diffusion'!I93)</f>
        <v/>
      </c>
      <c r="Q97" s="46" t="str">
        <f>IF('Section 9a Plan_Diffusion'!J93="","",'Section 9a Plan_Diffusion'!J93)</f>
        <v/>
      </c>
      <c r="R97" s="46" t="str">
        <f>IF('Section 9a Plan_Diffusion'!K93="","",'Section 9a Plan_Diffusion'!K93)</f>
        <v/>
      </c>
      <c r="S97" s="46" t="str">
        <f>IF('Section 9a Plan_Diffusion'!L93="","",'Section 9a Plan_Diffusion'!L93)</f>
        <v/>
      </c>
      <c r="T97" s="46" t="str">
        <f>IF('Section 9a Plan_Diffusion'!M93="","",'Section 9a Plan_Diffusion'!M93)</f>
        <v/>
      </c>
      <c r="U97" s="40">
        <f>'Section 9a Plan_Diffusion'!N93</f>
        <v>0</v>
      </c>
      <c r="V97" s="40">
        <f>'Section 9a Plan_Diffusion'!O93</f>
        <v>0</v>
      </c>
      <c r="W97" s="40">
        <f>'Section 9a Plan_Diffusion'!P93</f>
        <v>0</v>
      </c>
      <c r="X97" s="40">
        <f>'Section 9a Plan_Diffusion'!Q93</f>
        <v>0</v>
      </c>
      <c r="Y97" s="8">
        <f>'Section 9a Plan_Diffusion'!R93</f>
        <v>0</v>
      </c>
      <c r="Z97" s="8">
        <f>'Section 9a Plan_Diffusion'!S93</f>
        <v>0</v>
      </c>
      <c r="AA97" s="1317">
        <f>'Section 9a Plan_Diffusion'!T93</f>
        <v>0</v>
      </c>
      <c r="AB97" s="8">
        <f>'Section 9a Plan_Diffusion'!U93</f>
        <v>0</v>
      </c>
      <c r="AC97" s="8">
        <f>'Section 9a Plan_Diffusion'!V93</f>
        <v>0</v>
      </c>
    </row>
    <row r="98" spans="1:29">
      <c r="A98" s="8">
        <f>'Identification '!$F$11</f>
        <v>0</v>
      </c>
      <c r="B98" s="1441" t="str">
        <f>IF(AND('Identification '!$F$11="",'Identification '!$F$15&lt;&gt;""),'Identification '!$F$15,IF('Identification '!$F$11="","",IF('Identification '!$F$13="Inscrire le nom de votre organisme dans la cellule F15",'Identification '!$F$15,'Identification '!$F$13)))</f>
        <v/>
      </c>
      <c r="C98" s="8" t="str">
        <f>REF!$BM$8</f>
        <v>2026-2027</v>
      </c>
      <c r="D98" s="8" t="s">
        <v>3361</v>
      </c>
      <c r="E98" s="46" t="str">
        <f>'Identification '!$F$17</f>
        <v/>
      </c>
      <c r="F98" s="8" t="str">
        <f>'Identification '!$G$18</f>
        <v/>
      </c>
      <c r="G98" s="10" t="str">
        <f>IF('Section 9a Plan_Diffusion'!$D$7="","",'Section 9a Plan_Diffusion'!$D$7)</f>
        <v/>
      </c>
      <c r="H98" s="8" t="str">
        <f>IF('Section 9a Plan_Diffusion'!A94="","",IF('Section 9a Plan_Diffusion'!A94="«Choisir»","",'Section 9a Plan_Diffusion'!A94))</f>
        <v/>
      </c>
      <c r="I98" s="1312" t="str">
        <f>IF('Section 9a Plan_Diffusion'!B94="","",'Section 9a Plan_Diffusion'!B94)</f>
        <v/>
      </c>
      <c r="J98" s="46" t="str">
        <f>IF('Section 9a Plan_Diffusion'!C94="","",'Section 9a Plan_Diffusion'!C94)</f>
        <v/>
      </c>
      <c r="K98" s="46" t="str">
        <f>IF('Section 9a Plan_Diffusion'!D94="","",'Section 9a Plan_Diffusion'!D94)</f>
        <v/>
      </c>
      <c r="L98" s="8" t="str">
        <f>IF('Section 9a Plan_Diffusion'!E94="","",IF('Section 9a Plan_Diffusion'!E94="«Choisir»","",'Section 9a Plan_Diffusion'!E94))</f>
        <v/>
      </c>
      <c r="M98" s="8" t="str">
        <f>IF('Section 9a Plan_Diffusion'!F94="","",IF('Section 9a Plan_Diffusion'!F94="«Choisir»","",'Section 9a Plan_Diffusion'!F94))</f>
        <v/>
      </c>
      <c r="N98" s="46" t="str">
        <f>IF('Section 9a Plan_Diffusion'!G94="","",'Section 9a Plan_Diffusion'!G94)</f>
        <v/>
      </c>
      <c r="O98" s="46" t="str">
        <f>IF('Section 9a Plan_Diffusion'!H94="","",'Section 9a Plan_Diffusion'!H94)</f>
        <v/>
      </c>
      <c r="P98" s="46" t="str">
        <f>IF('Section 9a Plan_Diffusion'!I94="","",'Section 9a Plan_Diffusion'!I94)</f>
        <v/>
      </c>
      <c r="Q98" s="46" t="str">
        <f>IF('Section 9a Plan_Diffusion'!J94="","",'Section 9a Plan_Diffusion'!J94)</f>
        <v/>
      </c>
      <c r="R98" s="46" t="str">
        <f>IF('Section 9a Plan_Diffusion'!K94="","",'Section 9a Plan_Diffusion'!K94)</f>
        <v/>
      </c>
      <c r="S98" s="46" t="str">
        <f>IF('Section 9a Plan_Diffusion'!L94="","",'Section 9a Plan_Diffusion'!L94)</f>
        <v/>
      </c>
      <c r="T98" s="46" t="str">
        <f>IF('Section 9a Plan_Diffusion'!M94="","",'Section 9a Plan_Diffusion'!M94)</f>
        <v/>
      </c>
      <c r="U98" s="40">
        <f>'Section 9a Plan_Diffusion'!N94</f>
        <v>0</v>
      </c>
      <c r="V98" s="40">
        <f>'Section 9a Plan_Diffusion'!O94</f>
        <v>0</v>
      </c>
      <c r="W98" s="40">
        <f>'Section 9a Plan_Diffusion'!P94</f>
        <v>0</v>
      </c>
      <c r="X98" s="40">
        <f>'Section 9a Plan_Diffusion'!Q94</f>
        <v>0</v>
      </c>
      <c r="Y98" s="8">
        <f>'Section 9a Plan_Diffusion'!R94</f>
        <v>0</v>
      </c>
      <c r="Z98" s="8">
        <f>'Section 9a Plan_Diffusion'!S94</f>
        <v>0</v>
      </c>
      <c r="AA98" s="1317">
        <f>'Section 9a Plan_Diffusion'!T94</f>
        <v>0</v>
      </c>
      <c r="AB98" s="8">
        <f>'Section 9a Plan_Diffusion'!U94</f>
        <v>0</v>
      </c>
      <c r="AC98" s="8">
        <f>'Section 9a Plan_Diffusion'!V94</f>
        <v>0</v>
      </c>
    </row>
    <row r="99" spans="1:29">
      <c r="A99" s="8">
        <f>'Identification '!$F$11</f>
        <v>0</v>
      </c>
      <c r="B99" s="1441" t="str">
        <f>IF(AND('Identification '!$F$11="",'Identification '!$F$15&lt;&gt;""),'Identification '!$F$15,IF('Identification '!$F$11="","",IF('Identification '!$F$13="Inscrire le nom de votre organisme dans la cellule F15",'Identification '!$F$15,'Identification '!$F$13)))</f>
        <v/>
      </c>
      <c r="C99" s="8" t="str">
        <f>REF!$BM$8</f>
        <v>2026-2027</v>
      </c>
      <c r="D99" s="8" t="s">
        <v>3361</v>
      </c>
      <c r="E99" s="46" t="str">
        <f>'Identification '!$F$17</f>
        <v/>
      </c>
      <c r="F99" s="8" t="str">
        <f>'Identification '!$G$18</f>
        <v/>
      </c>
      <c r="G99" s="10" t="str">
        <f>IF('Section 9a Plan_Diffusion'!$D$7="","",'Section 9a Plan_Diffusion'!$D$7)</f>
        <v/>
      </c>
      <c r="H99" s="8" t="str">
        <f>IF('Section 9a Plan_Diffusion'!A95="","",IF('Section 9a Plan_Diffusion'!A95="«Choisir»","",'Section 9a Plan_Diffusion'!A95))</f>
        <v/>
      </c>
      <c r="I99" s="1312" t="str">
        <f>IF('Section 9a Plan_Diffusion'!B95="","",'Section 9a Plan_Diffusion'!B95)</f>
        <v/>
      </c>
      <c r="J99" s="46" t="str">
        <f>IF('Section 9a Plan_Diffusion'!C95="","",'Section 9a Plan_Diffusion'!C95)</f>
        <v/>
      </c>
      <c r="K99" s="46" t="str">
        <f>IF('Section 9a Plan_Diffusion'!D95="","",'Section 9a Plan_Diffusion'!D95)</f>
        <v/>
      </c>
      <c r="L99" s="8" t="str">
        <f>IF('Section 9a Plan_Diffusion'!E95="","",IF('Section 9a Plan_Diffusion'!E95="«Choisir»","",'Section 9a Plan_Diffusion'!E95))</f>
        <v/>
      </c>
      <c r="M99" s="8" t="str">
        <f>IF('Section 9a Plan_Diffusion'!F95="","",IF('Section 9a Plan_Diffusion'!F95="«Choisir»","",'Section 9a Plan_Diffusion'!F95))</f>
        <v/>
      </c>
      <c r="N99" s="46" t="str">
        <f>IF('Section 9a Plan_Diffusion'!G95="","",'Section 9a Plan_Diffusion'!G95)</f>
        <v/>
      </c>
      <c r="O99" s="46" t="str">
        <f>IF('Section 9a Plan_Diffusion'!H95="","",'Section 9a Plan_Diffusion'!H95)</f>
        <v/>
      </c>
      <c r="P99" s="46" t="str">
        <f>IF('Section 9a Plan_Diffusion'!I95="","",'Section 9a Plan_Diffusion'!I95)</f>
        <v/>
      </c>
      <c r="Q99" s="46" t="str">
        <f>IF('Section 9a Plan_Diffusion'!J95="","",'Section 9a Plan_Diffusion'!J95)</f>
        <v/>
      </c>
      <c r="R99" s="46" t="str">
        <f>IF('Section 9a Plan_Diffusion'!K95="","",'Section 9a Plan_Diffusion'!K95)</f>
        <v/>
      </c>
      <c r="S99" s="46" t="str">
        <f>IF('Section 9a Plan_Diffusion'!L95="","",'Section 9a Plan_Diffusion'!L95)</f>
        <v/>
      </c>
      <c r="T99" s="46" t="str">
        <f>IF('Section 9a Plan_Diffusion'!M95="","",'Section 9a Plan_Diffusion'!M95)</f>
        <v/>
      </c>
      <c r="U99" s="40">
        <f>'Section 9a Plan_Diffusion'!N95</f>
        <v>0</v>
      </c>
      <c r="V99" s="40">
        <f>'Section 9a Plan_Diffusion'!O95</f>
        <v>0</v>
      </c>
      <c r="W99" s="40">
        <f>'Section 9a Plan_Diffusion'!P95</f>
        <v>0</v>
      </c>
      <c r="X99" s="40">
        <f>'Section 9a Plan_Diffusion'!Q95</f>
        <v>0</v>
      </c>
      <c r="Y99" s="8">
        <f>'Section 9a Plan_Diffusion'!R95</f>
        <v>0</v>
      </c>
      <c r="Z99" s="8">
        <f>'Section 9a Plan_Diffusion'!S95</f>
        <v>0</v>
      </c>
      <c r="AA99" s="1317">
        <f>'Section 9a Plan_Diffusion'!T95</f>
        <v>0</v>
      </c>
      <c r="AB99" s="8">
        <f>'Section 9a Plan_Diffusion'!U95</f>
        <v>0</v>
      </c>
      <c r="AC99" s="8">
        <f>'Section 9a Plan_Diffusion'!V95</f>
        <v>0</v>
      </c>
    </row>
    <row r="100" spans="1:29">
      <c r="A100" s="8">
        <f>'Identification '!$F$11</f>
        <v>0</v>
      </c>
      <c r="B100" s="1441" t="str">
        <f>IF(AND('Identification '!$F$11="",'Identification '!$F$15&lt;&gt;""),'Identification '!$F$15,IF('Identification '!$F$11="","",IF('Identification '!$F$13="Inscrire le nom de votre organisme dans la cellule F15",'Identification '!$F$15,'Identification '!$F$13)))</f>
        <v/>
      </c>
      <c r="C100" s="8" t="str">
        <f>REF!$BM$8</f>
        <v>2026-2027</v>
      </c>
      <c r="D100" s="8" t="s">
        <v>3361</v>
      </c>
      <c r="E100" s="46" t="str">
        <f>'Identification '!$F$17</f>
        <v/>
      </c>
      <c r="F100" s="8" t="str">
        <f>'Identification '!$G$18</f>
        <v/>
      </c>
      <c r="G100" s="10" t="str">
        <f>IF('Section 9a Plan_Diffusion'!$D$7="","",'Section 9a Plan_Diffusion'!$D$7)</f>
        <v/>
      </c>
      <c r="H100" s="8" t="str">
        <f>IF('Section 9a Plan_Diffusion'!A96="","",IF('Section 9a Plan_Diffusion'!A96="«Choisir»","",'Section 9a Plan_Diffusion'!A96))</f>
        <v/>
      </c>
      <c r="I100" s="1312" t="str">
        <f>IF('Section 9a Plan_Diffusion'!B96="","",'Section 9a Plan_Diffusion'!B96)</f>
        <v/>
      </c>
      <c r="J100" s="46" t="str">
        <f>IF('Section 9a Plan_Diffusion'!C96="","",'Section 9a Plan_Diffusion'!C96)</f>
        <v/>
      </c>
      <c r="K100" s="46" t="str">
        <f>IF('Section 9a Plan_Diffusion'!D96="","",'Section 9a Plan_Diffusion'!D96)</f>
        <v/>
      </c>
      <c r="L100" s="8" t="str">
        <f>IF('Section 9a Plan_Diffusion'!E96="","",IF('Section 9a Plan_Diffusion'!E96="«Choisir»","",'Section 9a Plan_Diffusion'!E96))</f>
        <v/>
      </c>
      <c r="M100" s="8" t="str">
        <f>IF('Section 9a Plan_Diffusion'!F96="","",IF('Section 9a Plan_Diffusion'!F96="«Choisir»","",'Section 9a Plan_Diffusion'!F96))</f>
        <v/>
      </c>
      <c r="N100" s="46" t="str">
        <f>IF('Section 9a Plan_Diffusion'!G96="","",'Section 9a Plan_Diffusion'!G96)</f>
        <v/>
      </c>
      <c r="O100" s="46" t="str">
        <f>IF('Section 9a Plan_Diffusion'!H96="","",'Section 9a Plan_Diffusion'!H96)</f>
        <v/>
      </c>
      <c r="P100" s="46" t="str">
        <f>IF('Section 9a Plan_Diffusion'!I96="","",'Section 9a Plan_Diffusion'!I96)</f>
        <v/>
      </c>
      <c r="Q100" s="46" t="str">
        <f>IF('Section 9a Plan_Diffusion'!J96="","",'Section 9a Plan_Diffusion'!J96)</f>
        <v/>
      </c>
      <c r="R100" s="46" t="str">
        <f>IF('Section 9a Plan_Diffusion'!K96="","",'Section 9a Plan_Diffusion'!K96)</f>
        <v/>
      </c>
      <c r="S100" s="46" t="str">
        <f>IF('Section 9a Plan_Diffusion'!L96="","",'Section 9a Plan_Diffusion'!L96)</f>
        <v/>
      </c>
      <c r="T100" s="46" t="str">
        <f>IF('Section 9a Plan_Diffusion'!M96="","",'Section 9a Plan_Diffusion'!M96)</f>
        <v/>
      </c>
      <c r="U100" s="40">
        <f>'Section 9a Plan_Diffusion'!N96</f>
        <v>0</v>
      </c>
      <c r="V100" s="40">
        <f>'Section 9a Plan_Diffusion'!O96</f>
        <v>0</v>
      </c>
      <c r="W100" s="40">
        <f>'Section 9a Plan_Diffusion'!P96</f>
        <v>0</v>
      </c>
      <c r="X100" s="40">
        <f>'Section 9a Plan_Diffusion'!Q96</f>
        <v>0</v>
      </c>
      <c r="Y100" s="8">
        <f>'Section 9a Plan_Diffusion'!R96</f>
        <v>0</v>
      </c>
      <c r="Z100" s="8">
        <f>'Section 9a Plan_Diffusion'!S96</f>
        <v>0</v>
      </c>
      <c r="AA100" s="1317">
        <f>'Section 9a Plan_Diffusion'!T96</f>
        <v>0</v>
      </c>
      <c r="AB100" s="8">
        <f>'Section 9a Plan_Diffusion'!U96</f>
        <v>0</v>
      </c>
      <c r="AC100" s="8">
        <f>'Section 9a Plan_Diffusion'!V96</f>
        <v>0</v>
      </c>
    </row>
    <row r="101" spans="1:29">
      <c r="A101" s="8">
        <f>'Identification '!$F$11</f>
        <v>0</v>
      </c>
      <c r="B101" s="1441" t="str">
        <f>IF(AND('Identification '!$F$11="",'Identification '!$F$15&lt;&gt;""),'Identification '!$F$15,IF('Identification '!$F$11="","",IF('Identification '!$F$13="Inscrire le nom de votre organisme dans la cellule F15",'Identification '!$F$15,'Identification '!$F$13)))</f>
        <v/>
      </c>
      <c r="C101" s="8" t="str">
        <f>REF!$BM$8</f>
        <v>2026-2027</v>
      </c>
      <c r="D101" s="8" t="s">
        <v>3361</v>
      </c>
      <c r="E101" s="46" t="str">
        <f>'Identification '!$F$17</f>
        <v/>
      </c>
      <c r="F101" s="8" t="str">
        <f>'Identification '!$G$18</f>
        <v/>
      </c>
      <c r="G101" s="10" t="str">
        <f>IF('Section 9a Plan_Diffusion'!$D$7="","",'Section 9a Plan_Diffusion'!$D$7)</f>
        <v/>
      </c>
      <c r="H101" s="8" t="str">
        <f>IF('Section 9a Plan_Diffusion'!A97="","",IF('Section 9a Plan_Diffusion'!A97="«Choisir»","",'Section 9a Plan_Diffusion'!A97))</f>
        <v/>
      </c>
      <c r="I101" s="1312" t="str">
        <f>IF('Section 9a Plan_Diffusion'!B97="","",'Section 9a Plan_Diffusion'!B97)</f>
        <v/>
      </c>
      <c r="J101" s="46" t="str">
        <f>IF('Section 9a Plan_Diffusion'!C97="","",'Section 9a Plan_Diffusion'!C97)</f>
        <v/>
      </c>
      <c r="K101" s="46" t="str">
        <f>IF('Section 9a Plan_Diffusion'!D97="","",'Section 9a Plan_Diffusion'!D97)</f>
        <v/>
      </c>
      <c r="L101" s="8" t="str">
        <f>IF('Section 9a Plan_Diffusion'!E97="","",IF('Section 9a Plan_Diffusion'!E97="«Choisir»","",'Section 9a Plan_Diffusion'!E97))</f>
        <v/>
      </c>
      <c r="M101" s="8" t="str">
        <f>IF('Section 9a Plan_Diffusion'!F97="","",IF('Section 9a Plan_Diffusion'!F97="«Choisir»","",'Section 9a Plan_Diffusion'!F97))</f>
        <v/>
      </c>
      <c r="N101" s="46" t="str">
        <f>IF('Section 9a Plan_Diffusion'!G97="","",'Section 9a Plan_Diffusion'!G97)</f>
        <v/>
      </c>
      <c r="O101" s="46" t="str">
        <f>IF('Section 9a Plan_Diffusion'!H97="","",'Section 9a Plan_Diffusion'!H97)</f>
        <v/>
      </c>
      <c r="P101" s="46" t="str">
        <f>IF('Section 9a Plan_Diffusion'!I97="","",'Section 9a Plan_Diffusion'!I97)</f>
        <v/>
      </c>
      <c r="Q101" s="46" t="str">
        <f>IF('Section 9a Plan_Diffusion'!J97="","",'Section 9a Plan_Diffusion'!J97)</f>
        <v/>
      </c>
      <c r="R101" s="46" t="str">
        <f>IF('Section 9a Plan_Diffusion'!K97="","",'Section 9a Plan_Diffusion'!K97)</f>
        <v/>
      </c>
      <c r="S101" s="46" t="str">
        <f>IF('Section 9a Plan_Diffusion'!L97="","",'Section 9a Plan_Diffusion'!L97)</f>
        <v/>
      </c>
      <c r="T101" s="46" t="str">
        <f>IF('Section 9a Plan_Diffusion'!M97="","",'Section 9a Plan_Diffusion'!M97)</f>
        <v/>
      </c>
      <c r="U101" s="40">
        <f>'Section 9a Plan_Diffusion'!N97</f>
        <v>0</v>
      </c>
      <c r="V101" s="40">
        <f>'Section 9a Plan_Diffusion'!O97</f>
        <v>0</v>
      </c>
      <c r="W101" s="40">
        <f>'Section 9a Plan_Diffusion'!P97</f>
        <v>0</v>
      </c>
      <c r="X101" s="40">
        <f>'Section 9a Plan_Diffusion'!Q97</f>
        <v>0</v>
      </c>
      <c r="Y101" s="8">
        <f>'Section 9a Plan_Diffusion'!R97</f>
        <v>0</v>
      </c>
      <c r="Z101" s="8">
        <f>'Section 9a Plan_Diffusion'!S97</f>
        <v>0</v>
      </c>
      <c r="AA101" s="1317">
        <f>'Section 9a Plan_Diffusion'!T97</f>
        <v>0</v>
      </c>
      <c r="AB101" s="8">
        <f>'Section 9a Plan_Diffusion'!U97</f>
        <v>0</v>
      </c>
      <c r="AC101" s="8">
        <f>'Section 9a Plan_Diffusion'!V97</f>
        <v>0</v>
      </c>
    </row>
    <row r="102" spans="1:29">
      <c r="A102" s="8">
        <f>'Identification '!$F$11</f>
        <v>0</v>
      </c>
      <c r="B102" s="1441" t="str">
        <f>IF(AND('Identification '!$F$11="",'Identification '!$F$15&lt;&gt;""),'Identification '!$F$15,IF('Identification '!$F$11="","",IF('Identification '!$F$13="Inscrire le nom de votre organisme dans la cellule F15",'Identification '!$F$15,'Identification '!$F$13)))</f>
        <v/>
      </c>
      <c r="C102" s="8" t="str">
        <f>REF!$BM$8</f>
        <v>2026-2027</v>
      </c>
      <c r="D102" s="8" t="s">
        <v>3361</v>
      </c>
      <c r="E102" s="46" t="str">
        <f>'Identification '!$F$17</f>
        <v/>
      </c>
      <c r="F102" s="8" t="str">
        <f>'Identification '!$G$18</f>
        <v/>
      </c>
      <c r="G102" s="10" t="str">
        <f>IF('Section 9a Plan_Diffusion'!$D$7="","",'Section 9a Plan_Diffusion'!$D$7)</f>
        <v/>
      </c>
      <c r="H102" s="8" t="str">
        <f>IF('Section 9a Plan_Diffusion'!A98="","",IF('Section 9a Plan_Diffusion'!A98="«Choisir»","",'Section 9a Plan_Diffusion'!A98))</f>
        <v/>
      </c>
      <c r="I102" s="1312" t="str">
        <f>IF('Section 9a Plan_Diffusion'!B98="","",'Section 9a Plan_Diffusion'!B98)</f>
        <v/>
      </c>
      <c r="J102" s="46" t="str">
        <f>IF('Section 9a Plan_Diffusion'!C98="","",'Section 9a Plan_Diffusion'!C98)</f>
        <v/>
      </c>
      <c r="K102" s="46" t="str">
        <f>IF('Section 9a Plan_Diffusion'!D98="","",'Section 9a Plan_Diffusion'!D98)</f>
        <v/>
      </c>
      <c r="L102" s="8" t="str">
        <f>IF('Section 9a Plan_Diffusion'!E98="","",IF('Section 9a Plan_Diffusion'!E98="«Choisir»","",'Section 9a Plan_Diffusion'!E98))</f>
        <v/>
      </c>
      <c r="M102" s="8" t="str">
        <f>IF('Section 9a Plan_Diffusion'!F98="","",IF('Section 9a Plan_Diffusion'!F98="«Choisir»","",'Section 9a Plan_Diffusion'!F98))</f>
        <v/>
      </c>
      <c r="N102" s="46" t="str">
        <f>IF('Section 9a Plan_Diffusion'!G98="","",'Section 9a Plan_Diffusion'!G98)</f>
        <v/>
      </c>
      <c r="O102" s="46" t="str">
        <f>IF('Section 9a Plan_Diffusion'!H98="","",'Section 9a Plan_Diffusion'!H98)</f>
        <v/>
      </c>
      <c r="P102" s="46" t="str">
        <f>IF('Section 9a Plan_Diffusion'!I98="","",'Section 9a Plan_Diffusion'!I98)</f>
        <v/>
      </c>
      <c r="Q102" s="46" t="str">
        <f>IF('Section 9a Plan_Diffusion'!J98="","",'Section 9a Plan_Diffusion'!J98)</f>
        <v/>
      </c>
      <c r="R102" s="46" t="str">
        <f>IF('Section 9a Plan_Diffusion'!K98="","",'Section 9a Plan_Diffusion'!K98)</f>
        <v/>
      </c>
      <c r="S102" s="46" t="str">
        <f>IF('Section 9a Plan_Diffusion'!L98="","",'Section 9a Plan_Diffusion'!L98)</f>
        <v/>
      </c>
      <c r="T102" s="46" t="str">
        <f>IF('Section 9a Plan_Diffusion'!M98="","",'Section 9a Plan_Diffusion'!M98)</f>
        <v/>
      </c>
      <c r="U102" s="40">
        <f>'Section 9a Plan_Diffusion'!N98</f>
        <v>0</v>
      </c>
      <c r="V102" s="40">
        <f>'Section 9a Plan_Diffusion'!O98</f>
        <v>0</v>
      </c>
      <c r="W102" s="40">
        <f>'Section 9a Plan_Diffusion'!P98</f>
        <v>0</v>
      </c>
      <c r="X102" s="40">
        <f>'Section 9a Plan_Diffusion'!Q98</f>
        <v>0</v>
      </c>
      <c r="Y102" s="8">
        <f>'Section 9a Plan_Diffusion'!R98</f>
        <v>0</v>
      </c>
      <c r="Z102" s="8">
        <f>'Section 9a Plan_Diffusion'!S98</f>
        <v>0</v>
      </c>
      <c r="AA102" s="1317">
        <f>'Section 9a Plan_Diffusion'!T98</f>
        <v>0</v>
      </c>
      <c r="AB102" s="8">
        <f>'Section 9a Plan_Diffusion'!U98</f>
        <v>0</v>
      </c>
      <c r="AC102" s="8">
        <f>'Section 9a Plan_Diffusion'!V98</f>
        <v>0</v>
      </c>
    </row>
    <row r="103" spans="1:29">
      <c r="A103" s="8">
        <f>'Identification '!$F$11</f>
        <v>0</v>
      </c>
      <c r="B103" s="1441" t="str">
        <f>IF(AND('Identification '!$F$11="",'Identification '!$F$15&lt;&gt;""),'Identification '!$F$15,IF('Identification '!$F$11="","",IF('Identification '!$F$13="Inscrire le nom de votre organisme dans la cellule F15",'Identification '!$F$15,'Identification '!$F$13)))</f>
        <v/>
      </c>
      <c r="C103" s="8" t="str">
        <f>REF!$BM$8</f>
        <v>2026-2027</v>
      </c>
      <c r="D103" s="8" t="s">
        <v>3361</v>
      </c>
      <c r="E103" s="46" t="str">
        <f>'Identification '!$F$17</f>
        <v/>
      </c>
      <c r="F103" s="8" t="str">
        <f>'Identification '!$G$18</f>
        <v/>
      </c>
      <c r="G103" s="10" t="str">
        <f>IF('Section 9a Plan_Diffusion'!$D$7="","",'Section 9a Plan_Diffusion'!$D$7)</f>
        <v/>
      </c>
      <c r="H103" s="8" t="str">
        <f>IF('Section 9a Plan_Diffusion'!A99="","",IF('Section 9a Plan_Diffusion'!A99="«Choisir»","",'Section 9a Plan_Diffusion'!A99))</f>
        <v/>
      </c>
      <c r="I103" s="1312" t="str">
        <f>IF('Section 9a Plan_Diffusion'!B99="","",'Section 9a Plan_Diffusion'!B99)</f>
        <v/>
      </c>
      <c r="J103" s="46" t="str">
        <f>IF('Section 9a Plan_Diffusion'!C99="","",'Section 9a Plan_Diffusion'!C99)</f>
        <v/>
      </c>
      <c r="K103" s="46" t="str">
        <f>IF('Section 9a Plan_Diffusion'!D99="","",'Section 9a Plan_Diffusion'!D99)</f>
        <v/>
      </c>
      <c r="L103" s="8" t="str">
        <f>IF('Section 9a Plan_Diffusion'!E99="","",IF('Section 9a Plan_Diffusion'!E99="«Choisir»","",'Section 9a Plan_Diffusion'!E99))</f>
        <v/>
      </c>
      <c r="M103" s="8" t="str">
        <f>IF('Section 9a Plan_Diffusion'!F99="","",IF('Section 9a Plan_Diffusion'!F99="«Choisir»","",'Section 9a Plan_Diffusion'!F99))</f>
        <v/>
      </c>
      <c r="N103" s="46" t="str">
        <f>IF('Section 9a Plan_Diffusion'!G99="","",'Section 9a Plan_Diffusion'!G99)</f>
        <v/>
      </c>
      <c r="O103" s="46" t="str">
        <f>IF('Section 9a Plan_Diffusion'!H99="","",'Section 9a Plan_Diffusion'!H99)</f>
        <v/>
      </c>
      <c r="P103" s="46" t="str">
        <f>IF('Section 9a Plan_Diffusion'!I99="","",'Section 9a Plan_Diffusion'!I99)</f>
        <v/>
      </c>
      <c r="Q103" s="46" t="str">
        <f>IF('Section 9a Plan_Diffusion'!J99="","",'Section 9a Plan_Diffusion'!J99)</f>
        <v/>
      </c>
      <c r="R103" s="46" t="str">
        <f>IF('Section 9a Plan_Diffusion'!K99="","",'Section 9a Plan_Diffusion'!K99)</f>
        <v/>
      </c>
      <c r="S103" s="46" t="str">
        <f>IF('Section 9a Plan_Diffusion'!L99="","",'Section 9a Plan_Diffusion'!L99)</f>
        <v/>
      </c>
      <c r="T103" s="46" t="str">
        <f>IF('Section 9a Plan_Diffusion'!M99="","",'Section 9a Plan_Diffusion'!M99)</f>
        <v/>
      </c>
      <c r="U103" s="40">
        <f>'Section 9a Plan_Diffusion'!N99</f>
        <v>0</v>
      </c>
      <c r="V103" s="40">
        <f>'Section 9a Plan_Diffusion'!O99</f>
        <v>0</v>
      </c>
      <c r="W103" s="40">
        <f>'Section 9a Plan_Diffusion'!P99</f>
        <v>0</v>
      </c>
      <c r="X103" s="40">
        <f>'Section 9a Plan_Diffusion'!Q99</f>
        <v>0</v>
      </c>
      <c r="Y103" s="8">
        <f>'Section 9a Plan_Diffusion'!R99</f>
        <v>0</v>
      </c>
      <c r="Z103" s="8">
        <f>'Section 9a Plan_Diffusion'!S99</f>
        <v>0</v>
      </c>
      <c r="AA103" s="1317">
        <f>'Section 9a Plan_Diffusion'!T99</f>
        <v>0</v>
      </c>
      <c r="AB103" s="8">
        <f>'Section 9a Plan_Diffusion'!U99</f>
        <v>0</v>
      </c>
      <c r="AC103" s="8">
        <f>'Section 9a Plan_Diffusion'!V99</f>
        <v>0</v>
      </c>
    </row>
    <row r="104" spans="1:29">
      <c r="A104" s="8">
        <f>'Identification '!$F$11</f>
        <v>0</v>
      </c>
      <c r="B104" s="1441" t="str">
        <f>IF(AND('Identification '!$F$11="",'Identification '!$F$15&lt;&gt;""),'Identification '!$F$15,IF('Identification '!$F$11="","",IF('Identification '!$F$13="Inscrire le nom de votre organisme dans la cellule F15",'Identification '!$F$15,'Identification '!$F$13)))</f>
        <v/>
      </c>
      <c r="C104" s="8" t="str">
        <f>REF!$BM$8</f>
        <v>2026-2027</v>
      </c>
      <c r="D104" s="8" t="s">
        <v>3361</v>
      </c>
      <c r="E104" s="46" t="str">
        <f>'Identification '!$F$17</f>
        <v/>
      </c>
      <c r="F104" s="8" t="str">
        <f>'Identification '!$G$18</f>
        <v/>
      </c>
      <c r="G104" s="10" t="str">
        <f>IF('Section 9a Plan_Diffusion'!$D$7="","",'Section 9a Plan_Diffusion'!$D$7)</f>
        <v/>
      </c>
      <c r="H104" s="8" t="str">
        <f>IF('Section 9a Plan_Diffusion'!A100="","",IF('Section 9a Plan_Diffusion'!A100="«Choisir»","",'Section 9a Plan_Diffusion'!A100))</f>
        <v/>
      </c>
      <c r="I104" s="1312" t="str">
        <f>IF('Section 9a Plan_Diffusion'!B100="","",'Section 9a Plan_Diffusion'!B100)</f>
        <v/>
      </c>
      <c r="J104" s="46" t="str">
        <f>IF('Section 9a Plan_Diffusion'!C100="","",'Section 9a Plan_Diffusion'!C100)</f>
        <v/>
      </c>
      <c r="K104" s="46" t="str">
        <f>IF('Section 9a Plan_Diffusion'!D100="","",'Section 9a Plan_Diffusion'!D100)</f>
        <v/>
      </c>
      <c r="L104" s="8" t="str">
        <f>IF('Section 9a Plan_Diffusion'!E100="","",IF('Section 9a Plan_Diffusion'!E100="«Choisir»","",'Section 9a Plan_Diffusion'!E100))</f>
        <v/>
      </c>
      <c r="M104" s="8" t="str">
        <f>IF('Section 9a Plan_Diffusion'!F100="","",IF('Section 9a Plan_Diffusion'!F100="«Choisir»","",'Section 9a Plan_Diffusion'!F100))</f>
        <v/>
      </c>
      <c r="N104" s="46" t="str">
        <f>IF('Section 9a Plan_Diffusion'!G100="","",'Section 9a Plan_Diffusion'!G100)</f>
        <v/>
      </c>
      <c r="O104" s="46" t="str">
        <f>IF('Section 9a Plan_Diffusion'!H100="","",'Section 9a Plan_Diffusion'!H100)</f>
        <v/>
      </c>
      <c r="P104" s="46" t="str">
        <f>IF('Section 9a Plan_Diffusion'!I100="","",'Section 9a Plan_Diffusion'!I100)</f>
        <v/>
      </c>
      <c r="Q104" s="46" t="str">
        <f>IF('Section 9a Plan_Diffusion'!J100="","",'Section 9a Plan_Diffusion'!J100)</f>
        <v/>
      </c>
      <c r="R104" s="46" t="str">
        <f>IF('Section 9a Plan_Diffusion'!K100="","",'Section 9a Plan_Diffusion'!K100)</f>
        <v/>
      </c>
      <c r="S104" s="46" t="str">
        <f>IF('Section 9a Plan_Diffusion'!L100="","",'Section 9a Plan_Diffusion'!L100)</f>
        <v/>
      </c>
      <c r="T104" s="46" t="str">
        <f>IF('Section 9a Plan_Diffusion'!M100="","",'Section 9a Plan_Diffusion'!M100)</f>
        <v/>
      </c>
      <c r="U104" s="40">
        <f>'Section 9a Plan_Diffusion'!N100</f>
        <v>0</v>
      </c>
      <c r="V104" s="40">
        <f>'Section 9a Plan_Diffusion'!O100</f>
        <v>0</v>
      </c>
      <c r="W104" s="40">
        <f>'Section 9a Plan_Diffusion'!P100</f>
        <v>0</v>
      </c>
      <c r="X104" s="40">
        <f>'Section 9a Plan_Diffusion'!Q100</f>
        <v>0</v>
      </c>
      <c r="Y104" s="8">
        <f>'Section 9a Plan_Diffusion'!R100</f>
        <v>0</v>
      </c>
      <c r="Z104" s="8">
        <f>'Section 9a Plan_Diffusion'!S100</f>
        <v>0</v>
      </c>
      <c r="AA104" s="1317">
        <f>'Section 9a Plan_Diffusion'!T100</f>
        <v>0</v>
      </c>
      <c r="AB104" s="8">
        <f>'Section 9a Plan_Diffusion'!U100</f>
        <v>0</v>
      </c>
      <c r="AC104" s="8">
        <f>'Section 9a Plan_Diffusion'!V100</f>
        <v>0</v>
      </c>
    </row>
    <row r="105" spans="1:29">
      <c r="A105" s="8">
        <f>'Identification '!$F$11</f>
        <v>0</v>
      </c>
      <c r="B105" s="1441" t="str">
        <f>IF(AND('Identification '!$F$11="",'Identification '!$F$15&lt;&gt;""),'Identification '!$F$15,IF('Identification '!$F$11="","",IF('Identification '!$F$13="Inscrire le nom de votre organisme dans la cellule F15",'Identification '!$F$15,'Identification '!$F$13)))</f>
        <v/>
      </c>
      <c r="C105" s="8" t="str">
        <f>REF!$BM$8</f>
        <v>2026-2027</v>
      </c>
      <c r="D105" s="8" t="s">
        <v>3361</v>
      </c>
      <c r="E105" s="46" t="str">
        <f>'Identification '!$F$17</f>
        <v/>
      </c>
      <c r="F105" s="8" t="str">
        <f>'Identification '!$G$18</f>
        <v/>
      </c>
      <c r="G105" s="10" t="str">
        <f>IF('Section 9a Plan_Diffusion'!$D$7="","",'Section 9a Plan_Diffusion'!$D$7)</f>
        <v/>
      </c>
      <c r="H105" s="8" t="str">
        <f>IF('Section 9a Plan_Diffusion'!A101="","",IF('Section 9a Plan_Diffusion'!A101="«Choisir»","",'Section 9a Plan_Diffusion'!A101))</f>
        <v/>
      </c>
      <c r="I105" s="1312" t="str">
        <f>IF('Section 9a Plan_Diffusion'!B101="","",'Section 9a Plan_Diffusion'!B101)</f>
        <v/>
      </c>
      <c r="J105" s="46" t="str">
        <f>IF('Section 9a Plan_Diffusion'!C101="","",'Section 9a Plan_Diffusion'!C101)</f>
        <v/>
      </c>
      <c r="K105" s="46" t="str">
        <f>IF('Section 9a Plan_Diffusion'!D101="","",'Section 9a Plan_Diffusion'!D101)</f>
        <v/>
      </c>
      <c r="L105" s="8" t="str">
        <f>IF('Section 9a Plan_Diffusion'!E101="","",IF('Section 9a Plan_Diffusion'!E101="«Choisir»","",'Section 9a Plan_Diffusion'!E101))</f>
        <v/>
      </c>
      <c r="M105" s="8" t="str">
        <f>IF('Section 9a Plan_Diffusion'!F101="","",IF('Section 9a Plan_Diffusion'!F101="«Choisir»","",'Section 9a Plan_Diffusion'!F101))</f>
        <v/>
      </c>
      <c r="N105" s="46" t="str">
        <f>IF('Section 9a Plan_Diffusion'!G101="","",'Section 9a Plan_Diffusion'!G101)</f>
        <v/>
      </c>
      <c r="O105" s="46" t="str">
        <f>IF('Section 9a Plan_Diffusion'!H101="","",'Section 9a Plan_Diffusion'!H101)</f>
        <v/>
      </c>
      <c r="P105" s="46" t="str">
        <f>IF('Section 9a Plan_Diffusion'!I101="","",'Section 9a Plan_Diffusion'!I101)</f>
        <v/>
      </c>
      <c r="Q105" s="46" t="str">
        <f>IF('Section 9a Plan_Diffusion'!J101="","",'Section 9a Plan_Diffusion'!J101)</f>
        <v/>
      </c>
      <c r="R105" s="46" t="str">
        <f>IF('Section 9a Plan_Diffusion'!K101="","",'Section 9a Plan_Diffusion'!K101)</f>
        <v/>
      </c>
      <c r="S105" s="46" t="str">
        <f>IF('Section 9a Plan_Diffusion'!L101="","",'Section 9a Plan_Diffusion'!L101)</f>
        <v/>
      </c>
      <c r="T105" s="46" t="str">
        <f>IF('Section 9a Plan_Diffusion'!M101="","",'Section 9a Plan_Diffusion'!M101)</f>
        <v/>
      </c>
      <c r="U105" s="40">
        <f>'Section 9a Plan_Diffusion'!N101</f>
        <v>0</v>
      </c>
      <c r="V105" s="40">
        <f>'Section 9a Plan_Diffusion'!O101</f>
        <v>0</v>
      </c>
      <c r="W105" s="40">
        <f>'Section 9a Plan_Diffusion'!P101</f>
        <v>0</v>
      </c>
      <c r="X105" s="40">
        <f>'Section 9a Plan_Diffusion'!Q101</f>
        <v>0</v>
      </c>
      <c r="Y105" s="8">
        <f>'Section 9a Plan_Diffusion'!R101</f>
        <v>0</v>
      </c>
      <c r="Z105" s="8">
        <f>'Section 9a Plan_Diffusion'!S101</f>
        <v>0</v>
      </c>
      <c r="AA105" s="1317">
        <f>'Section 9a Plan_Diffusion'!T101</f>
        <v>0</v>
      </c>
      <c r="AB105" s="8">
        <f>'Section 9a Plan_Diffusion'!U101</f>
        <v>0</v>
      </c>
      <c r="AC105" s="8">
        <f>'Section 9a Plan_Diffusion'!V101</f>
        <v>0</v>
      </c>
    </row>
    <row r="106" spans="1:29">
      <c r="A106" s="8">
        <f>'Identification '!$F$11</f>
        <v>0</v>
      </c>
      <c r="B106" s="1441" t="str">
        <f>IF(AND('Identification '!$F$11="",'Identification '!$F$15&lt;&gt;""),'Identification '!$F$15,IF('Identification '!$F$11="","",IF('Identification '!$F$13="Inscrire le nom de votre organisme dans la cellule F15",'Identification '!$F$15,'Identification '!$F$13)))</f>
        <v/>
      </c>
      <c r="C106" s="8" t="str">
        <f>REF!$BM$8</f>
        <v>2026-2027</v>
      </c>
      <c r="D106" s="8" t="s">
        <v>3361</v>
      </c>
      <c r="E106" s="46" t="str">
        <f>'Identification '!$F$17</f>
        <v/>
      </c>
      <c r="F106" s="8" t="str">
        <f>'Identification '!$G$18</f>
        <v/>
      </c>
      <c r="G106" s="10" t="str">
        <f>IF('Section 9a Plan_Diffusion'!$D$7="","",'Section 9a Plan_Diffusion'!$D$7)</f>
        <v/>
      </c>
      <c r="H106" s="8" t="str">
        <f>IF('Section 9a Plan_Diffusion'!A102="","",IF('Section 9a Plan_Diffusion'!A102="«Choisir»","",'Section 9a Plan_Diffusion'!A102))</f>
        <v/>
      </c>
      <c r="I106" s="1312" t="str">
        <f>IF('Section 9a Plan_Diffusion'!B102="","",'Section 9a Plan_Diffusion'!B102)</f>
        <v/>
      </c>
      <c r="J106" s="46" t="str">
        <f>IF('Section 9a Plan_Diffusion'!C102="","",'Section 9a Plan_Diffusion'!C102)</f>
        <v/>
      </c>
      <c r="K106" s="46" t="str">
        <f>IF('Section 9a Plan_Diffusion'!D102="","",'Section 9a Plan_Diffusion'!D102)</f>
        <v/>
      </c>
      <c r="L106" s="8" t="str">
        <f>IF('Section 9a Plan_Diffusion'!E102="","",IF('Section 9a Plan_Diffusion'!E102="«Choisir»","",'Section 9a Plan_Diffusion'!E102))</f>
        <v/>
      </c>
      <c r="M106" s="8" t="str">
        <f>IF('Section 9a Plan_Diffusion'!F102="","",IF('Section 9a Plan_Diffusion'!F102="«Choisir»","",'Section 9a Plan_Diffusion'!F102))</f>
        <v/>
      </c>
      <c r="N106" s="46" t="str">
        <f>IF('Section 9a Plan_Diffusion'!G102="","",'Section 9a Plan_Diffusion'!G102)</f>
        <v/>
      </c>
      <c r="O106" s="46" t="str">
        <f>IF('Section 9a Plan_Diffusion'!H102="","",'Section 9a Plan_Diffusion'!H102)</f>
        <v/>
      </c>
      <c r="P106" s="46" t="str">
        <f>IF('Section 9a Plan_Diffusion'!I102="","",'Section 9a Plan_Diffusion'!I102)</f>
        <v/>
      </c>
      <c r="Q106" s="46" t="str">
        <f>IF('Section 9a Plan_Diffusion'!J102="","",'Section 9a Plan_Diffusion'!J102)</f>
        <v/>
      </c>
      <c r="R106" s="46" t="str">
        <f>IF('Section 9a Plan_Diffusion'!K102="","",'Section 9a Plan_Diffusion'!K102)</f>
        <v/>
      </c>
      <c r="S106" s="46" t="str">
        <f>IF('Section 9a Plan_Diffusion'!L102="","",'Section 9a Plan_Diffusion'!L102)</f>
        <v/>
      </c>
      <c r="T106" s="46" t="str">
        <f>IF('Section 9a Plan_Diffusion'!M102="","",'Section 9a Plan_Diffusion'!M102)</f>
        <v/>
      </c>
      <c r="U106" s="40">
        <f>'Section 9a Plan_Diffusion'!N102</f>
        <v>0</v>
      </c>
      <c r="V106" s="40">
        <f>'Section 9a Plan_Diffusion'!O102</f>
        <v>0</v>
      </c>
      <c r="W106" s="40">
        <f>'Section 9a Plan_Diffusion'!P102</f>
        <v>0</v>
      </c>
      <c r="X106" s="40">
        <f>'Section 9a Plan_Diffusion'!Q102</f>
        <v>0</v>
      </c>
      <c r="Y106" s="8">
        <f>'Section 9a Plan_Diffusion'!R102</f>
        <v>0</v>
      </c>
      <c r="Z106" s="8">
        <f>'Section 9a Plan_Diffusion'!S102</f>
        <v>0</v>
      </c>
      <c r="AA106" s="1317">
        <f>'Section 9a Plan_Diffusion'!T102</f>
        <v>0</v>
      </c>
      <c r="AB106" s="8">
        <f>'Section 9a Plan_Diffusion'!U102</f>
        <v>0</v>
      </c>
      <c r="AC106" s="8">
        <f>'Section 9a Plan_Diffusion'!V102</f>
        <v>0</v>
      </c>
    </row>
    <row r="107" spans="1:29">
      <c r="A107" s="8">
        <f>'Identification '!$F$11</f>
        <v>0</v>
      </c>
      <c r="B107" s="1441" t="str">
        <f>IF(AND('Identification '!$F$11="",'Identification '!$F$15&lt;&gt;""),'Identification '!$F$15,IF('Identification '!$F$11="","",IF('Identification '!$F$13="Inscrire le nom de votre organisme dans la cellule F15",'Identification '!$F$15,'Identification '!$F$13)))</f>
        <v/>
      </c>
      <c r="C107" s="8" t="str">
        <f>REF!$BM$8</f>
        <v>2026-2027</v>
      </c>
      <c r="D107" s="8" t="s">
        <v>3361</v>
      </c>
      <c r="E107" s="46" t="str">
        <f>'Identification '!$F$17</f>
        <v/>
      </c>
      <c r="F107" s="8" t="str">
        <f>'Identification '!$G$18</f>
        <v/>
      </c>
      <c r="G107" s="10" t="str">
        <f>IF('Section 9a Plan_Diffusion'!$D$7="","",'Section 9a Plan_Diffusion'!$D$7)</f>
        <v/>
      </c>
      <c r="H107" s="8" t="str">
        <f>IF('Section 9a Plan_Diffusion'!A103="","",IF('Section 9a Plan_Diffusion'!A103="«Choisir»","",'Section 9a Plan_Diffusion'!A103))</f>
        <v/>
      </c>
      <c r="I107" s="1312" t="str">
        <f>IF('Section 9a Plan_Diffusion'!B103="","",'Section 9a Plan_Diffusion'!B103)</f>
        <v/>
      </c>
      <c r="J107" s="46" t="str">
        <f>IF('Section 9a Plan_Diffusion'!C103="","",'Section 9a Plan_Diffusion'!C103)</f>
        <v/>
      </c>
      <c r="K107" s="46" t="str">
        <f>IF('Section 9a Plan_Diffusion'!D103="","",'Section 9a Plan_Diffusion'!D103)</f>
        <v/>
      </c>
      <c r="L107" s="8" t="str">
        <f>IF('Section 9a Plan_Diffusion'!E103="","",IF('Section 9a Plan_Diffusion'!E103="«Choisir»","",'Section 9a Plan_Diffusion'!E103))</f>
        <v/>
      </c>
      <c r="M107" s="8" t="str">
        <f>IF('Section 9a Plan_Diffusion'!F103="","",IF('Section 9a Plan_Diffusion'!F103="«Choisir»","",'Section 9a Plan_Diffusion'!F103))</f>
        <v/>
      </c>
      <c r="N107" s="46" t="str">
        <f>IF('Section 9a Plan_Diffusion'!G103="","",'Section 9a Plan_Diffusion'!G103)</f>
        <v/>
      </c>
      <c r="O107" s="46" t="str">
        <f>IF('Section 9a Plan_Diffusion'!H103="","",'Section 9a Plan_Diffusion'!H103)</f>
        <v/>
      </c>
      <c r="P107" s="46" t="str">
        <f>IF('Section 9a Plan_Diffusion'!I103="","",'Section 9a Plan_Diffusion'!I103)</f>
        <v/>
      </c>
      <c r="Q107" s="46" t="str">
        <f>IF('Section 9a Plan_Diffusion'!J103="","",'Section 9a Plan_Diffusion'!J103)</f>
        <v/>
      </c>
      <c r="R107" s="46" t="str">
        <f>IF('Section 9a Plan_Diffusion'!K103="","",'Section 9a Plan_Diffusion'!K103)</f>
        <v/>
      </c>
      <c r="S107" s="46" t="str">
        <f>IF('Section 9a Plan_Diffusion'!L103="","",'Section 9a Plan_Diffusion'!L103)</f>
        <v/>
      </c>
      <c r="T107" s="46" t="str">
        <f>IF('Section 9a Plan_Diffusion'!M103="","",'Section 9a Plan_Diffusion'!M103)</f>
        <v/>
      </c>
      <c r="U107" s="40">
        <f>'Section 9a Plan_Diffusion'!N103</f>
        <v>0</v>
      </c>
      <c r="V107" s="40">
        <f>'Section 9a Plan_Diffusion'!O103</f>
        <v>0</v>
      </c>
      <c r="W107" s="40">
        <f>'Section 9a Plan_Diffusion'!P103</f>
        <v>0</v>
      </c>
      <c r="X107" s="40">
        <f>'Section 9a Plan_Diffusion'!Q103</f>
        <v>0</v>
      </c>
      <c r="Y107" s="8">
        <f>'Section 9a Plan_Diffusion'!R103</f>
        <v>0</v>
      </c>
      <c r="Z107" s="8">
        <f>'Section 9a Plan_Diffusion'!S103</f>
        <v>0</v>
      </c>
      <c r="AA107" s="1317">
        <f>'Section 9a Plan_Diffusion'!T103</f>
        <v>0</v>
      </c>
      <c r="AB107" s="8">
        <f>'Section 9a Plan_Diffusion'!U103</f>
        <v>0</v>
      </c>
      <c r="AC107" s="8">
        <f>'Section 9a Plan_Diffusion'!V103</f>
        <v>0</v>
      </c>
    </row>
    <row r="108" spans="1:29">
      <c r="A108" s="8">
        <f>'Identification '!$F$11</f>
        <v>0</v>
      </c>
      <c r="B108" s="1441" t="str">
        <f>IF(AND('Identification '!$F$11="",'Identification '!$F$15&lt;&gt;""),'Identification '!$F$15,IF('Identification '!$F$11="","",IF('Identification '!$F$13="Inscrire le nom de votre organisme dans la cellule F15",'Identification '!$F$15,'Identification '!$F$13)))</f>
        <v/>
      </c>
      <c r="C108" s="8" t="str">
        <f>REF!$BM$8</f>
        <v>2026-2027</v>
      </c>
      <c r="D108" s="8" t="s">
        <v>3361</v>
      </c>
      <c r="E108" s="46" t="str">
        <f>'Identification '!$F$17</f>
        <v/>
      </c>
      <c r="F108" s="8" t="str">
        <f>'Identification '!$G$18</f>
        <v/>
      </c>
      <c r="G108" s="10" t="str">
        <f>IF('Section 9a Plan_Diffusion'!$D$7="","",'Section 9a Plan_Diffusion'!$D$7)</f>
        <v/>
      </c>
      <c r="H108" s="8" t="str">
        <f>IF('Section 9a Plan_Diffusion'!A104="","",IF('Section 9a Plan_Diffusion'!A104="«Choisir»","",'Section 9a Plan_Diffusion'!A104))</f>
        <v/>
      </c>
      <c r="I108" s="1312" t="str">
        <f>IF('Section 9a Plan_Diffusion'!B104="","",'Section 9a Plan_Diffusion'!B104)</f>
        <v/>
      </c>
      <c r="J108" s="46" t="str">
        <f>IF('Section 9a Plan_Diffusion'!C104="","",'Section 9a Plan_Diffusion'!C104)</f>
        <v/>
      </c>
      <c r="K108" s="46" t="str">
        <f>IF('Section 9a Plan_Diffusion'!D104="","",'Section 9a Plan_Diffusion'!D104)</f>
        <v/>
      </c>
      <c r="L108" s="8" t="str">
        <f>IF('Section 9a Plan_Diffusion'!E104="","",IF('Section 9a Plan_Diffusion'!E104="«Choisir»","",'Section 9a Plan_Diffusion'!E104))</f>
        <v/>
      </c>
      <c r="M108" s="8" t="str">
        <f>IF('Section 9a Plan_Diffusion'!F104="","",IF('Section 9a Plan_Diffusion'!F104="«Choisir»","",'Section 9a Plan_Diffusion'!F104))</f>
        <v/>
      </c>
      <c r="N108" s="46" t="str">
        <f>IF('Section 9a Plan_Diffusion'!G104="","",'Section 9a Plan_Diffusion'!G104)</f>
        <v/>
      </c>
      <c r="O108" s="46" t="str">
        <f>IF('Section 9a Plan_Diffusion'!H104="","",'Section 9a Plan_Diffusion'!H104)</f>
        <v/>
      </c>
      <c r="P108" s="46" t="str">
        <f>IF('Section 9a Plan_Diffusion'!I104="","",'Section 9a Plan_Diffusion'!I104)</f>
        <v/>
      </c>
      <c r="Q108" s="46" t="str">
        <f>IF('Section 9a Plan_Diffusion'!J104="","",'Section 9a Plan_Diffusion'!J104)</f>
        <v/>
      </c>
      <c r="R108" s="46" t="str">
        <f>IF('Section 9a Plan_Diffusion'!K104="","",'Section 9a Plan_Diffusion'!K104)</f>
        <v/>
      </c>
      <c r="S108" s="46" t="str">
        <f>IF('Section 9a Plan_Diffusion'!L104="","",'Section 9a Plan_Diffusion'!L104)</f>
        <v/>
      </c>
      <c r="T108" s="46" t="str">
        <f>IF('Section 9a Plan_Diffusion'!M104="","",'Section 9a Plan_Diffusion'!M104)</f>
        <v/>
      </c>
      <c r="U108" s="40">
        <f>'Section 9a Plan_Diffusion'!N104</f>
        <v>0</v>
      </c>
      <c r="V108" s="40">
        <f>'Section 9a Plan_Diffusion'!O104</f>
        <v>0</v>
      </c>
      <c r="W108" s="40">
        <f>'Section 9a Plan_Diffusion'!P104</f>
        <v>0</v>
      </c>
      <c r="X108" s="40">
        <f>'Section 9a Plan_Diffusion'!Q104</f>
        <v>0</v>
      </c>
      <c r="Y108" s="8">
        <f>'Section 9a Plan_Diffusion'!R104</f>
        <v>0</v>
      </c>
      <c r="Z108" s="8">
        <f>'Section 9a Plan_Diffusion'!S104</f>
        <v>0</v>
      </c>
      <c r="AA108" s="1317">
        <f>'Section 9a Plan_Diffusion'!T104</f>
        <v>0</v>
      </c>
      <c r="AB108" s="8">
        <f>'Section 9a Plan_Diffusion'!U104</f>
        <v>0</v>
      </c>
      <c r="AC108" s="8">
        <f>'Section 9a Plan_Diffusion'!V104</f>
        <v>0</v>
      </c>
    </row>
    <row r="109" spans="1:29">
      <c r="A109" s="8">
        <f>'Identification '!$F$11</f>
        <v>0</v>
      </c>
      <c r="B109" s="1441" t="str">
        <f>IF(AND('Identification '!$F$11="",'Identification '!$F$15&lt;&gt;""),'Identification '!$F$15,IF('Identification '!$F$11="","",IF('Identification '!$F$13="Inscrire le nom de votre organisme dans la cellule F15",'Identification '!$F$15,'Identification '!$F$13)))</f>
        <v/>
      </c>
      <c r="C109" s="8" t="str">
        <f>REF!$BM$8</f>
        <v>2026-2027</v>
      </c>
      <c r="D109" s="8" t="s">
        <v>3361</v>
      </c>
      <c r="E109" s="46" t="str">
        <f>'Identification '!$F$17</f>
        <v/>
      </c>
      <c r="F109" s="8" t="str">
        <f>'Identification '!$G$18</f>
        <v/>
      </c>
      <c r="G109" s="10" t="str">
        <f>IF('Section 9a Plan_Diffusion'!$D$7="","",'Section 9a Plan_Diffusion'!$D$7)</f>
        <v/>
      </c>
      <c r="H109" s="8" t="str">
        <f>IF('Section 9a Plan_Diffusion'!A105="","",IF('Section 9a Plan_Diffusion'!A105="«Choisir»","",'Section 9a Plan_Diffusion'!A105))</f>
        <v/>
      </c>
      <c r="I109" s="1312" t="str">
        <f>IF('Section 9a Plan_Diffusion'!B105="","",'Section 9a Plan_Diffusion'!B105)</f>
        <v/>
      </c>
      <c r="J109" s="46" t="str">
        <f>IF('Section 9a Plan_Diffusion'!C105="","",'Section 9a Plan_Diffusion'!C105)</f>
        <v/>
      </c>
      <c r="K109" s="46" t="str">
        <f>IF('Section 9a Plan_Diffusion'!D105="","",'Section 9a Plan_Diffusion'!D105)</f>
        <v/>
      </c>
      <c r="L109" s="8" t="str">
        <f>IF('Section 9a Plan_Diffusion'!E105="","",IF('Section 9a Plan_Diffusion'!E105="«Choisir»","",'Section 9a Plan_Diffusion'!E105))</f>
        <v/>
      </c>
      <c r="M109" s="8" t="str">
        <f>IF('Section 9a Plan_Diffusion'!F105="","",IF('Section 9a Plan_Diffusion'!F105="«Choisir»","",'Section 9a Plan_Diffusion'!F105))</f>
        <v/>
      </c>
      <c r="N109" s="46" t="str">
        <f>IF('Section 9a Plan_Diffusion'!G105="","",'Section 9a Plan_Diffusion'!G105)</f>
        <v/>
      </c>
      <c r="O109" s="46" t="str">
        <f>IF('Section 9a Plan_Diffusion'!H105="","",'Section 9a Plan_Diffusion'!H105)</f>
        <v/>
      </c>
      <c r="P109" s="46" t="str">
        <f>IF('Section 9a Plan_Diffusion'!I105="","",'Section 9a Plan_Diffusion'!I105)</f>
        <v/>
      </c>
      <c r="Q109" s="46" t="str">
        <f>IF('Section 9a Plan_Diffusion'!J105="","",'Section 9a Plan_Diffusion'!J105)</f>
        <v/>
      </c>
      <c r="R109" s="46" t="str">
        <f>IF('Section 9a Plan_Diffusion'!K105="","",'Section 9a Plan_Diffusion'!K105)</f>
        <v/>
      </c>
      <c r="S109" s="46" t="str">
        <f>IF('Section 9a Plan_Diffusion'!L105="","",'Section 9a Plan_Diffusion'!L105)</f>
        <v/>
      </c>
      <c r="T109" s="46" t="str">
        <f>IF('Section 9a Plan_Diffusion'!M105="","",'Section 9a Plan_Diffusion'!M105)</f>
        <v/>
      </c>
      <c r="U109" s="40">
        <f>'Section 9a Plan_Diffusion'!N105</f>
        <v>0</v>
      </c>
      <c r="V109" s="40">
        <f>'Section 9a Plan_Diffusion'!O105</f>
        <v>0</v>
      </c>
      <c r="W109" s="40">
        <f>'Section 9a Plan_Diffusion'!P105</f>
        <v>0</v>
      </c>
      <c r="X109" s="40">
        <f>'Section 9a Plan_Diffusion'!Q105</f>
        <v>0</v>
      </c>
      <c r="Y109" s="8">
        <f>'Section 9a Plan_Diffusion'!R105</f>
        <v>0</v>
      </c>
      <c r="Z109" s="8">
        <f>'Section 9a Plan_Diffusion'!S105</f>
        <v>0</v>
      </c>
      <c r="AA109" s="1317">
        <f>'Section 9a Plan_Diffusion'!T105</f>
        <v>0</v>
      </c>
      <c r="AB109" s="8">
        <f>'Section 9a Plan_Diffusion'!U105</f>
        <v>0</v>
      </c>
      <c r="AC109" s="8">
        <f>'Section 9a Plan_Diffusion'!V105</f>
        <v>0</v>
      </c>
    </row>
    <row r="110" spans="1:29">
      <c r="A110" s="8">
        <f>'Identification '!$F$11</f>
        <v>0</v>
      </c>
      <c r="B110" s="1441" t="str">
        <f>IF(AND('Identification '!$F$11="",'Identification '!$F$15&lt;&gt;""),'Identification '!$F$15,IF('Identification '!$F$11="","",IF('Identification '!$F$13="Inscrire le nom de votre organisme dans la cellule F15",'Identification '!$F$15,'Identification '!$F$13)))</f>
        <v/>
      </c>
      <c r="C110" s="8" t="str">
        <f>REF!$BM$8</f>
        <v>2026-2027</v>
      </c>
      <c r="D110" s="8" t="s">
        <v>3361</v>
      </c>
      <c r="E110" s="46" t="str">
        <f>'Identification '!$F$17</f>
        <v/>
      </c>
      <c r="F110" s="8" t="str">
        <f>'Identification '!$G$18</f>
        <v/>
      </c>
      <c r="G110" s="10" t="str">
        <f>IF('Section 9a Plan_Diffusion'!$D$7="","",'Section 9a Plan_Diffusion'!$D$7)</f>
        <v/>
      </c>
      <c r="H110" s="8" t="str">
        <f>IF('Section 9a Plan_Diffusion'!A106="","",IF('Section 9a Plan_Diffusion'!A106="«Choisir»","",'Section 9a Plan_Diffusion'!A106))</f>
        <v/>
      </c>
      <c r="I110" s="1312" t="str">
        <f>IF('Section 9a Plan_Diffusion'!B106="","",'Section 9a Plan_Diffusion'!B106)</f>
        <v/>
      </c>
      <c r="J110" s="46" t="str">
        <f>IF('Section 9a Plan_Diffusion'!C106="","",'Section 9a Plan_Diffusion'!C106)</f>
        <v/>
      </c>
      <c r="K110" s="46" t="str">
        <f>IF('Section 9a Plan_Diffusion'!D106="","",'Section 9a Plan_Diffusion'!D106)</f>
        <v/>
      </c>
      <c r="L110" s="8" t="str">
        <f>IF('Section 9a Plan_Diffusion'!E106="","",IF('Section 9a Plan_Diffusion'!E106="«Choisir»","",'Section 9a Plan_Diffusion'!E106))</f>
        <v/>
      </c>
      <c r="M110" s="8" t="str">
        <f>IF('Section 9a Plan_Diffusion'!F106="","",IF('Section 9a Plan_Diffusion'!F106="«Choisir»","",'Section 9a Plan_Diffusion'!F106))</f>
        <v/>
      </c>
      <c r="N110" s="46" t="str">
        <f>IF('Section 9a Plan_Diffusion'!G106="","",'Section 9a Plan_Diffusion'!G106)</f>
        <v/>
      </c>
      <c r="O110" s="46" t="str">
        <f>IF('Section 9a Plan_Diffusion'!H106="","",'Section 9a Plan_Diffusion'!H106)</f>
        <v/>
      </c>
      <c r="P110" s="46" t="str">
        <f>IF('Section 9a Plan_Diffusion'!I106="","",'Section 9a Plan_Diffusion'!I106)</f>
        <v/>
      </c>
      <c r="Q110" s="46" t="str">
        <f>IF('Section 9a Plan_Diffusion'!J106="","",'Section 9a Plan_Diffusion'!J106)</f>
        <v/>
      </c>
      <c r="R110" s="46" t="str">
        <f>IF('Section 9a Plan_Diffusion'!K106="","",'Section 9a Plan_Diffusion'!K106)</f>
        <v/>
      </c>
      <c r="S110" s="46" t="str">
        <f>IF('Section 9a Plan_Diffusion'!L106="","",'Section 9a Plan_Diffusion'!L106)</f>
        <v/>
      </c>
      <c r="T110" s="46" t="str">
        <f>IF('Section 9a Plan_Diffusion'!M106="","",'Section 9a Plan_Diffusion'!M106)</f>
        <v/>
      </c>
      <c r="U110" s="40">
        <f>'Section 9a Plan_Diffusion'!N106</f>
        <v>0</v>
      </c>
      <c r="V110" s="40">
        <f>'Section 9a Plan_Diffusion'!O106</f>
        <v>0</v>
      </c>
      <c r="W110" s="40">
        <f>'Section 9a Plan_Diffusion'!P106</f>
        <v>0</v>
      </c>
      <c r="X110" s="40">
        <f>'Section 9a Plan_Diffusion'!Q106</f>
        <v>0</v>
      </c>
      <c r="Y110" s="8">
        <f>'Section 9a Plan_Diffusion'!R106</f>
        <v>0</v>
      </c>
      <c r="Z110" s="8">
        <f>'Section 9a Plan_Diffusion'!S106</f>
        <v>0</v>
      </c>
      <c r="AA110" s="1317">
        <f>'Section 9a Plan_Diffusion'!T106</f>
        <v>0</v>
      </c>
      <c r="AB110" s="8">
        <f>'Section 9a Plan_Diffusion'!U106</f>
        <v>0</v>
      </c>
      <c r="AC110" s="8">
        <f>'Section 9a Plan_Diffusion'!V106</f>
        <v>0</v>
      </c>
    </row>
    <row r="111" spans="1:29">
      <c r="A111" s="8">
        <f>'Identification '!$F$11</f>
        <v>0</v>
      </c>
      <c r="B111" s="1441" t="str">
        <f>IF(AND('Identification '!$F$11="",'Identification '!$F$15&lt;&gt;""),'Identification '!$F$15,IF('Identification '!$F$11="","",IF('Identification '!$F$13="Inscrire le nom de votre organisme dans la cellule F15",'Identification '!$F$15,'Identification '!$F$13)))</f>
        <v/>
      </c>
      <c r="C111" s="8" t="str">
        <f>REF!$BM$8</f>
        <v>2026-2027</v>
      </c>
      <c r="D111" s="8" t="s">
        <v>3361</v>
      </c>
      <c r="E111" s="46" t="str">
        <f>'Identification '!$F$17</f>
        <v/>
      </c>
      <c r="F111" s="8" t="str">
        <f>'Identification '!$G$18</f>
        <v/>
      </c>
      <c r="G111" s="10" t="str">
        <f>IF('Section 9a Plan_Diffusion'!$D$7="","",'Section 9a Plan_Diffusion'!$D$7)</f>
        <v/>
      </c>
      <c r="H111" s="8" t="str">
        <f>IF('Section 9a Plan_Diffusion'!A107="","",IF('Section 9a Plan_Diffusion'!A107="«Choisir»","",'Section 9a Plan_Diffusion'!A107))</f>
        <v/>
      </c>
      <c r="I111" s="1312" t="str">
        <f>IF('Section 9a Plan_Diffusion'!B107="","",'Section 9a Plan_Diffusion'!B107)</f>
        <v/>
      </c>
      <c r="J111" s="46" t="str">
        <f>IF('Section 9a Plan_Diffusion'!C107="","",'Section 9a Plan_Diffusion'!C107)</f>
        <v/>
      </c>
      <c r="K111" s="46" t="str">
        <f>IF('Section 9a Plan_Diffusion'!D107="","",'Section 9a Plan_Diffusion'!D107)</f>
        <v/>
      </c>
      <c r="L111" s="8" t="str">
        <f>IF('Section 9a Plan_Diffusion'!E107="","",IF('Section 9a Plan_Diffusion'!E107="«Choisir»","",'Section 9a Plan_Diffusion'!E107))</f>
        <v/>
      </c>
      <c r="M111" s="8" t="str">
        <f>IF('Section 9a Plan_Diffusion'!F107="","",IF('Section 9a Plan_Diffusion'!F107="«Choisir»","",'Section 9a Plan_Diffusion'!F107))</f>
        <v/>
      </c>
      <c r="N111" s="46" t="str">
        <f>IF('Section 9a Plan_Diffusion'!G107="","",'Section 9a Plan_Diffusion'!G107)</f>
        <v/>
      </c>
      <c r="O111" s="46" t="str">
        <f>IF('Section 9a Plan_Diffusion'!H107="","",'Section 9a Plan_Diffusion'!H107)</f>
        <v/>
      </c>
      <c r="P111" s="46" t="str">
        <f>IF('Section 9a Plan_Diffusion'!I107="","",'Section 9a Plan_Diffusion'!I107)</f>
        <v/>
      </c>
      <c r="Q111" s="46" t="str">
        <f>IF('Section 9a Plan_Diffusion'!J107="","",'Section 9a Plan_Diffusion'!J107)</f>
        <v/>
      </c>
      <c r="R111" s="46" t="str">
        <f>IF('Section 9a Plan_Diffusion'!K107="","",'Section 9a Plan_Diffusion'!K107)</f>
        <v/>
      </c>
      <c r="S111" s="46" t="str">
        <f>IF('Section 9a Plan_Diffusion'!L107="","",'Section 9a Plan_Diffusion'!L107)</f>
        <v/>
      </c>
      <c r="T111" s="46" t="str">
        <f>IF('Section 9a Plan_Diffusion'!M107="","",'Section 9a Plan_Diffusion'!M107)</f>
        <v/>
      </c>
      <c r="U111" s="40">
        <f>'Section 9a Plan_Diffusion'!N107</f>
        <v>0</v>
      </c>
      <c r="V111" s="40">
        <f>'Section 9a Plan_Diffusion'!O107</f>
        <v>0</v>
      </c>
      <c r="W111" s="40">
        <f>'Section 9a Plan_Diffusion'!P107</f>
        <v>0</v>
      </c>
      <c r="X111" s="40">
        <f>'Section 9a Plan_Diffusion'!Q107</f>
        <v>0</v>
      </c>
      <c r="Y111" s="8">
        <f>'Section 9a Plan_Diffusion'!R107</f>
        <v>0</v>
      </c>
      <c r="Z111" s="8">
        <f>'Section 9a Plan_Diffusion'!S107</f>
        <v>0</v>
      </c>
      <c r="AA111" s="1317">
        <f>'Section 9a Plan_Diffusion'!T107</f>
        <v>0</v>
      </c>
      <c r="AB111" s="8">
        <f>'Section 9a Plan_Diffusion'!U107</f>
        <v>0</v>
      </c>
      <c r="AC111" s="8">
        <f>'Section 9a Plan_Diffusion'!V107</f>
        <v>0</v>
      </c>
    </row>
    <row r="112" spans="1:29">
      <c r="A112" s="8">
        <f>'Identification '!$F$11</f>
        <v>0</v>
      </c>
      <c r="B112" s="1441" t="str">
        <f>IF(AND('Identification '!$F$11="",'Identification '!$F$15&lt;&gt;""),'Identification '!$F$15,IF('Identification '!$F$11="","",IF('Identification '!$F$13="Inscrire le nom de votre organisme dans la cellule F15",'Identification '!$F$15,'Identification '!$F$13)))</f>
        <v/>
      </c>
      <c r="C112" s="8" t="str">
        <f>REF!$BM$8</f>
        <v>2026-2027</v>
      </c>
      <c r="D112" s="8" t="s">
        <v>3361</v>
      </c>
      <c r="E112" s="46" t="str">
        <f>'Identification '!$F$17</f>
        <v/>
      </c>
      <c r="F112" s="8" t="str">
        <f>'Identification '!$G$18</f>
        <v/>
      </c>
      <c r="G112" s="10" t="str">
        <f>IF('Section 9a Plan_Diffusion'!$D$7="","",'Section 9a Plan_Diffusion'!$D$7)</f>
        <v/>
      </c>
      <c r="H112" s="8" t="str">
        <f>IF('Section 9a Plan_Diffusion'!A108="","",IF('Section 9a Plan_Diffusion'!A108="«Choisir»","",'Section 9a Plan_Diffusion'!A108))</f>
        <v/>
      </c>
      <c r="I112" s="1312" t="str">
        <f>IF('Section 9a Plan_Diffusion'!B108="","",'Section 9a Plan_Diffusion'!B108)</f>
        <v/>
      </c>
      <c r="J112" s="46" t="str">
        <f>IF('Section 9a Plan_Diffusion'!C108="","",'Section 9a Plan_Diffusion'!C108)</f>
        <v/>
      </c>
      <c r="K112" s="46" t="str">
        <f>IF('Section 9a Plan_Diffusion'!D108="","",'Section 9a Plan_Diffusion'!D108)</f>
        <v/>
      </c>
      <c r="L112" s="8" t="str">
        <f>IF('Section 9a Plan_Diffusion'!E108="","",IF('Section 9a Plan_Diffusion'!E108="«Choisir»","",'Section 9a Plan_Diffusion'!E108))</f>
        <v/>
      </c>
      <c r="M112" s="8" t="str">
        <f>IF('Section 9a Plan_Diffusion'!F108="","",IF('Section 9a Plan_Diffusion'!F108="«Choisir»","",'Section 9a Plan_Diffusion'!F108))</f>
        <v/>
      </c>
      <c r="N112" s="46" t="str">
        <f>IF('Section 9a Plan_Diffusion'!G108="","",'Section 9a Plan_Diffusion'!G108)</f>
        <v/>
      </c>
      <c r="O112" s="46" t="str">
        <f>IF('Section 9a Plan_Diffusion'!H108="","",'Section 9a Plan_Diffusion'!H108)</f>
        <v/>
      </c>
      <c r="P112" s="46" t="str">
        <f>IF('Section 9a Plan_Diffusion'!I108="","",'Section 9a Plan_Diffusion'!I108)</f>
        <v/>
      </c>
      <c r="Q112" s="46" t="str">
        <f>IF('Section 9a Plan_Diffusion'!J108="","",'Section 9a Plan_Diffusion'!J108)</f>
        <v/>
      </c>
      <c r="R112" s="46" t="str">
        <f>IF('Section 9a Plan_Diffusion'!K108="","",'Section 9a Plan_Diffusion'!K108)</f>
        <v/>
      </c>
      <c r="S112" s="46" t="str">
        <f>IF('Section 9a Plan_Diffusion'!L108="","",'Section 9a Plan_Diffusion'!L108)</f>
        <v/>
      </c>
      <c r="T112" s="46" t="str">
        <f>IF('Section 9a Plan_Diffusion'!M108="","",'Section 9a Plan_Diffusion'!M108)</f>
        <v/>
      </c>
      <c r="U112" s="40">
        <f>'Section 9a Plan_Diffusion'!N108</f>
        <v>0</v>
      </c>
      <c r="V112" s="40">
        <f>'Section 9a Plan_Diffusion'!O108</f>
        <v>0</v>
      </c>
      <c r="W112" s="40">
        <f>'Section 9a Plan_Diffusion'!P108</f>
        <v>0</v>
      </c>
      <c r="X112" s="40">
        <f>'Section 9a Plan_Diffusion'!Q108</f>
        <v>0</v>
      </c>
      <c r="Y112" s="8">
        <f>'Section 9a Plan_Diffusion'!R108</f>
        <v>0</v>
      </c>
      <c r="Z112" s="8">
        <f>'Section 9a Plan_Diffusion'!S108</f>
        <v>0</v>
      </c>
      <c r="AA112" s="1317">
        <f>'Section 9a Plan_Diffusion'!T108</f>
        <v>0</v>
      </c>
      <c r="AB112" s="8">
        <f>'Section 9a Plan_Diffusion'!U108</f>
        <v>0</v>
      </c>
      <c r="AC112" s="8">
        <f>'Section 9a Plan_Diffusion'!V108</f>
        <v>0</v>
      </c>
    </row>
    <row r="113" spans="1:29">
      <c r="A113" s="8">
        <f>'Identification '!$F$11</f>
        <v>0</v>
      </c>
      <c r="B113" s="1441" t="str">
        <f>IF(AND('Identification '!$F$11="",'Identification '!$F$15&lt;&gt;""),'Identification '!$F$15,IF('Identification '!$F$11="","",IF('Identification '!$F$13="Inscrire le nom de votre organisme dans la cellule F15",'Identification '!$F$15,'Identification '!$F$13)))</f>
        <v/>
      </c>
      <c r="C113" s="8" t="str">
        <f>REF!$BM$8</f>
        <v>2026-2027</v>
      </c>
      <c r="D113" s="8" t="s">
        <v>3361</v>
      </c>
      <c r="E113" s="46" t="str">
        <f>'Identification '!$F$17</f>
        <v/>
      </c>
      <c r="F113" s="8" t="str">
        <f>'Identification '!$G$18</f>
        <v/>
      </c>
      <c r="G113" s="10" t="str">
        <f>IF('Section 9a Plan_Diffusion'!$D$7="","",'Section 9a Plan_Diffusion'!$D$7)</f>
        <v/>
      </c>
      <c r="H113" s="8" t="str">
        <f>IF('Section 9a Plan_Diffusion'!A109="","",IF('Section 9a Plan_Diffusion'!A109="«Choisir»","",'Section 9a Plan_Diffusion'!A109))</f>
        <v/>
      </c>
      <c r="I113" s="1312" t="str">
        <f>IF('Section 9a Plan_Diffusion'!B109="","",'Section 9a Plan_Diffusion'!B109)</f>
        <v/>
      </c>
      <c r="J113" s="46" t="str">
        <f>IF('Section 9a Plan_Diffusion'!C109="","",'Section 9a Plan_Diffusion'!C109)</f>
        <v/>
      </c>
      <c r="K113" s="46" t="str">
        <f>IF('Section 9a Plan_Diffusion'!D109="","",'Section 9a Plan_Diffusion'!D109)</f>
        <v/>
      </c>
      <c r="L113" s="8" t="str">
        <f>IF('Section 9a Plan_Diffusion'!E109="","",IF('Section 9a Plan_Diffusion'!E109="«Choisir»","",'Section 9a Plan_Diffusion'!E109))</f>
        <v/>
      </c>
      <c r="M113" s="8" t="str">
        <f>IF('Section 9a Plan_Diffusion'!F109="","",IF('Section 9a Plan_Diffusion'!F109="«Choisir»","",'Section 9a Plan_Diffusion'!F109))</f>
        <v/>
      </c>
      <c r="N113" s="46" t="str">
        <f>IF('Section 9a Plan_Diffusion'!G109="","",'Section 9a Plan_Diffusion'!G109)</f>
        <v/>
      </c>
      <c r="O113" s="46" t="str">
        <f>IF('Section 9a Plan_Diffusion'!H109="","",'Section 9a Plan_Diffusion'!H109)</f>
        <v/>
      </c>
      <c r="P113" s="46" t="str">
        <f>IF('Section 9a Plan_Diffusion'!I109="","",'Section 9a Plan_Diffusion'!I109)</f>
        <v/>
      </c>
      <c r="Q113" s="46" t="str">
        <f>IF('Section 9a Plan_Diffusion'!J109="","",'Section 9a Plan_Diffusion'!J109)</f>
        <v/>
      </c>
      <c r="R113" s="46" t="str">
        <f>IF('Section 9a Plan_Diffusion'!K109="","",'Section 9a Plan_Diffusion'!K109)</f>
        <v/>
      </c>
      <c r="S113" s="46" t="str">
        <f>IF('Section 9a Plan_Diffusion'!L109="","",'Section 9a Plan_Diffusion'!L109)</f>
        <v/>
      </c>
      <c r="T113" s="46" t="str">
        <f>IF('Section 9a Plan_Diffusion'!M109="","",'Section 9a Plan_Diffusion'!M109)</f>
        <v/>
      </c>
      <c r="U113" s="40">
        <f>'Section 9a Plan_Diffusion'!N109</f>
        <v>0</v>
      </c>
      <c r="V113" s="40">
        <f>'Section 9a Plan_Diffusion'!O109</f>
        <v>0</v>
      </c>
      <c r="W113" s="40">
        <f>'Section 9a Plan_Diffusion'!P109</f>
        <v>0</v>
      </c>
      <c r="X113" s="40">
        <f>'Section 9a Plan_Diffusion'!Q109</f>
        <v>0</v>
      </c>
      <c r="Y113" s="8">
        <f>'Section 9a Plan_Diffusion'!R109</f>
        <v>0</v>
      </c>
      <c r="Z113" s="8">
        <f>'Section 9a Plan_Diffusion'!S109</f>
        <v>0</v>
      </c>
      <c r="AA113" s="1317">
        <f>'Section 9a Plan_Diffusion'!T109</f>
        <v>0</v>
      </c>
      <c r="AB113" s="8">
        <f>'Section 9a Plan_Diffusion'!U109</f>
        <v>0</v>
      </c>
      <c r="AC113" s="8">
        <f>'Section 9a Plan_Diffusion'!V109</f>
        <v>0</v>
      </c>
    </row>
    <row r="114" spans="1:29">
      <c r="A114" s="8">
        <f>'Identification '!$F$11</f>
        <v>0</v>
      </c>
      <c r="B114" s="1441" t="str">
        <f>IF(AND('Identification '!$F$11="",'Identification '!$F$15&lt;&gt;""),'Identification '!$F$15,IF('Identification '!$F$11="","",IF('Identification '!$F$13="Inscrire le nom de votre organisme dans la cellule F15",'Identification '!$F$15,'Identification '!$F$13)))</f>
        <v/>
      </c>
      <c r="C114" s="8" t="str">
        <f>REF!$BM$8</f>
        <v>2026-2027</v>
      </c>
      <c r="D114" s="8" t="s">
        <v>3361</v>
      </c>
      <c r="E114" s="46" t="str">
        <f>'Identification '!$F$17</f>
        <v/>
      </c>
      <c r="F114" s="8" t="str">
        <f>'Identification '!$G$18</f>
        <v/>
      </c>
      <c r="G114" s="10" t="str">
        <f>IF('Section 9a Plan_Diffusion'!$D$7="","",'Section 9a Plan_Diffusion'!$D$7)</f>
        <v/>
      </c>
      <c r="H114" s="8" t="str">
        <f>IF('Section 9a Plan_Diffusion'!A110="","",IF('Section 9a Plan_Diffusion'!A110="«Choisir»","",'Section 9a Plan_Diffusion'!A110))</f>
        <v/>
      </c>
      <c r="I114" s="1312" t="str">
        <f>IF('Section 9a Plan_Diffusion'!B110="","",'Section 9a Plan_Diffusion'!B110)</f>
        <v/>
      </c>
      <c r="J114" s="46" t="str">
        <f>IF('Section 9a Plan_Diffusion'!C110="","",'Section 9a Plan_Diffusion'!C110)</f>
        <v/>
      </c>
      <c r="K114" s="46" t="str">
        <f>IF('Section 9a Plan_Diffusion'!D110="","",'Section 9a Plan_Diffusion'!D110)</f>
        <v/>
      </c>
      <c r="L114" s="8" t="str">
        <f>IF('Section 9a Plan_Diffusion'!E110="","",IF('Section 9a Plan_Diffusion'!E110="«Choisir»","",'Section 9a Plan_Diffusion'!E110))</f>
        <v/>
      </c>
      <c r="M114" s="8" t="str">
        <f>IF('Section 9a Plan_Diffusion'!F110="","",IF('Section 9a Plan_Diffusion'!F110="«Choisir»","",'Section 9a Plan_Diffusion'!F110))</f>
        <v/>
      </c>
      <c r="N114" s="46" t="str">
        <f>IF('Section 9a Plan_Diffusion'!G110="","",'Section 9a Plan_Diffusion'!G110)</f>
        <v/>
      </c>
      <c r="O114" s="46" t="str">
        <f>IF('Section 9a Plan_Diffusion'!H110="","",'Section 9a Plan_Diffusion'!H110)</f>
        <v/>
      </c>
      <c r="P114" s="46" t="str">
        <f>IF('Section 9a Plan_Diffusion'!I110="","",'Section 9a Plan_Diffusion'!I110)</f>
        <v/>
      </c>
      <c r="Q114" s="46" t="str">
        <f>IF('Section 9a Plan_Diffusion'!J110="","",'Section 9a Plan_Diffusion'!J110)</f>
        <v/>
      </c>
      <c r="R114" s="46" t="str">
        <f>IF('Section 9a Plan_Diffusion'!K110="","",'Section 9a Plan_Diffusion'!K110)</f>
        <v/>
      </c>
      <c r="S114" s="46" t="str">
        <f>IF('Section 9a Plan_Diffusion'!L110="","",'Section 9a Plan_Diffusion'!L110)</f>
        <v/>
      </c>
      <c r="T114" s="46" t="str">
        <f>IF('Section 9a Plan_Diffusion'!M110="","",'Section 9a Plan_Diffusion'!M110)</f>
        <v/>
      </c>
      <c r="U114" s="40">
        <f>'Section 9a Plan_Diffusion'!N110</f>
        <v>0</v>
      </c>
      <c r="V114" s="40">
        <f>'Section 9a Plan_Diffusion'!O110</f>
        <v>0</v>
      </c>
      <c r="W114" s="40">
        <f>'Section 9a Plan_Diffusion'!P110</f>
        <v>0</v>
      </c>
      <c r="X114" s="40">
        <f>'Section 9a Plan_Diffusion'!Q110</f>
        <v>0</v>
      </c>
      <c r="Y114" s="8">
        <f>'Section 9a Plan_Diffusion'!R110</f>
        <v>0</v>
      </c>
      <c r="Z114" s="8">
        <f>'Section 9a Plan_Diffusion'!S110</f>
        <v>0</v>
      </c>
      <c r="AA114" s="1317">
        <f>'Section 9a Plan_Diffusion'!T110</f>
        <v>0</v>
      </c>
      <c r="AB114" s="8">
        <f>'Section 9a Plan_Diffusion'!U110</f>
        <v>0</v>
      </c>
      <c r="AC114" s="8">
        <f>'Section 9a Plan_Diffusion'!V110</f>
        <v>0</v>
      </c>
    </row>
    <row r="115" spans="1:29">
      <c r="A115" s="8">
        <f>'Identification '!$F$11</f>
        <v>0</v>
      </c>
      <c r="B115" s="1441" t="str">
        <f>IF(AND('Identification '!$F$11="",'Identification '!$F$15&lt;&gt;""),'Identification '!$F$15,IF('Identification '!$F$11="","",IF('Identification '!$F$13="Inscrire le nom de votre organisme dans la cellule F15",'Identification '!$F$15,'Identification '!$F$13)))</f>
        <v/>
      </c>
      <c r="C115" s="8" t="str">
        <f>REF!$BM$8</f>
        <v>2026-2027</v>
      </c>
      <c r="D115" s="8" t="s">
        <v>3361</v>
      </c>
      <c r="E115" s="46" t="str">
        <f>'Identification '!$F$17</f>
        <v/>
      </c>
      <c r="F115" s="8" t="str">
        <f>'Identification '!$G$18</f>
        <v/>
      </c>
      <c r="G115" s="10" t="str">
        <f>IF('Section 9a Plan_Diffusion'!$D$7="","",'Section 9a Plan_Diffusion'!$D$7)</f>
        <v/>
      </c>
      <c r="H115" s="8" t="str">
        <f>IF('Section 9a Plan_Diffusion'!A111="","",IF('Section 9a Plan_Diffusion'!A111="«Choisir»","",'Section 9a Plan_Diffusion'!A111))</f>
        <v/>
      </c>
      <c r="I115" s="1312" t="str">
        <f>IF('Section 9a Plan_Diffusion'!B111="","",'Section 9a Plan_Diffusion'!B111)</f>
        <v/>
      </c>
      <c r="J115" s="46" t="str">
        <f>IF('Section 9a Plan_Diffusion'!C111="","",'Section 9a Plan_Diffusion'!C111)</f>
        <v/>
      </c>
      <c r="K115" s="46" t="str">
        <f>IF('Section 9a Plan_Diffusion'!D111="","",'Section 9a Plan_Diffusion'!D111)</f>
        <v/>
      </c>
      <c r="L115" s="8" t="str">
        <f>IF('Section 9a Plan_Diffusion'!E111="","",IF('Section 9a Plan_Diffusion'!E111="«Choisir»","",'Section 9a Plan_Diffusion'!E111))</f>
        <v/>
      </c>
      <c r="M115" s="8" t="str">
        <f>IF('Section 9a Plan_Diffusion'!F111="","",IF('Section 9a Plan_Diffusion'!F111="«Choisir»","",'Section 9a Plan_Diffusion'!F111))</f>
        <v/>
      </c>
      <c r="N115" s="46" t="str">
        <f>IF('Section 9a Plan_Diffusion'!G111="","",'Section 9a Plan_Diffusion'!G111)</f>
        <v/>
      </c>
      <c r="O115" s="46" t="str">
        <f>IF('Section 9a Plan_Diffusion'!H111="","",'Section 9a Plan_Diffusion'!H111)</f>
        <v/>
      </c>
      <c r="P115" s="46" t="str">
        <f>IF('Section 9a Plan_Diffusion'!I111="","",'Section 9a Plan_Diffusion'!I111)</f>
        <v/>
      </c>
      <c r="Q115" s="46" t="str">
        <f>IF('Section 9a Plan_Diffusion'!J111="","",'Section 9a Plan_Diffusion'!J111)</f>
        <v/>
      </c>
      <c r="R115" s="46" t="str">
        <f>IF('Section 9a Plan_Diffusion'!K111="","",'Section 9a Plan_Diffusion'!K111)</f>
        <v/>
      </c>
      <c r="S115" s="46" t="str">
        <f>IF('Section 9a Plan_Diffusion'!L111="","",'Section 9a Plan_Diffusion'!L111)</f>
        <v/>
      </c>
      <c r="T115" s="46" t="str">
        <f>IF('Section 9a Plan_Diffusion'!M111="","",'Section 9a Plan_Diffusion'!M111)</f>
        <v/>
      </c>
      <c r="U115" s="40">
        <f>'Section 9a Plan_Diffusion'!N111</f>
        <v>0</v>
      </c>
      <c r="V115" s="40">
        <f>'Section 9a Plan_Diffusion'!O111</f>
        <v>0</v>
      </c>
      <c r="W115" s="40">
        <f>'Section 9a Plan_Diffusion'!P111</f>
        <v>0</v>
      </c>
      <c r="X115" s="40">
        <f>'Section 9a Plan_Diffusion'!Q111</f>
        <v>0</v>
      </c>
      <c r="Y115" s="8">
        <f>'Section 9a Plan_Diffusion'!R111</f>
        <v>0</v>
      </c>
      <c r="Z115" s="8">
        <f>'Section 9a Plan_Diffusion'!S111</f>
        <v>0</v>
      </c>
      <c r="AA115" s="1317">
        <f>'Section 9a Plan_Diffusion'!T111</f>
        <v>0</v>
      </c>
      <c r="AB115" s="8">
        <f>'Section 9a Plan_Diffusion'!U111</f>
        <v>0</v>
      </c>
      <c r="AC115" s="8">
        <f>'Section 9a Plan_Diffusion'!V111</f>
        <v>0</v>
      </c>
    </row>
    <row r="116" spans="1:29">
      <c r="A116" s="8">
        <f>'Identification '!$F$11</f>
        <v>0</v>
      </c>
      <c r="B116" s="1441" t="str">
        <f>IF(AND('Identification '!$F$11="",'Identification '!$F$15&lt;&gt;""),'Identification '!$F$15,IF('Identification '!$F$11="","",IF('Identification '!$F$13="Inscrire le nom de votre organisme dans la cellule F15",'Identification '!$F$15,'Identification '!$F$13)))</f>
        <v/>
      </c>
      <c r="C116" s="8" t="str">
        <f>REF!$BM$8</f>
        <v>2026-2027</v>
      </c>
      <c r="D116" s="8" t="s">
        <v>3361</v>
      </c>
      <c r="E116" s="46" t="str">
        <f>'Identification '!$F$17</f>
        <v/>
      </c>
      <c r="F116" s="8" t="str">
        <f>'Identification '!$G$18</f>
        <v/>
      </c>
      <c r="G116" s="10" t="str">
        <f>IF('Section 9a Plan_Diffusion'!$D$7="","",'Section 9a Plan_Diffusion'!$D$7)</f>
        <v/>
      </c>
      <c r="H116" s="8" t="str">
        <f>IF('Section 9a Plan_Diffusion'!A112="","",IF('Section 9a Plan_Diffusion'!A112="«Choisir»","",'Section 9a Plan_Diffusion'!A112))</f>
        <v/>
      </c>
      <c r="I116" s="1312" t="str">
        <f>IF('Section 9a Plan_Diffusion'!B112="","",'Section 9a Plan_Diffusion'!B112)</f>
        <v/>
      </c>
      <c r="J116" s="46" t="str">
        <f>IF('Section 9a Plan_Diffusion'!C112="","",'Section 9a Plan_Diffusion'!C112)</f>
        <v/>
      </c>
      <c r="K116" s="46" t="str">
        <f>IF('Section 9a Plan_Diffusion'!D112="","",'Section 9a Plan_Diffusion'!D112)</f>
        <v/>
      </c>
      <c r="L116" s="8" t="str">
        <f>IF('Section 9a Plan_Diffusion'!E112="","",IF('Section 9a Plan_Diffusion'!E112="«Choisir»","",'Section 9a Plan_Diffusion'!E112))</f>
        <v/>
      </c>
      <c r="M116" s="8" t="str">
        <f>IF('Section 9a Plan_Diffusion'!F112="","",IF('Section 9a Plan_Diffusion'!F112="«Choisir»","",'Section 9a Plan_Diffusion'!F112))</f>
        <v/>
      </c>
      <c r="N116" s="46" t="str">
        <f>IF('Section 9a Plan_Diffusion'!G112="","",'Section 9a Plan_Diffusion'!G112)</f>
        <v/>
      </c>
      <c r="O116" s="46" t="str">
        <f>IF('Section 9a Plan_Diffusion'!H112="","",'Section 9a Plan_Diffusion'!H112)</f>
        <v/>
      </c>
      <c r="P116" s="46" t="str">
        <f>IF('Section 9a Plan_Diffusion'!I112="","",'Section 9a Plan_Diffusion'!I112)</f>
        <v/>
      </c>
      <c r="Q116" s="46" t="str">
        <f>IF('Section 9a Plan_Diffusion'!J112="","",'Section 9a Plan_Diffusion'!J112)</f>
        <v/>
      </c>
      <c r="R116" s="46" t="str">
        <f>IF('Section 9a Plan_Diffusion'!K112="","",'Section 9a Plan_Diffusion'!K112)</f>
        <v/>
      </c>
      <c r="S116" s="46" t="str">
        <f>IF('Section 9a Plan_Diffusion'!L112="","",'Section 9a Plan_Diffusion'!L112)</f>
        <v/>
      </c>
      <c r="T116" s="46" t="str">
        <f>IF('Section 9a Plan_Diffusion'!M112="","",'Section 9a Plan_Diffusion'!M112)</f>
        <v/>
      </c>
      <c r="U116" s="40">
        <f>'Section 9a Plan_Diffusion'!N112</f>
        <v>0</v>
      </c>
      <c r="V116" s="40">
        <f>'Section 9a Plan_Diffusion'!O112</f>
        <v>0</v>
      </c>
      <c r="W116" s="40">
        <f>'Section 9a Plan_Diffusion'!P112</f>
        <v>0</v>
      </c>
      <c r="X116" s="40">
        <f>'Section 9a Plan_Diffusion'!Q112</f>
        <v>0</v>
      </c>
      <c r="Y116" s="8">
        <f>'Section 9a Plan_Diffusion'!R112</f>
        <v>0</v>
      </c>
      <c r="Z116" s="8">
        <f>'Section 9a Plan_Diffusion'!S112</f>
        <v>0</v>
      </c>
      <c r="AA116" s="1317">
        <f>'Section 9a Plan_Diffusion'!T112</f>
        <v>0</v>
      </c>
      <c r="AB116" s="8">
        <f>'Section 9a Plan_Diffusion'!U112</f>
        <v>0</v>
      </c>
      <c r="AC116" s="8">
        <f>'Section 9a Plan_Diffusion'!V112</f>
        <v>0</v>
      </c>
    </row>
    <row r="117" spans="1:29">
      <c r="A117" s="8">
        <f>'Identification '!$F$11</f>
        <v>0</v>
      </c>
      <c r="B117" s="1441" t="str">
        <f>IF(AND('Identification '!$F$11="",'Identification '!$F$15&lt;&gt;""),'Identification '!$F$15,IF('Identification '!$F$11="","",IF('Identification '!$F$13="Inscrire le nom de votre organisme dans la cellule F15",'Identification '!$F$15,'Identification '!$F$13)))</f>
        <v/>
      </c>
      <c r="C117" s="8" t="str">
        <f>REF!$BM$8</f>
        <v>2026-2027</v>
      </c>
      <c r="D117" s="8" t="s">
        <v>3361</v>
      </c>
      <c r="E117" s="46" t="str">
        <f>'Identification '!$F$17</f>
        <v/>
      </c>
      <c r="F117" s="8" t="str">
        <f>'Identification '!$G$18</f>
        <v/>
      </c>
      <c r="G117" s="10" t="str">
        <f>IF('Section 9a Plan_Diffusion'!$D$7="","",'Section 9a Plan_Diffusion'!$D$7)</f>
        <v/>
      </c>
      <c r="H117" s="8" t="str">
        <f>IF('Section 9a Plan_Diffusion'!A113="","",IF('Section 9a Plan_Diffusion'!A113="«Choisir»","",'Section 9a Plan_Diffusion'!A113))</f>
        <v/>
      </c>
      <c r="I117" s="1312" t="str">
        <f>IF('Section 9a Plan_Diffusion'!B113="","",'Section 9a Plan_Diffusion'!B113)</f>
        <v/>
      </c>
      <c r="J117" s="46" t="str">
        <f>IF('Section 9a Plan_Diffusion'!C113="","",'Section 9a Plan_Diffusion'!C113)</f>
        <v/>
      </c>
      <c r="K117" s="46" t="str">
        <f>IF('Section 9a Plan_Diffusion'!D113="","",'Section 9a Plan_Diffusion'!D113)</f>
        <v/>
      </c>
      <c r="L117" s="8" t="str">
        <f>IF('Section 9a Plan_Diffusion'!E113="","",IF('Section 9a Plan_Diffusion'!E113="«Choisir»","",'Section 9a Plan_Diffusion'!E113))</f>
        <v/>
      </c>
      <c r="M117" s="8" t="str">
        <f>IF('Section 9a Plan_Diffusion'!F113="","",IF('Section 9a Plan_Diffusion'!F113="«Choisir»","",'Section 9a Plan_Diffusion'!F113))</f>
        <v/>
      </c>
      <c r="N117" s="46" t="str">
        <f>IF('Section 9a Plan_Diffusion'!G113="","",'Section 9a Plan_Diffusion'!G113)</f>
        <v/>
      </c>
      <c r="O117" s="46" t="str">
        <f>IF('Section 9a Plan_Diffusion'!H113="","",'Section 9a Plan_Diffusion'!H113)</f>
        <v/>
      </c>
      <c r="P117" s="46" t="str">
        <f>IF('Section 9a Plan_Diffusion'!I113="","",'Section 9a Plan_Diffusion'!I113)</f>
        <v/>
      </c>
      <c r="Q117" s="46" t="str">
        <f>IF('Section 9a Plan_Diffusion'!J113="","",'Section 9a Plan_Diffusion'!J113)</f>
        <v/>
      </c>
      <c r="R117" s="46" t="str">
        <f>IF('Section 9a Plan_Diffusion'!K113="","",'Section 9a Plan_Diffusion'!K113)</f>
        <v/>
      </c>
      <c r="S117" s="46" t="str">
        <f>IF('Section 9a Plan_Diffusion'!L113="","",'Section 9a Plan_Diffusion'!L113)</f>
        <v/>
      </c>
      <c r="T117" s="46" t="str">
        <f>IF('Section 9a Plan_Diffusion'!M113="","",'Section 9a Plan_Diffusion'!M113)</f>
        <v/>
      </c>
      <c r="U117" s="40">
        <f>'Section 9a Plan_Diffusion'!N113</f>
        <v>0</v>
      </c>
      <c r="V117" s="40">
        <f>'Section 9a Plan_Diffusion'!O113</f>
        <v>0</v>
      </c>
      <c r="W117" s="40">
        <f>'Section 9a Plan_Diffusion'!P113</f>
        <v>0</v>
      </c>
      <c r="X117" s="40">
        <f>'Section 9a Plan_Diffusion'!Q113</f>
        <v>0</v>
      </c>
      <c r="Y117" s="8">
        <f>'Section 9a Plan_Diffusion'!R113</f>
        <v>0</v>
      </c>
      <c r="Z117" s="8">
        <f>'Section 9a Plan_Diffusion'!S113</f>
        <v>0</v>
      </c>
      <c r="AA117" s="1317">
        <f>'Section 9a Plan_Diffusion'!T113</f>
        <v>0</v>
      </c>
      <c r="AB117" s="8">
        <f>'Section 9a Plan_Diffusion'!U113</f>
        <v>0</v>
      </c>
      <c r="AC117" s="8">
        <f>'Section 9a Plan_Diffusion'!V113</f>
        <v>0</v>
      </c>
    </row>
    <row r="118" spans="1:29">
      <c r="A118" s="8">
        <f>'Identification '!$F$11</f>
        <v>0</v>
      </c>
      <c r="B118" s="1441" t="str">
        <f>IF(AND('Identification '!$F$11="",'Identification '!$F$15&lt;&gt;""),'Identification '!$F$15,IF('Identification '!$F$11="","",IF('Identification '!$F$13="Inscrire le nom de votre organisme dans la cellule F15",'Identification '!$F$15,'Identification '!$F$13)))</f>
        <v/>
      </c>
      <c r="C118" s="8" t="str">
        <f>REF!$BM$8</f>
        <v>2026-2027</v>
      </c>
      <c r="D118" s="8" t="s">
        <v>3361</v>
      </c>
      <c r="E118" s="46" t="str">
        <f>'Identification '!$F$17</f>
        <v/>
      </c>
      <c r="F118" s="8" t="str">
        <f>'Identification '!$G$18</f>
        <v/>
      </c>
      <c r="G118" s="10" t="str">
        <f>IF('Section 9a Plan_Diffusion'!$D$7="","",'Section 9a Plan_Diffusion'!$D$7)</f>
        <v/>
      </c>
      <c r="H118" s="8" t="str">
        <f>IF('Section 9a Plan_Diffusion'!A114="","",IF('Section 9a Plan_Diffusion'!A114="«Choisir»","",'Section 9a Plan_Diffusion'!A114))</f>
        <v/>
      </c>
      <c r="I118" s="1312" t="str">
        <f>IF('Section 9a Plan_Diffusion'!B114="","",'Section 9a Plan_Diffusion'!B114)</f>
        <v/>
      </c>
      <c r="J118" s="46" t="str">
        <f>IF('Section 9a Plan_Diffusion'!C114="","",'Section 9a Plan_Diffusion'!C114)</f>
        <v/>
      </c>
      <c r="K118" s="46" t="str">
        <f>IF('Section 9a Plan_Diffusion'!D114="","",'Section 9a Plan_Diffusion'!D114)</f>
        <v/>
      </c>
      <c r="L118" s="8" t="str">
        <f>IF('Section 9a Plan_Diffusion'!E114="","",IF('Section 9a Plan_Diffusion'!E114="«Choisir»","",'Section 9a Plan_Diffusion'!E114))</f>
        <v/>
      </c>
      <c r="M118" s="8" t="str">
        <f>IF('Section 9a Plan_Diffusion'!F114="","",IF('Section 9a Plan_Diffusion'!F114="«Choisir»","",'Section 9a Plan_Diffusion'!F114))</f>
        <v/>
      </c>
      <c r="N118" s="46" t="str">
        <f>IF('Section 9a Plan_Diffusion'!G114="","",'Section 9a Plan_Diffusion'!G114)</f>
        <v/>
      </c>
      <c r="O118" s="46" t="str">
        <f>IF('Section 9a Plan_Diffusion'!H114="","",'Section 9a Plan_Diffusion'!H114)</f>
        <v/>
      </c>
      <c r="P118" s="46" t="str">
        <f>IF('Section 9a Plan_Diffusion'!I114="","",'Section 9a Plan_Diffusion'!I114)</f>
        <v/>
      </c>
      <c r="Q118" s="46" t="str">
        <f>IF('Section 9a Plan_Diffusion'!J114="","",'Section 9a Plan_Diffusion'!J114)</f>
        <v/>
      </c>
      <c r="R118" s="46" t="str">
        <f>IF('Section 9a Plan_Diffusion'!K114="","",'Section 9a Plan_Diffusion'!K114)</f>
        <v/>
      </c>
      <c r="S118" s="46" t="str">
        <f>IF('Section 9a Plan_Diffusion'!L114="","",'Section 9a Plan_Diffusion'!L114)</f>
        <v/>
      </c>
      <c r="T118" s="46" t="str">
        <f>IF('Section 9a Plan_Diffusion'!M114="","",'Section 9a Plan_Diffusion'!M114)</f>
        <v/>
      </c>
      <c r="U118" s="40">
        <f>'Section 9a Plan_Diffusion'!N114</f>
        <v>0</v>
      </c>
      <c r="V118" s="40">
        <f>'Section 9a Plan_Diffusion'!O114</f>
        <v>0</v>
      </c>
      <c r="W118" s="40">
        <f>'Section 9a Plan_Diffusion'!P114</f>
        <v>0</v>
      </c>
      <c r="X118" s="40">
        <f>'Section 9a Plan_Diffusion'!Q114</f>
        <v>0</v>
      </c>
      <c r="Y118" s="8">
        <f>'Section 9a Plan_Diffusion'!R114</f>
        <v>0</v>
      </c>
      <c r="Z118" s="8">
        <f>'Section 9a Plan_Diffusion'!S114</f>
        <v>0</v>
      </c>
      <c r="AA118" s="1317">
        <f>'Section 9a Plan_Diffusion'!T114</f>
        <v>0</v>
      </c>
      <c r="AB118" s="8">
        <f>'Section 9a Plan_Diffusion'!U114</f>
        <v>0</v>
      </c>
      <c r="AC118" s="8">
        <f>'Section 9a Plan_Diffusion'!V114</f>
        <v>0</v>
      </c>
    </row>
    <row r="119" spans="1:29">
      <c r="A119" s="8">
        <f>'Identification '!$F$11</f>
        <v>0</v>
      </c>
      <c r="B119" s="1441" t="str">
        <f>IF(AND('Identification '!$F$11="",'Identification '!$F$15&lt;&gt;""),'Identification '!$F$15,IF('Identification '!$F$11="","",IF('Identification '!$F$13="Inscrire le nom de votre organisme dans la cellule F15",'Identification '!$F$15,'Identification '!$F$13)))</f>
        <v/>
      </c>
      <c r="C119" s="8" t="str">
        <f>REF!$BM$8</f>
        <v>2026-2027</v>
      </c>
      <c r="D119" s="8" t="s">
        <v>3361</v>
      </c>
      <c r="E119" s="46" t="str">
        <f>'Identification '!$F$17</f>
        <v/>
      </c>
      <c r="F119" s="8" t="str">
        <f>'Identification '!$G$18</f>
        <v/>
      </c>
      <c r="G119" s="10" t="str">
        <f>IF('Section 9a Plan_Diffusion'!$D$7="","",'Section 9a Plan_Diffusion'!$D$7)</f>
        <v/>
      </c>
      <c r="H119" s="8" t="str">
        <f>IF('Section 9a Plan_Diffusion'!A115="","",IF('Section 9a Plan_Diffusion'!A115="«Choisir»","",'Section 9a Plan_Diffusion'!A115))</f>
        <v/>
      </c>
      <c r="I119" s="1312" t="str">
        <f>IF('Section 9a Plan_Diffusion'!B115="","",'Section 9a Plan_Diffusion'!B115)</f>
        <v/>
      </c>
      <c r="J119" s="46" t="str">
        <f>IF('Section 9a Plan_Diffusion'!C115="","",'Section 9a Plan_Diffusion'!C115)</f>
        <v/>
      </c>
      <c r="K119" s="46" t="str">
        <f>IF('Section 9a Plan_Diffusion'!D115="","",'Section 9a Plan_Diffusion'!D115)</f>
        <v/>
      </c>
      <c r="L119" s="8" t="str">
        <f>IF('Section 9a Plan_Diffusion'!E115="","",IF('Section 9a Plan_Diffusion'!E115="«Choisir»","",'Section 9a Plan_Diffusion'!E115))</f>
        <v/>
      </c>
      <c r="M119" s="8" t="str">
        <f>IF('Section 9a Plan_Diffusion'!F115="","",IF('Section 9a Plan_Diffusion'!F115="«Choisir»","",'Section 9a Plan_Diffusion'!F115))</f>
        <v/>
      </c>
      <c r="N119" s="46" t="str">
        <f>IF('Section 9a Plan_Diffusion'!G115="","",'Section 9a Plan_Diffusion'!G115)</f>
        <v/>
      </c>
      <c r="O119" s="46" t="str">
        <f>IF('Section 9a Plan_Diffusion'!H115="","",'Section 9a Plan_Diffusion'!H115)</f>
        <v/>
      </c>
      <c r="P119" s="46" t="str">
        <f>IF('Section 9a Plan_Diffusion'!I115="","",'Section 9a Plan_Diffusion'!I115)</f>
        <v/>
      </c>
      <c r="Q119" s="46" t="str">
        <f>IF('Section 9a Plan_Diffusion'!J115="","",'Section 9a Plan_Diffusion'!J115)</f>
        <v/>
      </c>
      <c r="R119" s="46" t="str">
        <f>IF('Section 9a Plan_Diffusion'!K115="","",'Section 9a Plan_Diffusion'!K115)</f>
        <v/>
      </c>
      <c r="S119" s="46" t="str">
        <f>IF('Section 9a Plan_Diffusion'!L115="","",'Section 9a Plan_Diffusion'!L115)</f>
        <v/>
      </c>
      <c r="T119" s="46" t="str">
        <f>IF('Section 9a Plan_Diffusion'!M115="","",'Section 9a Plan_Diffusion'!M115)</f>
        <v/>
      </c>
      <c r="U119" s="40">
        <f>'Section 9a Plan_Diffusion'!N115</f>
        <v>0</v>
      </c>
      <c r="V119" s="40">
        <f>'Section 9a Plan_Diffusion'!O115</f>
        <v>0</v>
      </c>
      <c r="W119" s="40">
        <f>'Section 9a Plan_Diffusion'!P115</f>
        <v>0</v>
      </c>
      <c r="X119" s="40">
        <f>'Section 9a Plan_Diffusion'!Q115</f>
        <v>0</v>
      </c>
      <c r="Y119" s="8">
        <f>'Section 9a Plan_Diffusion'!R115</f>
        <v>0</v>
      </c>
      <c r="Z119" s="8">
        <f>'Section 9a Plan_Diffusion'!S115</f>
        <v>0</v>
      </c>
      <c r="AA119" s="1317">
        <f>'Section 9a Plan_Diffusion'!T115</f>
        <v>0</v>
      </c>
      <c r="AB119" s="8">
        <f>'Section 9a Plan_Diffusion'!U115</f>
        <v>0</v>
      </c>
      <c r="AC119" s="8">
        <f>'Section 9a Plan_Diffusion'!V115</f>
        <v>0</v>
      </c>
    </row>
    <row r="120" spans="1:29">
      <c r="A120" s="8">
        <f>'Identification '!$F$11</f>
        <v>0</v>
      </c>
      <c r="B120" s="1441" t="str">
        <f>IF(AND('Identification '!$F$11="",'Identification '!$F$15&lt;&gt;""),'Identification '!$F$15,IF('Identification '!$F$11="","",IF('Identification '!$F$13="Inscrire le nom de votre organisme dans la cellule F15",'Identification '!$F$15,'Identification '!$F$13)))</f>
        <v/>
      </c>
      <c r="C120" s="8" t="str">
        <f>REF!$BM$8</f>
        <v>2026-2027</v>
      </c>
      <c r="D120" s="8" t="s">
        <v>3361</v>
      </c>
      <c r="E120" s="46" t="str">
        <f>'Identification '!$F$17</f>
        <v/>
      </c>
      <c r="F120" s="8" t="str">
        <f>'Identification '!$G$18</f>
        <v/>
      </c>
      <c r="G120" s="10" t="str">
        <f>IF('Section 9a Plan_Diffusion'!$D$7="","",'Section 9a Plan_Diffusion'!$D$7)</f>
        <v/>
      </c>
      <c r="H120" s="8" t="str">
        <f>IF('Section 9a Plan_Diffusion'!A116="","",IF('Section 9a Plan_Diffusion'!A116="«Choisir»","",'Section 9a Plan_Diffusion'!A116))</f>
        <v/>
      </c>
      <c r="I120" s="1312" t="str">
        <f>IF('Section 9a Plan_Diffusion'!B116="","",'Section 9a Plan_Diffusion'!B116)</f>
        <v/>
      </c>
      <c r="J120" s="46" t="str">
        <f>IF('Section 9a Plan_Diffusion'!C116="","",'Section 9a Plan_Diffusion'!C116)</f>
        <v/>
      </c>
      <c r="K120" s="46" t="str">
        <f>IF('Section 9a Plan_Diffusion'!D116="","",'Section 9a Plan_Diffusion'!D116)</f>
        <v/>
      </c>
      <c r="L120" s="8" t="str">
        <f>IF('Section 9a Plan_Diffusion'!E116="","",IF('Section 9a Plan_Diffusion'!E116="«Choisir»","",'Section 9a Plan_Diffusion'!E116))</f>
        <v/>
      </c>
      <c r="M120" s="8" t="str">
        <f>IF('Section 9a Plan_Diffusion'!F116="","",IF('Section 9a Plan_Diffusion'!F116="«Choisir»","",'Section 9a Plan_Diffusion'!F116))</f>
        <v/>
      </c>
      <c r="N120" s="46" t="str">
        <f>IF('Section 9a Plan_Diffusion'!G116="","",'Section 9a Plan_Diffusion'!G116)</f>
        <v/>
      </c>
      <c r="O120" s="46" t="str">
        <f>IF('Section 9a Plan_Diffusion'!H116="","",'Section 9a Plan_Diffusion'!H116)</f>
        <v/>
      </c>
      <c r="P120" s="46" t="str">
        <f>IF('Section 9a Plan_Diffusion'!I116="","",'Section 9a Plan_Diffusion'!I116)</f>
        <v/>
      </c>
      <c r="Q120" s="46" t="str">
        <f>IF('Section 9a Plan_Diffusion'!J116="","",'Section 9a Plan_Diffusion'!J116)</f>
        <v/>
      </c>
      <c r="R120" s="46" t="str">
        <f>IF('Section 9a Plan_Diffusion'!K116="","",'Section 9a Plan_Diffusion'!K116)</f>
        <v/>
      </c>
      <c r="S120" s="46" t="str">
        <f>IF('Section 9a Plan_Diffusion'!L116="","",'Section 9a Plan_Diffusion'!L116)</f>
        <v/>
      </c>
      <c r="T120" s="46" t="str">
        <f>IF('Section 9a Plan_Diffusion'!M116="","",'Section 9a Plan_Diffusion'!M116)</f>
        <v/>
      </c>
      <c r="U120" s="40">
        <f>'Section 9a Plan_Diffusion'!N116</f>
        <v>0</v>
      </c>
      <c r="V120" s="40">
        <f>'Section 9a Plan_Diffusion'!O116</f>
        <v>0</v>
      </c>
      <c r="W120" s="40">
        <f>'Section 9a Plan_Diffusion'!P116</f>
        <v>0</v>
      </c>
      <c r="X120" s="40">
        <f>'Section 9a Plan_Diffusion'!Q116</f>
        <v>0</v>
      </c>
      <c r="Y120" s="8">
        <f>'Section 9a Plan_Diffusion'!R116</f>
        <v>0</v>
      </c>
      <c r="Z120" s="8">
        <f>'Section 9a Plan_Diffusion'!S116</f>
        <v>0</v>
      </c>
      <c r="AA120" s="1317">
        <f>'Section 9a Plan_Diffusion'!T116</f>
        <v>0</v>
      </c>
      <c r="AB120" s="8">
        <f>'Section 9a Plan_Diffusion'!U116</f>
        <v>0</v>
      </c>
      <c r="AC120" s="8">
        <f>'Section 9a Plan_Diffusion'!V116</f>
        <v>0</v>
      </c>
    </row>
    <row r="121" spans="1:29">
      <c r="A121" s="8">
        <f>'Identification '!$F$11</f>
        <v>0</v>
      </c>
      <c r="B121" s="1441" t="str">
        <f>IF(AND('Identification '!$F$11="",'Identification '!$F$15&lt;&gt;""),'Identification '!$F$15,IF('Identification '!$F$11="","",IF('Identification '!$F$13="Inscrire le nom de votre organisme dans la cellule F15",'Identification '!$F$15,'Identification '!$F$13)))</f>
        <v/>
      </c>
      <c r="C121" s="8" t="str">
        <f>REF!$BM$8</f>
        <v>2026-2027</v>
      </c>
      <c r="D121" s="8" t="s">
        <v>3361</v>
      </c>
      <c r="E121" s="46" t="str">
        <f>'Identification '!$F$17</f>
        <v/>
      </c>
      <c r="F121" s="8" t="str">
        <f>'Identification '!$G$18</f>
        <v/>
      </c>
      <c r="G121" s="10" t="str">
        <f>IF('Section 9a Plan_Diffusion'!$D$7="","",'Section 9a Plan_Diffusion'!$D$7)</f>
        <v/>
      </c>
      <c r="H121" s="8" t="str">
        <f>IF('Section 9a Plan_Diffusion'!A117="","",IF('Section 9a Plan_Diffusion'!A117="«Choisir»","",'Section 9a Plan_Diffusion'!A117))</f>
        <v/>
      </c>
      <c r="I121" s="1312" t="str">
        <f>IF('Section 9a Plan_Diffusion'!B117="","",'Section 9a Plan_Diffusion'!B117)</f>
        <v/>
      </c>
      <c r="J121" s="46" t="str">
        <f>IF('Section 9a Plan_Diffusion'!C117="","",'Section 9a Plan_Diffusion'!C117)</f>
        <v/>
      </c>
      <c r="K121" s="46" t="str">
        <f>IF('Section 9a Plan_Diffusion'!D117="","",'Section 9a Plan_Diffusion'!D117)</f>
        <v/>
      </c>
      <c r="L121" s="8" t="str">
        <f>IF('Section 9a Plan_Diffusion'!E117="","",IF('Section 9a Plan_Diffusion'!E117="«Choisir»","",'Section 9a Plan_Diffusion'!E117))</f>
        <v/>
      </c>
      <c r="M121" s="8" t="str">
        <f>IF('Section 9a Plan_Diffusion'!F117="","",IF('Section 9a Plan_Diffusion'!F117="«Choisir»","",'Section 9a Plan_Diffusion'!F117))</f>
        <v/>
      </c>
      <c r="N121" s="46" t="str">
        <f>IF('Section 9a Plan_Diffusion'!G117="","",'Section 9a Plan_Diffusion'!G117)</f>
        <v/>
      </c>
      <c r="O121" s="46" t="str">
        <f>IF('Section 9a Plan_Diffusion'!H117="","",'Section 9a Plan_Diffusion'!H117)</f>
        <v/>
      </c>
      <c r="P121" s="46" t="str">
        <f>IF('Section 9a Plan_Diffusion'!I117="","",'Section 9a Plan_Diffusion'!I117)</f>
        <v/>
      </c>
      <c r="Q121" s="46" t="str">
        <f>IF('Section 9a Plan_Diffusion'!J117="","",'Section 9a Plan_Diffusion'!J117)</f>
        <v/>
      </c>
      <c r="R121" s="46" t="str">
        <f>IF('Section 9a Plan_Diffusion'!K117="","",'Section 9a Plan_Diffusion'!K117)</f>
        <v/>
      </c>
      <c r="S121" s="46" t="str">
        <f>IF('Section 9a Plan_Diffusion'!L117="","",'Section 9a Plan_Diffusion'!L117)</f>
        <v/>
      </c>
      <c r="T121" s="46" t="str">
        <f>IF('Section 9a Plan_Diffusion'!M117="","",'Section 9a Plan_Diffusion'!M117)</f>
        <v/>
      </c>
      <c r="U121" s="40">
        <f>'Section 9a Plan_Diffusion'!N117</f>
        <v>0</v>
      </c>
      <c r="V121" s="40">
        <f>'Section 9a Plan_Diffusion'!O117</f>
        <v>0</v>
      </c>
      <c r="W121" s="40">
        <f>'Section 9a Plan_Diffusion'!P117</f>
        <v>0</v>
      </c>
      <c r="X121" s="40">
        <f>'Section 9a Plan_Diffusion'!Q117</f>
        <v>0</v>
      </c>
      <c r="Y121" s="8">
        <f>'Section 9a Plan_Diffusion'!R117</f>
        <v>0</v>
      </c>
      <c r="Z121" s="8">
        <f>'Section 9a Plan_Diffusion'!S117</f>
        <v>0</v>
      </c>
      <c r="AA121" s="1317">
        <f>'Section 9a Plan_Diffusion'!T117</f>
        <v>0</v>
      </c>
      <c r="AB121" s="8">
        <f>'Section 9a Plan_Diffusion'!U117</f>
        <v>0</v>
      </c>
      <c r="AC121" s="8">
        <f>'Section 9a Plan_Diffusion'!V117</f>
        <v>0</v>
      </c>
    </row>
    <row r="122" spans="1:29">
      <c r="A122" s="8">
        <f>'Identification '!$F$11</f>
        <v>0</v>
      </c>
      <c r="B122" s="1441" t="str">
        <f>IF(AND('Identification '!$F$11="",'Identification '!$F$15&lt;&gt;""),'Identification '!$F$15,IF('Identification '!$F$11="","",IF('Identification '!$F$13="Inscrire le nom de votre organisme dans la cellule F15",'Identification '!$F$15,'Identification '!$F$13)))</f>
        <v/>
      </c>
      <c r="C122" s="8" t="str">
        <f>REF!$BM$8</f>
        <v>2026-2027</v>
      </c>
      <c r="D122" s="8" t="s">
        <v>3361</v>
      </c>
      <c r="E122" s="46" t="str">
        <f>'Identification '!$F$17</f>
        <v/>
      </c>
      <c r="F122" s="8" t="str">
        <f>'Identification '!$G$18</f>
        <v/>
      </c>
      <c r="G122" s="10" t="str">
        <f>IF('Section 9a Plan_Diffusion'!$D$7="","",'Section 9a Plan_Diffusion'!$D$7)</f>
        <v/>
      </c>
      <c r="H122" s="8" t="str">
        <f>IF('Section 9a Plan_Diffusion'!A118="","",IF('Section 9a Plan_Diffusion'!A118="«Choisir»","",'Section 9a Plan_Diffusion'!A118))</f>
        <v/>
      </c>
      <c r="I122" s="1312" t="str">
        <f>IF('Section 9a Plan_Diffusion'!B118="","",'Section 9a Plan_Diffusion'!B118)</f>
        <v/>
      </c>
      <c r="J122" s="46" t="str">
        <f>IF('Section 9a Plan_Diffusion'!C118="","",'Section 9a Plan_Diffusion'!C118)</f>
        <v/>
      </c>
      <c r="K122" s="46" t="str">
        <f>IF('Section 9a Plan_Diffusion'!D118="","",'Section 9a Plan_Diffusion'!D118)</f>
        <v/>
      </c>
      <c r="L122" s="8" t="str">
        <f>IF('Section 9a Plan_Diffusion'!E118="","",IF('Section 9a Plan_Diffusion'!E118="«Choisir»","",'Section 9a Plan_Diffusion'!E118))</f>
        <v/>
      </c>
      <c r="M122" s="8" t="str">
        <f>IF('Section 9a Plan_Diffusion'!F118="","",IF('Section 9a Plan_Diffusion'!F118="«Choisir»","",'Section 9a Plan_Diffusion'!F118))</f>
        <v/>
      </c>
      <c r="N122" s="46" t="str">
        <f>IF('Section 9a Plan_Diffusion'!G118="","",'Section 9a Plan_Diffusion'!G118)</f>
        <v/>
      </c>
      <c r="O122" s="46" t="str">
        <f>IF('Section 9a Plan_Diffusion'!H118="","",'Section 9a Plan_Diffusion'!H118)</f>
        <v/>
      </c>
      <c r="P122" s="46" t="str">
        <f>IF('Section 9a Plan_Diffusion'!I118="","",'Section 9a Plan_Diffusion'!I118)</f>
        <v/>
      </c>
      <c r="Q122" s="46" t="str">
        <f>IF('Section 9a Plan_Diffusion'!J118="","",'Section 9a Plan_Diffusion'!J118)</f>
        <v/>
      </c>
      <c r="R122" s="46" t="str">
        <f>IF('Section 9a Plan_Diffusion'!K118="","",'Section 9a Plan_Diffusion'!K118)</f>
        <v/>
      </c>
      <c r="S122" s="46" t="str">
        <f>IF('Section 9a Plan_Diffusion'!L118="","",'Section 9a Plan_Diffusion'!L118)</f>
        <v/>
      </c>
      <c r="T122" s="46" t="str">
        <f>IF('Section 9a Plan_Diffusion'!M118="","",'Section 9a Plan_Diffusion'!M118)</f>
        <v/>
      </c>
      <c r="U122" s="40">
        <f>'Section 9a Plan_Diffusion'!N118</f>
        <v>0</v>
      </c>
      <c r="V122" s="40">
        <f>'Section 9a Plan_Diffusion'!O118</f>
        <v>0</v>
      </c>
      <c r="W122" s="40">
        <f>'Section 9a Plan_Diffusion'!P118</f>
        <v>0</v>
      </c>
      <c r="X122" s="40">
        <f>'Section 9a Plan_Diffusion'!Q118</f>
        <v>0</v>
      </c>
      <c r="Y122" s="8">
        <f>'Section 9a Plan_Diffusion'!R118</f>
        <v>0</v>
      </c>
      <c r="Z122" s="8">
        <f>'Section 9a Plan_Diffusion'!S118</f>
        <v>0</v>
      </c>
      <c r="AA122" s="1317">
        <f>'Section 9a Plan_Diffusion'!T118</f>
        <v>0</v>
      </c>
      <c r="AB122" s="8">
        <f>'Section 9a Plan_Diffusion'!U118</f>
        <v>0</v>
      </c>
      <c r="AC122" s="8">
        <f>'Section 9a Plan_Diffusion'!V118</f>
        <v>0</v>
      </c>
    </row>
    <row r="123" spans="1:29">
      <c r="A123" s="8">
        <f>'Identification '!$F$11</f>
        <v>0</v>
      </c>
      <c r="B123" s="1441" t="str">
        <f>IF(AND('Identification '!$F$11="",'Identification '!$F$15&lt;&gt;""),'Identification '!$F$15,IF('Identification '!$F$11="","",IF('Identification '!$F$13="Inscrire le nom de votre organisme dans la cellule F15",'Identification '!$F$15,'Identification '!$F$13)))</f>
        <v/>
      </c>
      <c r="C123" s="8" t="str">
        <f>REF!$BM$8</f>
        <v>2026-2027</v>
      </c>
      <c r="D123" s="8" t="s">
        <v>3361</v>
      </c>
      <c r="E123" s="46" t="str">
        <f>'Identification '!$F$17</f>
        <v/>
      </c>
      <c r="F123" s="8" t="str">
        <f>'Identification '!$G$18</f>
        <v/>
      </c>
      <c r="G123" s="10" t="str">
        <f>IF('Section 9a Plan_Diffusion'!$D$7="","",'Section 9a Plan_Diffusion'!$D$7)</f>
        <v/>
      </c>
      <c r="H123" s="8" t="str">
        <f>IF('Section 9a Plan_Diffusion'!A119="","",IF('Section 9a Plan_Diffusion'!A119="«Choisir»","",'Section 9a Plan_Diffusion'!A119))</f>
        <v/>
      </c>
      <c r="I123" s="1312" t="str">
        <f>IF('Section 9a Plan_Diffusion'!B119="","",'Section 9a Plan_Diffusion'!B119)</f>
        <v/>
      </c>
      <c r="J123" s="46" t="str">
        <f>IF('Section 9a Plan_Diffusion'!C119="","",'Section 9a Plan_Diffusion'!C119)</f>
        <v/>
      </c>
      <c r="K123" s="46" t="str">
        <f>IF('Section 9a Plan_Diffusion'!D119="","",'Section 9a Plan_Diffusion'!D119)</f>
        <v/>
      </c>
      <c r="L123" s="8" t="str">
        <f>IF('Section 9a Plan_Diffusion'!E119="","",IF('Section 9a Plan_Diffusion'!E119="«Choisir»","",'Section 9a Plan_Diffusion'!E119))</f>
        <v/>
      </c>
      <c r="M123" s="8" t="str">
        <f>IF('Section 9a Plan_Diffusion'!F119="","",IF('Section 9a Plan_Diffusion'!F119="«Choisir»","",'Section 9a Plan_Diffusion'!F119))</f>
        <v/>
      </c>
      <c r="N123" s="46" t="str">
        <f>IF('Section 9a Plan_Diffusion'!G119="","",'Section 9a Plan_Diffusion'!G119)</f>
        <v/>
      </c>
      <c r="O123" s="46" t="str">
        <f>IF('Section 9a Plan_Diffusion'!H119="","",'Section 9a Plan_Diffusion'!H119)</f>
        <v/>
      </c>
      <c r="P123" s="46" t="str">
        <f>IF('Section 9a Plan_Diffusion'!I119="","",'Section 9a Plan_Diffusion'!I119)</f>
        <v/>
      </c>
      <c r="Q123" s="46" t="str">
        <f>IF('Section 9a Plan_Diffusion'!J119="","",'Section 9a Plan_Diffusion'!J119)</f>
        <v/>
      </c>
      <c r="R123" s="46" t="str">
        <f>IF('Section 9a Plan_Diffusion'!K119="","",'Section 9a Plan_Diffusion'!K119)</f>
        <v/>
      </c>
      <c r="S123" s="46" t="str">
        <f>IF('Section 9a Plan_Diffusion'!L119="","",'Section 9a Plan_Diffusion'!L119)</f>
        <v/>
      </c>
      <c r="T123" s="46" t="str">
        <f>IF('Section 9a Plan_Diffusion'!M119="","",'Section 9a Plan_Diffusion'!M119)</f>
        <v/>
      </c>
      <c r="U123" s="40">
        <f>'Section 9a Plan_Diffusion'!N119</f>
        <v>0</v>
      </c>
      <c r="V123" s="40">
        <f>'Section 9a Plan_Diffusion'!O119</f>
        <v>0</v>
      </c>
      <c r="W123" s="40">
        <f>'Section 9a Plan_Diffusion'!P119</f>
        <v>0</v>
      </c>
      <c r="X123" s="40">
        <f>'Section 9a Plan_Diffusion'!Q119</f>
        <v>0</v>
      </c>
      <c r="Y123" s="8">
        <f>'Section 9a Plan_Diffusion'!R119</f>
        <v>0</v>
      </c>
      <c r="Z123" s="8">
        <f>'Section 9a Plan_Diffusion'!S119</f>
        <v>0</v>
      </c>
      <c r="AA123" s="1317">
        <f>'Section 9a Plan_Diffusion'!T119</f>
        <v>0</v>
      </c>
      <c r="AB123" s="8">
        <f>'Section 9a Plan_Diffusion'!U119</f>
        <v>0</v>
      </c>
      <c r="AC123" s="8">
        <f>'Section 9a Plan_Diffusion'!V119</f>
        <v>0</v>
      </c>
    </row>
    <row r="124" spans="1:29">
      <c r="A124" s="8">
        <f>'Identification '!$F$11</f>
        <v>0</v>
      </c>
      <c r="B124" s="1441" t="str">
        <f>IF(AND('Identification '!$F$11="",'Identification '!$F$15&lt;&gt;""),'Identification '!$F$15,IF('Identification '!$F$11="","",IF('Identification '!$F$13="Inscrire le nom de votre organisme dans la cellule F15",'Identification '!$F$15,'Identification '!$F$13)))</f>
        <v/>
      </c>
      <c r="C124" s="8" t="str">
        <f>REF!$BM$8</f>
        <v>2026-2027</v>
      </c>
      <c r="D124" s="8" t="s">
        <v>3361</v>
      </c>
      <c r="E124" s="46" t="str">
        <f>'Identification '!$F$17</f>
        <v/>
      </c>
      <c r="F124" s="8" t="str">
        <f>'Identification '!$G$18</f>
        <v/>
      </c>
      <c r="G124" s="10" t="str">
        <f>IF('Section 9a Plan_Diffusion'!$D$7="","",'Section 9a Plan_Diffusion'!$D$7)</f>
        <v/>
      </c>
      <c r="H124" s="8" t="str">
        <f>IF('Section 9a Plan_Diffusion'!A120="","",IF('Section 9a Plan_Diffusion'!A120="«Choisir»","",'Section 9a Plan_Diffusion'!A120))</f>
        <v/>
      </c>
      <c r="I124" s="1312" t="str">
        <f>IF('Section 9a Plan_Diffusion'!B120="","",'Section 9a Plan_Diffusion'!B120)</f>
        <v/>
      </c>
      <c r="J124" s="46" t="str">
        <f>IF('Section 9a Plan_Diffusion'!C120="","",'Section 9a Plan_Diffusion'!C120)</f>
        <v/>
      </c>
      <c r="K124" s="46" t="str">
        <f>IF('Section 9a Plan_Diffusion'!D120="","",'Section 9a Plan_Diffusion'!D120)</f>
        <v/>
      </c>
      <c r="L124" s="8" t="str">
        <f>IF('Section 9a Plan_Diffusion'!E120="","",IF('Section 9a Plan_Diffusion'!E120="«Choisir»","",'Section 9a Plan_Diffusion'!E120))</f>
        <v/>
      </c>
      <c r="M124" s="8" t="str">
        <f>IF('Section 9a Plan_Diffusion'!F120="","",IF('Section 9a Plan_Diffusion'!F120="«Choisir»","",'Section 9a Plan_Diffusion'!F120))</f>
        <v/>
      </c>
      <c r="N124" s="46" t="str">
        <f>IF('Section 9a Plan_Diffusion'!G120="","",'Section 9a Plan_Diffusion'!G120)</f>
        <v/>
      </c>
      <c r="O124" s="46" t="str">
        <f>IF('Section 9a Plan_Diffusion'!H120="","",'Section 9a Plan_Diffusion'!H120)</f>
        <v/>
      </c>
      <c r="P124" s="46" t="str">
        <f>IF('Section 9a Plan_Diffusion'!I120="","",'Section 9a Plan_Diffusion'!I120)</f>
        <v/>
      </c>
      <c r="Q124" s="46" t="str">
        <f>IF('Section 9a Plan_Diffusion'!J120="","",'Section 9a Plan_Diffusion'!J120)</f>
        <v/>
      </c>
      <c r="R124" s="46" t="str">
        <f>IF('Section 9a Plan_Diffusion'!K120="","",'Section 9a Plan_Diffusion'!K120)</f>
        <v/>
      </c>
      <c r="S124" s="46" t="str">
        <f>IF('Section 9a Plan_Diffusion'!L120="","",'Section 9a Plan_Diffusion'!L120)</f>
        <v/>
      </c>
      <c r="T124" s="46" t="str">
        <f>IF('Section 9a Plan_Diffusion'!M120="","",'Section 9a Plan_Diffusion'!M120)</f>
        <v/>
      </c>
      <c r="U124" s="40">
        <f>'Section 9a Plan_Diffusion'!N120</f>
        <v>0</v>
      </c>
      <c r="V124" s="40">
        <f>'Section 9a Plan_Diffusion'!O120</f>
        <v>0</v>
      </c>
      <c r="W124" s="40">
        <f>'Section 9a Plan_Diffusion'!P120</f>
        <v>0</v>
      </c>
      <c r="X124" s="40">
        <f>'Section 9a Plan_Diffusion'!Q120</f>
        <v>0</v>
      </c>
      <c r="Y124" s="8">
        <f>'Section 9a Plan_Diffusion'!R120</f>
        <v>0</v>
      </c>
      <c r="Z124" s="8">
        <f>'Section 9a Plan_Diffusion'!S120</f>
        <v>0</v>
      </c>
      <c r="AA124" s="1317">
        <f>'Section 9a Plan_Diffusion'!T120</f>
        <v>0</v>
      </c>
      <c r="AB124" s="8">
        <f>'Section 9a Plan_Diffusion'!U120</f>
        <v>0</v>
      </c>
      <c r="AC124" s="8">
        <f>'Section 9a Plan_Diffusion'!V120</f>
        <v>0</v>
      </c>
    </row>
    <row r="125" spans="1:29">
      <c r="A125" s="8">
        <f>'Identification '!$F$11</f>
        <v>0</v>
      </c>
      <c r="B125" s="1441" t="str">
        <f>IF(AND('Identification '!$F$11="",'Identification '!$F$15&lt;&gt;""),'Identification '!$F$15,IF('Identification '!$F$11="","",IF('Identification '!$F$13="Inscrire le nom de votre organisme dans la cellule F15",'Identification '!$F$15,'Identification '!$F$13)))</f>
        <v/>
      </c>
      <c r="C125" s="8" t="str">
        <f>REF!$BM$8</f>
        <v>2026-2027</v>
      </c>
      <c r="D125" s="8" t="s">
        <v>3361</v>
      </c>
      <c r="E125" s="46" t="str">
        <f>'Identification '!$F$17</f>
        <v/>
      </c>
      <c r="F125" s="8" t="str">
        <f>'Identification '!$G$18</f>
        <v/>
      </c>
      <c r="G125" s="10" t="str">
        <f>IF('Section 9a Plan_Diffusion'!$D$7="","",'Section 9a Plan_Diffusion'!$D$7)</f>
        <v/>
      </c>
      <c r="H125" s="8" t="str">
        <f>IF('Section 9a Plan_Diffusion'!A121="","",IF('Section 9a Plan_Diffusion'!A121="«Choisir»","",'Section 9a Plan_Diffusion'!A121))</f>
        <v/>
      </c>
      <c r="I125" s="1312" t="str">
        <f>IF('Section 9a Plan_Diffusion'!B121="","",'Section 9a Plan_Diffusion'!B121)</f>
        <v/>
      </c>
      <c r="J125" s="46" t="str">
        <f>IF('Section 9a Plan_Diffusion'!C121="","",'Section 9a Plan_Diffusion'!C121)</f>
        <v/>
      </c>
      <c r="K125" s="46" t="str">
        <f>IF('Section 9a Plan_Diffusion'!D121="","",'Section 9a Plan_Diffusion'!D121)</f>
        <v/>
      </c>
      <c r="L125" s="8" t="str">
        <f>IF('Section 9a Plan_Diffusion'!E121="","",IF('Section 9a Plan_Diffusion'!E121="«Choisir»","",'Section 9a Plan_Diffusion'!E121))</f>
        <v/>
      </c>
      <c r="M125" s="8" t="str">
        <f>IF('Section 9a Plan_Diffusion'!F121="","",IF('Section 9a Plan_Diffusion'!F121="«Choisir»","",'Section 9a Plan_Diffusion'!F121))</f>
        <v/>
      </c>
      <c r="N125" s="46" t="str">
        <f>IF('Section 9a Plan_Diffusion'!G121="","",'Section 9a Plan_Diffusion'!G121)</f>
        <v/>
      </c>
      <c r="O125" s="46" t="str">
        <f>IF('Section 9a Plan_Diffusion'!H121="","",'Section 9a Plan_Diffusion'!H121)</f>
        <v/>
      </c>
      <c r="P125" s="46" t="str">
        <f>IF('Section 9a Plan_Diffusion'!I121="","",'Section 9a Plan_Diffusion'!I121)</f>
        <v/>
      </c>
      <c r="Q125" s="46" t="str">
        <f>IF('Section 9a Plan_Diffusion'!J121="","",'Section 9a Plan_Diffusion'!J121)</f>
        <v/>
      </c>
      <c r="R125" s="46" t="str">
        <f>IF('Section 9a Plan_Diffusion'!K121="","",'Section 9a Plan_Diffusion'!K121)</f>
        <v/>
      </c>
      <c r="S125" s="46" t="str">
        <f>IF('Section 9a Plan_Diffusion'!L121="","",'Section 9a Plan_Diffusion'!L121)</f>
        <v/>
      </c>
      <c r="T125" s="46" t="str">
        <f>IF('Section 9a Plan_Diffusion'!M121="","",'Section 9a Plan_Diffusion'!M121)</f>
        <v/>
      </c>
      <c r="U125" s="40">
        <f>'Section 9a Plan_Diffusion'!N121</f>
        <v>0</v>
      </c>
      <c r="V125" s="40">
        <f>'Section 9a Plan_Diffusion'!O121</f>
        <v>0</v>
      </c>
      <c r="W125" s="40">
        <f>'Section 9a Plan_Diffusion'!P121</f>
        <v>0</v>
      </c>
      <c r="X125" s="40">
        <f>'Section 9a Plan_Diffusion'!Q121</f>
        <v>0</v>
      </c>
      <c r="Y125" s="8">
        <f>'Section 9a Plan_Diffusion'!R121</f>
        <v>0</v>
      </c>
      <c r="Z125" s="8">
        <f>'Section 9a Plan_Diffusion'!S121</f>
        <v>0</v>
      </c>
      <c r="AA125" s="1317">
        <f>'Section 9a Plan_Diffusion'!T121</f>
        <v>0</v>
      </c>
      <c r="AB125" s="8">
        <f>'Section 9a Plan_Diffusion'!U121</f>
        <v>0</v>
      </c>
      <c r="AC125" s="8">
        <f>'Section 9a Plan_Diffusion'!V121</f>
        <v>0</v>
      </c>
    </row>
    <row r="126" spans="1:29">
      <c r="A126" s="8">
        <f>'Identification '!$F$11</f>
        <v>0</v>
      </c>
      <c r="B126" s="1441" t="str">
        <f>IF(AND('Identification '!$F$11="",'Identification '!$F$15&lt;&gt;""),'Identification '!$F$15,IF('Identification '!$F$11="","",IF('Identification '!$F$13="Inscrire le nom de votre organisme dans la cellule F15",'Identification '!$F$15,'Identification '!$F$13)))</f>
        <v/>
      </c>
      <c r="C126" s="8" t="str">
        <f>REF!$BM$8</f>
        <v>2026-2027</v>
      </c>
      <c r="D126" s="8" t="s">
        <v>3361</v>
      </c>
      <c r="E126" s="46" t="str">
        <f>'Identification '!$F$17</f>
        <v/>
      </c>
      <c r="F126" s="8" t="str">
        <f>'Identification '!$G$18</f>
        <v/>
      </c>
      <c r="G126" s="10" t="str">
        <f>IF('Section 9a Plan_Diffusion'!$D$7="","",'Section 9a Plan_Diffusion'!$D$7)</f>
        <v/>
      </c>
      <c r="H126" s="8" t="str">
        <f>IF('Section 9a Plan_Diffusion'!A122="","",IF('Section 9a Plan_Diffusion'!A122="«Choisir»","",'Section 9a Plan_Diffusion'!A122))</f>
        <v/>
      </c>
      <c r="I126" s="1312" t="str">
        <f>IF('Section 9a Plan_Diffusion'!B122="","",'Section 9a Plan_Diffusion'!B122)</f>
        <v/>
      </c>
      <c r="J126" s="46" t="str">
        <f>IF('Section 9a Plan_Diffusion'!C122="","",'Section 9a Plan_Diffusion'!C122)</f>
        <v/>
      </c>
      <c r="K126" s="46" t="str">
        <f>IF('Section 9a Plan_Diffusion'!D122="","",'Section 9a Plan_Diffusion'!D122)</f>
        <v/>
      </c>
      <c r="L126" s="8" t="str">
        <f>IF('Section 9a Plan_Diffusion'!E122="","",IF('Section 9a Plan_Diffusion'!E122="«Choisir»","",'Section 9a Plan_Diffusion'!E122))</f>
        <v/>
      </c>
      <c r="M126" s="8" t="str">
        <f>IF('Section 9a Plan_Diffusion'!F122="","",IF('Section 9a Plan_Diffusion'!F122="«Choisir»","",'Section 9a Plan_Diffusion'!F122))</f>
        <v/>
      </c>
      <c r="N126" s="46" t="str">
        <f>IF('Section 9a Plan_Diffusion'!G122="","",'Section 9a Plan_Diffusion'!G122)</f>
        <v/>
      </c>
      <c r="O126" s="46" t="str">
        <f>IF('Section 9a Plan_Diffusion'!H122="","",'Section 9a Plan_Diffusion'!H122)</f>
        <v/>
      </c>
      <c r="P126" s="46" t="str">
        <f>IF('Section 9a Plan_Diffusion'!I122="","",'Section 9a Plan_Diffusion'!I122)</f>
        <v/>
      </c>
      <c r="Q126" s="46" t="str">
        <f>IF('Section 9a Plan_Diffusion'!J122="","",'Section 9a Plan_Diffusion'!J122)</f>
        <v/>
      </c>
      <c r="R126" s="46" t="str">
        <f>IF('Section 9a Plan_Diffusion'!K122="","",'Section 9a Plan_Diffusion'!K122)</f>
        <v/>
      </c>
      <c r="S126" s="46" t="str">
        <f>IF('Section 9a Plan_Diffusion'!L122="","",'Section 9a Plan_Diffusion'!L122)</f>
        <v/>
      </c>
      <c r="T126" s="46" t="str">
        <f>IF('Section 9a Plan_Diffusion'!M122="","",'Section 9a Plan_Diffusion'!M122)</f>
        <v/>
      </c>
      <c r="U126" s="40">
        <f>'Section 9a Plan_Diffusion'!N122</f>
        <v>0</v>
      </c>
      <c r="V126" s="40">
        <f>'Section 9a Plan_Diffusion'!O122</f>
        <v>0</v>
      </c>
      <c r="W126" s="40">
        <f>'Section 9a Plan_Diffusion'!P122</f>
        <v>0</v>
      </c>
      <c r="X126" s="40">
        <f>'Section 9a Plan_Diffusion'!Q122</f>
        <v>0</v>
      </c>
      <c r="Y126" s="8">
        <f>'Section 9a Plan_Diffusion'!R122</f>
        <v>0</v>
      </c>
      <c r="Z126" s="8">
        <f>'Section 9a Plan_Diffusion'!S122</f>
        <v>0</v>
      </c>
      <c r="AA126" s="1317">
        <f>'Section 9a Plan_Diffusion'!T122</f>
        <v>0</v>
      </c>
      <c r="AB126" s="8">
        <f>'Section 9a Plan_Diffusion'!U122</f>
        <v>0</v>
      </c>
      <c r="AC126" s="8">
        <f>'Section 9a Plan_Diffusion'!V122</f>
        <v>0</v>
      </c>
    </row>
    <row r="127" spans="1:29">
      <c r="A127" s="8">
        <f>'Identification '!$F$11</f>
        <v>0</v>
      </c>
      <c r="B127" s="1441" t="str">
        <f>IF(AND('Identification '!$F$11="",'Identification '!$F$15&lt;&gt;""),'Identification '!$F$15,IF('Identification '!$F$11="","",IF('Identification '!$F$13="Inscrire le nom de votre organisme dans la cellule F15",'Identification '!$F$15,'Identification '!$F$13)))</f>
        <v/>
      </c>
      <c r="C127" s="8" t="str">
        <f>REF!$BM$8</f>
        <v>2026-2027</v>
      </c>
      <c r="D127" s="8" t="s">
        <v>3361</v>
      </c>
      <c r="E127" s="46" t="str">
        <f>'Identification '!$F$17</f>
        <v/>
      </c>
      <c r="F127" s="8" t="str">
        <f>'Identification '!$G$18</f>
        <v/>
      </c>
      <c r="G127" s="10" t="str">
        <f>IF('Section 9a Plan_Diffusion'!$D$7="","",'Section 9a Plan_Diffusion'!$D$7)</f>
        <v/>
      </c>
      <c r="H127" s="8" t="str">
        <f>IF('Section 9a Plan_Diffusion'!A123="","",IF('Section 9a Plan_Diffusion'!A123="«Choisir»","",'Section 9a Plan_Diffusion'!A123))</f>
        <v/>
      </c>
      <c r="I127" s="1312" t="str">
        <f>IF('Section 9a Plan_Diffusion'!B123="","",'Section 9a Plan_Diffusion'!B123)</f>
        <v/>
      </c>
      <c r="J127" s="46" t="str">
        <f>IF('Section 9a Plan_Diffusion'!C123="","",'Section 9a Plan_Diffusion'!C123)</f>
        <v/>
      </c>
      <c r="K127" s="46" t="str">
        <f>IF('Section 9a Plan_Diffusion'!D123="","",'Section 9a Plan_Diffusion'!D123)</f>
        <v/>
      </c>
      <c r="L127" s="8" t="str">
        <f>IF('Section 9a Plan_Diffusion'!E123="","",IF('Section 9a Plan_Diffusion'!E123="«Choisir»","",'Section 9a Plan_Diffusion'!E123))</f>
        <v/>
      </c>
      <c r="M127" s="8" t="str">
        <f>IF('Section 9a Plan_Diffusion'!F123="","",IF('Section 9a Plan_Diffusion'!F123="«Choisir»","",'Section 9a Plan_Diffusion'!F123))</f>
        <v/>
      </c>
      <c r="N127" s="46" t="str">
        <f>IF('Section 9a Plan_Diffusion'!G123="","",'Section 9a Plan_Diffusion'!G123)</f>
        <v/>
      </c>
      <c r="O127" s="46" t="str">
        <f>IF('Section 9a Plan_Diffusion'!H123="","",'Section 9a Plan_Diffusion'!H123)</f>
        <v/>
      </c>
      <c r="P127" s="46" t="str">
        <f>IF('Section 9a Plan_Diffusion'!I123="","",'Section 9a Plan_Diffusion'!I123)</f>
        <v/>
      </c>
      <c r="Q127" s="46" t="str">
        <f>IF('Section 9a Plan_Diffusion'!J123="","",'Section 9a Plan_Diffusion'!J123)</f>
        <v/>
      </c>
      <c r="R127" s="46" t="str">
        <f>IF('Section 9a Plan_Diffusion'!K123="","",'Section 9a Plan_Diffusion'!K123)</f>
        <v/>
      </c>
      <c r="S127" s="46" t="str">
        <f>IF('Section 9a Plan_Diffusion'!L123="","",'Section 9a Plan_Diffusion'!L123)</f>
        <v/>
      </c>
      <c r="T127" s="46" t="str">
        <f>IF('Section 9a Plan_Diffusion'!M123="","",'Section 9a Plan_Diffusion'!M123)</f>
        <v/>
      </c>
      <c r="U127" s="40">
        <f>'Section 9a Plan_Diffusion'!N123</f>
        <v>0</v>
      </c>
      <c r="V127" s="40">
        <f>'Section 9a Plan_Diffusion'!O123</f>
        <v>0</v>
      </c>
      <c r="W127" s="40">
        <f>'Section 9a Plan_Diffusion'!P123</f>
        <v>0</v>
      </c>
      <c r="X127" s="40">
        <f>'Section 9a Plan_Diffusion'!Q123</f>
        <v>0</v>
      </c>
      <c r="Y127" s="8">
        <f>'Section 9a Plan_Diffusion'!R123</f>
        <v>0</v>
      </c>
      <c r="Z127" s="8">
        <f>'Section 9a Plan_Diffusion'!S123</f>
        <v>0</v>
      </c>
      <c r="AA127" s="1317">
        <f>'Section 9a Plan_Diffusion'!T123</f>
        <v>0</v>
      </c>
      <c r="AB127" s="8">
        <f>'Section 9a Plan_Diffusion'!U123</f>
        <v>0</v>
      </c>
      <c r="AC127" s="8">
        <f>'Section 9a Plan_Diffusion'!V123</f>
        <v>0</v>
      </c>
    </row>
    <row r="128" spans="1:29">
      <c r="A128" s="8">
        <f>'Identification '!$F$11</f>
        <v>0</v>
      </c>
      <c r="B128" s="1441" t="str">
        <f>IF(AND('Identification '!$F$11="",'Identification '!$F$15&lt;&gt;""),'Identification '!$F$15,IF('Identification '!$F$11="","",IF('Identification '!$F$13="Inscrire le nom de votre organisme dans la cellule F15",'Identification '!$F$15,'Identification '!$F$13)))</f>
        <v/>
      </c>
      <c r="C128" s="8" t="str">
        <f>REF!$BM$8</f>
        <v>2026-2027</v>
      </c>
      <c r="D128" s="8" t="s">
        <v>3361</v>
      </c>
      <c r="E128" s="46" t="str">
        <f>'Identification '!$F$17</f>
        <v/>
      </c>
      <c r="F128" s="8" t="str">
        <f>'Identification '!$G$18</f>
        <v/>
      </c>
      <c r="G128" s="10" t="str">
        <f>IF('Section 9a Plan_Diffusion'!$D$7="","",'Section 9a Plan_Diffusion'!$D$7)</f>
        <v/>
      </c>
      <c r="H128" s="8" t="str">
        <f>IF('Section 9a Plan_Diffusion'!A124="","",IF('Section 9a Plan_Diffusion'!A124="«Choisir»","",'Section 9a Plan_Diffusion'!A124))</f>
        <v/>
      </c>
      <c r="I128" s="1312" t="str">
        <f>IF('Section 9a Plan_Diffusion'!B124="","",'Section 9a Plan_Diffusion'!B124)</f>
        <v/>
      </c>
      <c r="J128" s="46" t="str">
        <f>IF('Section 9a Plan_Diffusion'!C124="","",'Section 9a Plan_Diffusion'!C124)</f>
        <v/>
      </c>
      <c r="K128" s="46" t="str">
        <f>IF('Section 9a Plan_Diffusion'!D124="","",'Section 9a Plan_Diffusion'!D124)</f>
        <v/>
      </c>
      <c r="L128" s="8" t="str">
        <f>IF('Section 9a Plan_Diffusion'!E124="","",IF('Section 9a Plan_Diffusion'!E124="«Choisir»","",'Section 9a Plan_Diffusion'!E124))</f>
        <v/>
      </c>
      <c r="M128" s="8" t="str">
        <f>IF('Section 9a Plan_Diffusion'!F124="","",IF('Section 9a Plan_Diffusion'!F124="«Choisir»","",'Section 9a Plan_Diffusion'!F124))</f>
        <v/>
      </c>
      <c r="N128" s="46" t="str">
        <f>IF('Section 9a Plan_Diffusion'!G124="","",'Section 9a Plan_Diffusion'!G124)</f>
        <v/>
      </c>
      <c r="O128" s="46" t="str">
        <f>IF('Section 9a Plan_Diffusion'!H124="","",'Section 9a Plan_Diffusion'!H124)</f>
        <v/>
      </c>
      <c r="P128" s="46" t="str">
        <f>IF('Section 9a Plan_Diffusion'!I124="","",'Section 9a Plan_Diffusion'!I124)</f>
        <v/>
      </c>
      <c r="Q128" s="46" t="str">
        <f>IF('Section 9a Plan_Diffusion'!J124="","",'Section 9a Plan_Diffusion'!J124)</f>
        <v/>
      </c>
      <c r="R128" s="46" t="str">
        <f>IF('Section 9a Plan_Diffusion'!K124="","",'Section 9a Plan_Diffusion'!K124)</f>
        <v/>
      </c>
      <c r="S128" s="46" t="str">
        <f>IF('Section 9a Plan_Diffusion'!L124="","",'Section 9a Plan_Diffusion'!L124)</f>
        <v/>
      </c>
      <c r="T128" s="46" t="str">
        <f>IF('Section 9a Plan_Diffusion'!M124="","",'Section 9a Plan_Diffusion'!M124)</f>
        <v/>
      </c>
      <c r="U128" s="40">
        <f>'Section 9a Plan_Diffusion'!N124</f>
        <v>0</v>
      </c>
      <c r="V128" s="40">
        <f>'Section 9a Plan_Diffusion'!O124</f>
        <v>0</v>
      </c>
      <c r="W128" s="40">
        <f>'Section 9a Plan_Diffusion'!P124</f>
        <v>0</v>
      </c>
      <c r="X128" s="40">
        <f>'Section 9a Plan_Diffusion'!Q124</f>
        <v>0</v>
      </c>
      <c r="Y128" s="8">
        <f>'Section 9a Plan_Diffusion'!R124</f>
        <v>0</v>
      </c>
      <c r="Z128" s="8">
        <f>'Section 9a Plan_Diffusion'!S124</f>
        <v>0</v>
      </c>
      <c r="AA128" s="1317">
        <f>'Section 9a Plan_Diffusion'!T124</f>
        <v>0</v>
      </c>
      <c r="AB128" s="8">
        <f>'Section 9a Plan_Diffusion'!U124</f>
        <v>0</v>
      </c>
      <c r="AC128" s="8">
        <f>'Section 9a Plan_Diffusion'!V124</f>
        <v>0</v>
      </c>
    </row>
    <row r="129" spans="1:29">
      <c r="A129" s="8">
        <f>'Identification '!$F$11</f>
        <v>0</v>
      </c>
      <c r="B129" s="1441" t="str">
        <f>IF(AND('Identification '!$F$11="",'Identification '!$F$15&lt;&gt;""),'Identification '!$F$15,IF('Identification '!$F$11="","",IF('Identification '!$F$13="Inscrire le nom de votre organisme dans la cellule F15",'Identification '!$F$15,'Identification '!$F$13)))</f>
        <v/>
      </c>
      <c r="C129" s="8" t="str">
        <f>REF!$BM$8</f>
        <v>2026-2027</v>
      </c>
      <c r="D129" s="8" t="s">
        <v>3361</v>
      </c>
      <c r="E129" s="46" t="str">
        <f>'Identification '!$F$17</f>
        <v/>
      </c>
      <c r="F129" s="8" t="str">
        <f>'Identification '!$G$18</f>
        <v/>
      </c>
      <c r="G129" s="10" t="str">
        <f>IF('Section 9a Plan_Diffusion'!$D$7="","",'Section 9a Plan_Diffusion'!$D$7)</f>
        <v/>
      </c>
      <c r="H129" s="8" t="str">
        <f>IF('Section 9a Plan_Diffusion'!A125="","",IF('Section 9a Plan_Diffusion'!A125="«Choisir»","",'Section 9a Plan_Diffusion'!A125))</f>
        <v/>
      </c>
      <c r="I129" s="1312" t="str">
        <f>IF('Section 9a Plan_Diffusion'!B125="","",'Section 9a Plan_Diffusion'!B125)</f>
        <v/>
      </c>
      <c r="J129" s="46" t="str">
        <f>IF('Section 9a Plan_Diffusion'!C125="","",'Section 9a Plan_Diffusion'!C125)</f>
        <v/>
      </c>
      <c r="K129" s="46" t="str">
        <f>IF('Section 9a Plan_Diffusion'!D125="","",'Section 9a Plan_Diffusion'!D125)</f>
        <v/>
      </c>
      <c r="L129" s="8" t="str">
        <f>IF('Section 9a Plan_Diffusion'!E125="","",IF('Section 9a Plan_Diffusion'!E125="«Choisir»","",'Section 9a Plan_Diffusion'!E125))</f>
        <v/>
      </c>
      <c r="M129" s="8" t="str">
        <f>IF('Section 9a Plan_Diffusion'!F125="","",IF('Section 9a Plan_Diffusion'!F125="«Choisir»","",'Section 9a Plan_Diffusion'!F125))</f>
        <v/>
      </c>
      <c r="N129" s="46" t="str">
        <f>IF('Section 9a Plan_Diffusion'!G125="","",'Section 9a Plan_Diffusion'!G125)</f>
        <v/>
      </c>
      <c r="O129" s="46" t="str">
        <f>IF('Section 9a Plan_Diffusion'!H125="","",'Section 9a Plan_Diffusion'!H125)</f>
        <v/>
      </c>
      <c r="P129" s="46" t="str">
        <f>IF('Section 9a Plan_Diffusion'!I125="","",'Section 9a Plan_Diffusion'!I125)</f>
        <v/>
      </c>
      <c r="Q129" s="46" t="str">
        <f>IF('Section 9a Plan_Diffusion'!J125="","",'Section 9a Plan_Diffusion'!J125)</f>
        <v/>
      </c>
      <c r="R129" s="46" t="str">
        <f>IF('Section 9a Plan_Diffusion'!K125="","",'Section 9a Plan_Diffusion'!K125)</f>
        <v/>
      </c>
      <c r="S129" s="46" t="str">
        <f>IF('Section 9a Plan_Diffusion'!L125="","",'Section 9a Plan_Diffusion'!L125)</f>
        <v/>
      </c>
      <c r="T129" s="46" t="str">
        <f>IF('Section 9a Plan_Diffusion'!M125="","",'Section 9a Plan_Diffusion'!M125)</f>
        <v/>
      </c>
      <c r="U129" s="40">
        <f>'Section 9a Plan_Diffusion'!N125</f>
        <v>0</v>
      </c>
      <c r="V129" s="40">
        <f>'Section 9a Plan_Diffusion'!O125</f>
        <v>0</v>
      </c>
      <c r="W129" s="40">
        <f>'Section 9a Plan_Diffusion'!P125</f>
        <v>0</v>
      </c>
      <c r="X129" s="40">
        <f>'Section 9a Plan_Diffusion'!Q125</f>
        <v>0</v>
      </c>
      <c r="Y129" s="8">
        <f>'Section 9a Plan_Diffusion'!R125</f>
        <v>0</v>
      </c>
      <c r="Z129" s="8">
        <f>'Section 9a Plan_Diffusion'!S125</f>
        <v>0</v>
      </c>
      <c r="AA129" s="1317">
        <f>'Section 9a Plan_Diffusion'!T125</f>
        <v>0</v>
      </c>
      <c r="AB129" s="8">
        <f>'Section 9a Plan_Diffusion'!U125</f>
        <v>0</v>
      </c>
      <c r="AC129" s="8">
        <f>'Section 9a Plan_Diffusion'!V125</f>
        <v>0</v>
      </c>
    </row>
    <row r="130" spans="1:29">
      <c r="A130" s="8">
        <f>'Identification '!$F$11</f>
        <v>0</v>
      </c>
      <c r="B130" s="1441" t="str">
        <f>IF(AND('Identification '!$F$11="",'Identification '!$F$15&lt;&gt;""),'Identification '!$F$15,IF('Identification '!$F$11="","",IF('Identification '!$F$13="Inscrire le nom de votre organisme dans la cellule F15",'Identification '!$F$15,'Identification '!$F$13)))</f>
        <v/>
      </c>
      <c r="C130" s="8" t="str">
        <f>REF!$BM$8</f>
        <v>2026-2027</v>
      </c>
      <c r="D130" s="8" t="s">
        <v>3361</v>
      </c>
      <c r="E130" s="46" t="str">
        <f>'Identification '!$F$17</f>
        <v/>
      </c>
      <c r="F130" s="8" t="str">
        <f>'Identification '!$G$18</f>
        <v/>
      </c>
      <c r="G130" s="10" t="str">
        <f>IF('Section 9a Plan_Diffusion'!$D$7="","",'Section 9a Plan_Diffusion'!$D$7)</f>
        <v/>
      </c>
      <c r="H130" s="8" t="str">
        <f>IF('Section 9a Plan_Diffusion'!A126="","",IF('Section 9a Plan_Diffusion'!A126="«Choisir»","",'Section 9a Plan_Diffusion'!A126))</f>
        <v/>
      </c>
      <c r="I130" s="1312" t="str">
        <f>IF('Section 9a Plan_Diffusion'!B126="","",'Section 9a Plan_Diffusion'!B126)</f>
        <v/>
      </c>
      <c r="J130" s="46" t="str">
        <f>IF('Section 9a Plan_Diffusion'!C126="","",'Section 9a Plan_Diffusion'!C126)</f>
        <v/>
      </c>
      <c r="K130" s="46" t="str">
        <f>IF('Section 9a Plan_Diffusion'!D126="","",'Section 9a Plan_Diffusion'!D126)</f>
        <v/>
      </c>
      <c r="L130" s="8" t="str">
        <f>IF('Section 9a Plan_Diffusion'!E126="","",IF('Section 9a Plan_Diffusion'!E126="«Choisir»","",'Section 9a Plan_Diffusion'!E126))</f>
        <v/>
      </c>
      <c r="M130" s="8" t="str">
        <f>IF('Section 9a Plan_Diffusion'!F126="","",IF('Section 9a Plan_Diffusion'!F126="«Choisir»","",'Section 9a Plan_Diffusion'!F126))</f>
        <v/>
      </c>
      <c r="N130" s="46" t="str">
        <f>IF('Section 9a Plan_Diffusion'!G126="","",'Section 9a Plan_Diffusion'!G126)</f>
        <v/>
      </c>
      <c r="O130" s="46" t="str">
        <f>IF('Section 9a Plan_Diffusion'!H126="","",'Section 9a Plan_Diffusion'!H126)</f>
        <v/>
      </c>
      <c r="P130" s="46" t="str">
        <f>IF('Section 9a Plan_Diffusion'!I126="","",'Section 9a Plan_Diffusion'!I126)</f>
        <v/>
      </c>
      <c r="Q130" s="46" t="str">
        <f>IF('Section 9a Plan_Diffusion'!J126="","",'Section 9a Plan_Diffusion'!J126)</f>
        <v/>
      </c>
      <c r="R130" s="46" t="str">
        <f>IF('Section 9a Plan_Diffusion'!K126="","",'Section 9a Plan_Diffusion'!K126)</f>
        <v/>
      </c>
      <c r="S130" s="46" t="str">
        <f>IF('Section 9a Plan_Diffusion'!L126="","",'Section 9a Plan_Diffusion'!L126)</f>
        <v/>
      </c>
      <c r="T130" s="46" t="str">
        <f>IF('Section 9a Plan_Diffusion'!M126="","",'Section 9a Plan_Diffusion'!M126)</f>
        <v/>
      </c>
      <c r="U130" s="40">
        <f>'Section 9a Plan_Diffusion'!N126</f>
        <v>0</v>
      </c>
      <c r="V130" s="40">
        <f>'Section 9a Plan_Diffusion'!O126</f>
        <v>0</v>
      </c>
      <c r="W130" s="40">
        <f>'Section 9a Plan_Diffusion'!P126</f>
        <v>0</v>
      </c>
      <c r="X130" s="40">
        <f>'Section 9a Plan_Diffusion'!Q126</f>
        <v>0</v>
      </c>
      <c r="Y130" s="8">
        <f>'Section 9a Plan_Diffusion'!R126</f>
        <v>0</v>
      </c>
      <c r="Z130" s="8">
        <f>'Section 9a Plan_Diffusion'!S126</f>
        <v>0</v>
      </c>
      <c r="AA130" s="1317">
        <f>'Section 9a Plan_Diffusion'!T126</f>
        <v>0</v>
      </c>
      <c r="AB130" s="8">
        <f>'Section 9a Plan_Diffusion'!U126</f>
        <v>0</v>
      </c>
      <c r="AC130" s="8">
        <f>'Section 9a Plan_Diffusion'!V126</f>
        <v>0</v>
      </c>
    </row>
    <row r="131" spans="1:29">
      <c r="A131" s="8">
        <f>'Identification '!$F$11</f>
        <v>0</v>
      </c>
      <c r="B131" s="1441" t="str">
        <f>IF(AND('Identification '!$F$11="",'Identification '!$F$15&lt;&gt;""),'Identification '!$F$15,IF('Identification '!$F$11="","",IF('Identification '!$F$13="Inscrire le nom de votre organisme dans la cellule F15",'Identification '!$F$15,'Identification '!$F$13)))</f>
        <v/>
      </c>
      <c r="C131" s="8" t="str">
        <f>REF!$BM$8</f>
        <v>2026-2027</v>
      </c>
      <c r="D131" s="8" t="s">
        <v>3361</v>
      </c>
      <c r="E131" s="46" t="str">
        <f>'Identification '!$F$17</f>
        <v/>
      </c>
      <c r="F131" s="8" t="str">
        <f>'Identification '!$G$18</f>
        <v/>
      </c>
      <c r="G131" s="10" t="str">
        <f>IF('Section 9a Plan_Diffusion'!$D$7="","",'Section 9a Plan_Diffusion'!$D$7)</f>
        <v/>
      </c>
      <c r="H131" s="8" t="str">
        <f>IF('Section 9a Plan_Diffusion'!A127="","",IF('Section 9a Plan_Diffusion'!A127="«Choisir»","",'Section 9a Plan_Diffusion'!A127))</f>
        <v/>
      </c>
      <c r="I131" s="1312" t="str">
        <f>IF('Section 9a Plan_Diffusion'!B127="","",'Section 9a Plan_Diffusion'!B127)</f>
        <v/>
      </c>
      <c r="J131" s="46" t="str">
        <f>IF('Section 9a Plan_Diffusion'!C127="","",'Section 9a Plan_Diffusion'!C127)</f>
        <v/>
      </c>
      <c r="K131" s="46" t="str">
        <f>IF('Section 9a Plan_Diffusion'!D127="","",'Section 9a Plan_Diffusion'!D127)</f>
        <v/>
      </c>
      <c r="L131" s="8" t="str">
        <f>IF('Section 9a Plan_Diffusion'!E127="","",IF('Section 9a Plan_Diffusion'!E127="«Choisir»","",'Section 9a Plan_Diffusion'!E127))</f>
        <v/>
      </c>
      <c r="M131" s="8" t="str">
        <f>IF('Section 9a Plan_Diffusion'!F127="","",IF('Section 9a Plan_Diffusion'!F127="«Choisir»","",'Section 9a Plan_Diffusion'!F127))</f>
        <v/>
      </c>
      <c r="N131" s="46" t="str">
        <f>IF('Section 9a Plan_Diffusion'!G127="","",'Section 9a Plan_Diffusion'!G127)</f>
        <v/>
      </c>
      <c r="O131" s="46" t="str">
        <f>IF('Section 9a Plan_Diffusion'!H127="","",'Section 9a Plan_Diffusion'!H127)</f>
        <v/>
      </c>
      <c r="P131" s="46" t="str">
        <f>IF('Section 9a Plan_Diffusion'!I127="","",'Section 9a Plan_Diffusion'!I127)</f>
        <v/>
      </c>
      <c r="Q131" s="46" t="str">
        <f>IF('Section 9a Plan_Diffusion'!J127="","",'Section 9a Plan_Diffusion'!J127)</f>
        <v/>
      </c>
      <c r="R131" s="46" t="str">
        <f>IF('Section 9a Plan_Diffusion'!K127="","",'Section 9a Plan_Diffusion'!K127)</f>
        <v/>
      </c>
      <c r="S131" s="46" t="str">
        <f>IF('Section 9a Plan_Diffusion'!L127="","",'Section 9a Plan_Diffusion'!L127)</f>
        <v/>
      </c>
      <c r="T131" s="46" t="str">
        <f>IF('Section 9a Plan_Diffusion'!M127="","",'Section 9a Plan_Diffusion'!M127)</f>
        <v/>
      </c>
      <c r="U131" s="40">
        <f>'Section 9a Plan_Diffusion'!N127</f>
        <v>0</v>
      </c>
      <c r="V131" s="40">
        <f>'Section 9a Plan_Diffusion'!O127</f>
        <v>0</v>
      </c>
      <c r="W131" s="40">
        <f>'Section 9a Plan_Diffusion'!P127</f>
        <v>0</v>
      </c>
      <c r="X131" s="40">
        <f>'Section 9a Plan_Diffusion'!Q127</f>
        <v>0</v>
      </c>
      <c r="Y131" s="8">
        <f>'Section 9a Plan_Diffusion'!R127</f>
        <v>0</v>
      </c>
      <c r="Z131" s="8">
        <f>'Section 9a Plan_Diffusion'!S127</f>
        <v>0</v>
      </c>
      <c r="AA131" s="1317">
        <f>'Section 9a Plan_Diffusion'!T127</f>
        <v>0</v>
      </c>
      <c r="AB131" s="8">
        <f>'Section 9a Plan_Diffusion'!U127</f>
        <v>0</v>
      </c>
      <c r="AC131" s="8">
        <f>'Section 9a Plan_Diffusion'!V127</f>
        <v>0</v>
      </c>
    </row>
    <row r="132" spans="1:29">
      <c r="A132" s="8">
        <f>'Identification '!$F$11</f>
        <v>0</v>
      </c>
      <c r="B132" s="1441" t="str">
        <f>IF(AND('Identification '!$F$11="",'Identification '!$F$15&lt;&gt;""),'Identification '!$F$15,IF('Identification '!$F$11="","",IF('Identification '!$F$13="Inscrire le nom de votre organisme dans la cellule F15",'Identification '!$F$15,'Identification '!$F$13)))</f>
        <v/>
      </c>
      <c r="C132" s="8" t="str">
        <f>REF!$BM$8</f>
        <v>2026-2027</v>
      </c>
      <c r="D132" s="8" t="s">
        <v>3361</v>
      </c>
      <c r="E132" s="46" t="str">
        <f>'Identification '!$F$17</f>
        <v/>
      </c>
      <c r="F132" s="8" t="str">
        <f>'Identification '!$G$18</f>
        <v/>
      </c>
      <c r="G132" s="10" t="str">
        <f>IF('Section 9a Plan_Diffusion'!$D$7="","",'Section 9a Plan_Diffusion'!$D$7)</f>
        <v/>
      </c>
      <c r="H132" s="8" t="str">
        <f>IF('Section 9a Plan_Diffusion'!A128="","",IF('Section 9a Plan_Diffusion'!A128="«Choisir»","",'Section 9a Plan_Diffusion'!A128))</f>
        <v/>
      </c>
      <c r="I132" s="1312" t="str">
        <f>IF('Section 9a Plan_Diffusion'!B128="","",'Section 9a Plan_Diffusion'!B128)</f>
        <v/>
      </c>
      <c r="J132" s="46" t="str">
        <f>IF('Section 9a Plan_Diffusion'!C128="","",'Section 9a Plan_Diffusion'!C128)</f>
        <v/>
      </c>
      <c r="K132" s="46" t="str">
        <f>IF('Section 9a Plan_Diffusion'!D128="","",'Section 9a Plan_Diffusion'!D128)</f>
        <v/>
      </c>
      <c r="L132" s="8" t="str">
        <f>IF('Section 9a Plan_Diffusion'!E128="","",IF('Section 9a Plan_Diffusion'!E128="«Choisir»","",'Section 9a Plan_Diffusion'!E128))</f>
        <v/>
      </c>
      <c r="M132" s="8" t="str">
        <f>IF('Section 9a Plan_Diffusion'!F128="","",IF('Section 9a Plan_Diffusion'!F128="«Choisir»","",'Section 9a Plan_Diffusion'!F128))</f>
        <v/>
      </c>
      <c r="N132" s="46" t="str">
        <f>IF('Section 9a Plan_Diffusion'!G128="","",'Section 9a Plan_Diffusion'!G128)</f>
        <v/>
      </c>
      <c r="O132" s="46" t="str">
        <f>IF('Section 9a Plan_Diffusion'!H128="","",'Section 9a Plan_Diffusion'!H128)</f>
        <v/>
      </c>
      <c r="P132" s="46" t="str">
        <f>IF('Section 9a Plan_Diffusion'!I128="","",'Section 9a Plan_Diffusion'!I128)</f>
        <v/>
      </c>
      <c r="Q132" s="46" t="str">
        <f>IF('Section 9a Plan_Diffusion'!J128="","",'Section 9a Plan_Diffusion'!J128)</f>
        <v/>
      </c>
      <c r="R132" s="46" t="str">
        <f>IF('Section 9a Plan_Diffusion'!K128="","",'Section 9a Plan_Diffusion'!K128)</f>
        <v/>
      </c>
      <c r="S132" s="46" t="str">
        <f>IF('Section 9a Plan_Diffusion'!L128="","",'Section 9a Plan_Diffusion'!L128)</f>
        <v/>
      </c>
      <c r="T132" s="46" t="str">
        <f>IF('Section 9a Plan_Diffusion'!M128="","",'Section 9a Plan_Diffusion'!M128)</f>
        <v/>
      </c>
      <c r="U132" s="40">
        <f>'Section 9a Plan_Diffusion'!N128</f>
        <v>0</v>
      </c>
      <c r="V132" s="40">
        <f>'Section 9a Plan_Diffusion'!O128</f>
        <v>0</v>
      </c>
      <c r="W132" s="40">
        <f>'Section 9a Plan_Diffusion'!P128</f>
        <v>0</v>
      </c>
      <c r="X132" s="40">
        <f>'Section 9a Plan_Diffusion'!Q128</f>
        <v>0</v>
      </c>
      <c r="Y132" s="8">
        <f>'Section 9a Plan_Diffusion'!R128</f>
        <v>0</v>
      </c>
      <c r="Z132" s="8">
        <f>'Section 9a Plan_Diffusion'!S128</f>
        <v>0</v>
      </c>
      <c r="AA132" s="1317">
        <f>'Section 9a Plan_Diffusion'!T128</f>
        <v>0</v>
      </c>
      <c r="AB132" s="8">
        <f>'Section 9a Plan_Diffusion'!U128</f>
        <v>0</v>
      </c>
      <c r="AC132" s="8">
        <f>'Section 9a Plan_Diffusion'!V128</f>
        <v>0</v>
      </c>
    </row>
    <row r="133" spans="1:29">
      <c r="A133" s="8">
        <f>'Identification '!$F$11</f>
        <v>0</v>
      </c>
      <c r="B133" s="1441" t="str">
        <f>IF(AND('Identification '!$F$11="",'Identification '!$F$15&lt;&gt;""),'Identification '!$F$15,IF('Identification '!$F$11="","",IF('Identification '!$F$13="Inscrire le nom de votre organisme dans la cellule F15",'Identification '!$F$15,'Identification '!$F$13)))</f>
        <v/>
      </c>
      <c r="C133" s="8" t="str">
        <f>REF!$BM$8</f>
        <v>2026-2027</v>
      </c>
      <c r="D133" s="8" t="s">
        <v>3361</v>
      </c>
      <c r="E133" s="46" t="str">
        <f>'Identification '!$F$17</f>
        <v/>
      </c>
      <c r="F133" s="8" t="str">
        <f>'Identification '!$G$18</f>
        <v/>
      </c>
      <c r="G133" s="10" t="str">
        <f>IF('Section 9a Plan_Diffusion'!$D$7="","",'Section 9a Plan_Diffusion'!$D$7)</f>
        <v/>
      </c>
      <c r="H133" s="8" t="str">
        <f>IF('Section 9a Plan_Diffusion'!A129="","",IF('Section 9a Plan_Diffusion'!A129="«Choisir»","",'Section 9a Plan_Diffusion'!A129))</f>
        <v/>
      </c>
      <c r="I133" s="1312" t="str">
        <f>IF('Section 9a Plan_Diffusion'!B129="","",'Section 9a Plan_Diffusion'!B129)</f>
        <v/>
      </c>
      <c r="J133" s="46" t="str">
        <f>IF('Section 9a Plan_Diffusion'!C129="","",'Section 9a Plan_Diffusion'!C129)</f>
        <v/>
      </c>
      <c r="K133" s="46" t="str">
        <f>IF('Section 9a Plan_Diffusion'!D129="","",'Section 9a Plan_Diffusion'!D129)</f>
        <v/>
      </c>
      <c r="L133" s="8" t="str">
        <f>IF('Section 9a Plan_Diffusion'!E129="","",IF('Section 9a Plan_Diffusion'!E129="«Choisir»","",'Section 9a Plan_Diffusion'!E129))</f>
        <v/>
      </c>
      <c r="M133" s="8" t="str">
        <f>IF('Section 9a Plan_Diffusion'!F129="","",IF('Section 9a Plan_Diffusion'!F129="«Choisir»","",'Section 9a Plan_Diffusion'!F129))</f>
        <v/>
      </c>
      <c r="N133" s="46" t="str">
        <f>IF('Section 9a Plan_Diffusion'!G129="","",'Section 9a Plan_Diffusion'!G129)</f>
        <v/>
      </c>
      <c r="O133" s="46" t="str">
        <f>IF('Section 9a Plan_Diffusion'!H129="","",'Section 9a Plan_Diffusion'!H129)</f>
        <v/>
      </c>
      <c r="P133" s="46" t="str">
        <f>IF('Section 9a Plan_Diffusion'!I129="","",'Section 9a Plan_Diffusion'!I129)</f>
        <v/>
      </c>
      <c r="Q133" s="46" t="str">
        <f>IF('Section 9a Plan_Diffusion'!J129="","",'Section 9a Plan_Diffusion'!J129)</f>
        <v/>
      </c>
      <c r="R133" s="46" t="str">
        <f>IF('Section 9a Plan_Diffusion'!K129="","",'Section 9a Plan_Diffusion'!K129)</f>
        <v/>
      </c>
      <c r="S133" s="46" t="str">
        <f>IF('Section 9a Plan_Diffusion'!L129="","",'Section 9a Plan_Diffusion'!L129)</f>
        <v/>
      </c>
      <c r="T133" s="46" t="str">
        <f>IF('Section 9a Plan_Diffusion'!M129="","",'Section 9a Plan_Diffusion'!M129)</f>
        <v/>
      </c>
      <c r="U133" s="40">
        <f>'Section 9a Plan_Diffusion'!N129</f>
        <v>0</v>
      </c>
      <c r="V133" s="40">
        <f>'Section 9a Plan_Diffusion'!O129</f>
        <v>0</v>
      </c>
      <c r="W133" s="40">
        <f>'Section 9a Plan_Diffusion'!P129</f>
        <v>0</v>
      </c>
      <c r="X133" s="40">
        <f>'Section 9a Plan_Diffusion'!Q129</f>
        <v>0</v>
      </c>
      <c r="Y133" s="8">
        <f>'Section 9a Plan_Diffusion'!R129</f>
        <v>0</v>
      </c>
      <c r="Z133" s="8">
        <f>'Section 9a Plan_Diffusion'!S129</f>
        <v>0</v>
      </c>
      <c r="AA133" s="1317">
        <f>'Section 9a Plan_Diffusion'!T129</f>
        <v>0</v>
      </c>
      <c r="AB133" s="8">
        <f>'Section 9a Plan_Diffusion'!U129</f>
        <v>0</v>
      </c>
      <c r="AC133" s="8">
        <f>'Section 9a Plan_Diffusion'!V129</f>
        <v>0</v>
      </c>
    </row>
    <row r="134" spans="1:29">
      <c r="A134" s="8">
        <f>'Identification '!$F$11</f>
        <v>0</v>
      </c>
      <c r="B134" s="1441" t="str">
        <f>IF(AND('Identification '!$F$11="",'Identification '!$F$15&lt;&gt;""),'Identification '!$F$15,IF('Identification '!$F$11="","",IF('Identification '!$F$13="Inscrire le nom de votre organisme dans la cellule F15",'Identification '!$F$15,'Identification '!$F$13)))</f>
        <v/>
      </c>
      <c r="C134" s="8" t="str">
        <f>REF!$BM$8</f>
        <v>2026-2027</v>
      </c>
      <c r="D134" s="8" t="s">
        <v>3361</v>
      </c>
      <c r="E134" s="46" t="str">
        <f>'Identification '!$F$17</f>
        <v/>
      </c>
      <c r="F134" s="8" t="str">
        <f>'Identification '!$G$18</f>
        <v/>
      </c>
      <c r="G134" s="10" t="str">
        <f>IF('Section 9a Plan_Diffusion'!$D$7="","",'Section 9a Plan_Diffusion'!$D$7)</f>
        <v/>
      </c>
      <c r="H134" s="8" t="str">
        <f>IF('Section 9a Plan_Diffusion'!A130="","",IF('Section 9a Plan_Diffusion'!A130="«Choisir»","",'Section 9a Plan_Diffusion'!A130))</f>
        <v/>
      </c>
      <c r="I134" s="1312" t="str">
        <f>IF('Section 9a Plan_Diffusion'!B130="","",'Section 9a Plan_Diffusion'!B130)</f>
        <v/>
      </c>
      <c r="J134" s="46" t="str">
        <f>IF('Section 9a Plan_Diffusion'!C130="","",'Section 9a Plan_Diffusion'!C130)</f>
        <v/>
      </c>
      <c r="K134" s="46" t="str">
        <f>IF('Section 9a Plan_Diffusion'!D130="","",'Section 9a Plan_Diffusion'!D130)</f>
        <v/>
      </c>
      <c r="L134" s="8" t="str">
        <f>IF('Section 9a Plan_Diffusion'!E130="","",IF('Section 9a Plan_Diffusion'!E130="«Choisir»","",'Section 9a Plan_Diffusion'!E130))</f>
        <v/>
      </c>
      <c r="M134" s="8" t="str">
        <f>IF('Section 9a Plan_Diffusion'!F130="","",IF('Section 9a Plan_Diffusion'!F130="«Choisir»","",'Section 9a Plan_Diffusion'!F130))</f>
        <v/>
      </c>
      <c r="N134" s="46" t="str">
        <f>IF('Section 9a Plan_Diffusion'!G130="","",'Section 9a Plan_Diffusion'!G130)</f>
        <v/>
      </c>
      <c r="O134" s="46" t="str">
        <f>IF('Section 9a Plan_Diffusion'!H130="","",'Section 9a Plan_Diffusion'!H130)</f>
        <v/>
      </c>
      <c r="P134" s="46" t="str">
        <f>IF('Section 9a Plan_Diffusion'!I130="","",'Section 9a Plan_Diffusion'!I130)</f>
        <v/>
      </c>
      <c r="Q134" s="46" t="str">
        <f>IF('Section 9a Plan_Diffusion'!J130="","",'Section 9a Plan_Diffusion'!J130)</f>
        <v/>
      </c>
      <c r="R134" s="46" t="str">
        <f>IF('Section 9a Plan_Diffusion'!K130="","",'Section 9a Plan_Diffusion'!K130)</f>
        <v/>
      </c>
      <c r="S134" s="46" t="str">
        <f>IF('Section 9a Plan_Diffusion'!L130="","",'Section 9a Plan_Diffusion'!L130)</f>
        <v/>
      </c>
      <c r="T134" s="46" t="str">
        <f>IF('Section 9a Plan_Diffusion'!M130="","",'Section 9a Plan_Diffusion'!M130)</f>
        <v/>
      </c>
      <c r="U134" s="40">
        <f>'Section 9a Plan_Diffusion'!N130</f>
        <v>0</v>
      </c>
      <c r="V134" s="40">
        <f>'Section 9a Plan_Diffusion'!O130</f>
        <v>0</v>
      </c>
      <c r="W134" s="40">
        <f>'Section 9a Plan_Diffusion'!P130</f>
        <v>0</v>
      </c>
      <c r="X134" s="40">
        <f>'Section 9a Plan_Diffusion'!Q130</f>
        <v>0</v>
      </c>
      <c r="Y134" s="8">
        <f>'Section 9a Plan_Diffusion'!R130</f>
        <v>0</v>
      </c>
      <c r="Z134" s="8">
        <f>'Section 9a Plan_Diffusion'!S130</f>
        <v>0</v>
      </c>
      <c r="AA134" s="1317">
        <f>'Section 9a Plan_Diffusion'!T130</f>
        <v>0</v>
      </c>
      <c r="AB134" s="8">
        <f>'Section 9a Plan_Diffusion'!U130</f>
        <v>0</v>
      </c>
      <c r="AC134" s="8">
        <f>'Section 9a Plan_Diffusion'!V130</f>
        <v>0</v>
      </c>
    </row>
    <row r="135" spans="1:29">
      <c r="A135" s="8">
        <f>'Identification '!$F$11</f>
        <v>0</v>
      </c>
      <c r="B135" s="1441" t="str">
        <f>IF(AND('Identification '!$F$11="",'Identification '!$F$15&lt;&gt;""),'Identification '!$F$15,IF('Identification '!$F$11="","",IF('Identification '!$F$13="Inscrire le nom de votre organisme dans la cellule F15",'Identification '!$F$15,'Identification '!$F$13)))</f>
        <v/>
      </c>
      <c r="C135" s="8" t="str">
        <f>REF!$BM$8</f>
        <v>2026-2027</v>
      </c>
      <c r="D135" s="8" t="s">
        <v>3361</v>
      </c>
      <c r="E135" s="46" t="str">
        <f>'Identification '!$F$17</f>
        <v/>
      </c>
      <c r="F135" s="8" t="str">
        <f>'Identification '!$G$18</f>
        <v/>
      </c>
      <c r="G135" s="10" t="str">
        <f>IF('Section 9a Plan_Diffusion'!$D$7="","",'Section 9a Plan_Diffusion'!$D$7)</f>
        <v/>
      </c>
      <c r="H135" s="8" t="str">
        <f>IF('Section 9a Plan_Diffusion'!A131="","",IF('Section 9a Plan_Diffusion'!A131="«Choisir»","",'Section 9a Plan_Diffusion'!A131))</f>
        <v/>
      </c>
      <c r="I135" s="1312" t="str">
        <f>IF('Section 9a Plan_Diffusion'!B131="","",'Section 9a Plan_Diffusion'!B131)</f>
        <v/>
      </c>
      <c r="J135" s="46" t="str">
        <f>IF('Section 9a Plan_Diffusion'!C131="","",'Section 9a Plan_Diffusion'!C131)</f>
        <v/>
      </c>
      <c r="K135" s="46" t="str">
        <f>IF('Section 9a Plan_Diffusion'!D131="","",'Section 9a Plan_Diffusion'!D131)</f>
        <v/>
      </c>
      <c r="L135" s="8" t="str">
        <f>IF('Section 9a Plan_Diffusion'!E131="","",IF('Section 9a Plan_Diffusion'!E131="«Choisir»","",'Section 9a Plan_Diffusion'!E131))</f>
        <v/>
      </c>
      <c r="M135" s="8" t="str">
        <f>IF('Section 9a Plan_Diffusion'!F131="","",IF('Section 9a Plan_Diffusion'!F131="«Choisir»","",'Section 9a Plan_Diffusion'!F131))</f>
        <v/>
      </c>
      <c r="N135" s="46" t="str">
        <f>IF('Section 9a Plan_Diffusion'!G131="","",'Section 9a Plan_Diffusion'!G131)</f>
        <v/>
      </c>
      <c r="O135" s="46" t="str">
        <f>IF('Section 9a Plan_Diffusion'!H131="","",'Section 9a Plan_Diffusion'!H131)</f>
        <v/>
      </c>
      <c r="P135" s="46" t="str">
        <f>IF('Section 9a Plan_Diffusion'!I131="","",'Section 9a Plan_Diffusion'!I131)</f>
        <v/>
      </c>
      <c r="Q135" s="46" t="str">
        <f>IF('Section 9a Plan_Diffusion'!J131="","",'Section 9a Plan_Diffusion'!J131)</f>
        <v/>
      </c>
      <c r="R135" s="46" t="str">
        <f>IF('Section 9a Plan_Diffusion'!K131="","",'Section 9a Plan_Diffusion'!K131)</f>
        <v/>
      </c>
      <c r="S135" s="46" t="str">
        <f>IF('Section 9a Plan_Diffusion'!L131="","",'Section 9a Plan_Diffusion'!L131)</f>
        <v/>
      </c>
      <c r="T135" s="46" t="str">
        <f>IF('Section 9a Plan_Diffusion'!M131="","",'Section 9a Plan_Diffusion'!M131)</f>
        <v/>
      </c>
      <c r="U135" s="40">
        <f>'Section 9a Plan_Diffusion'!N131</f>
        <v>0</v>
      </c>
      <c r="V135" s="40">
        <f>'Section 9a Plan_Diffusion'!O131</f>
        <v>0</v>
      </c>
      <c r="W135" s="40">
        <f>'Section 9a Plan_Diffusion'!P131</f>
        <v>0</v>
      </c>
      <c r="X135" s="40">
        <f>'Section 9a Plan_Diffusion'!Q131</f>
        <v>0</v>
      </c>
      <c r="Y135" s="8">
        <f>'Section 9a Plan_Diffusion'!R131</f>
        <v>0</v>
      </c>
      <c r="Z135" s="8">
        <f>'Section 9a Plan_Diffusion'!S131</f>
        <v>0</v>
      </c>
      <c r="AA135" s="1317">
        <f>'Section 9a Plan_Diffusion'!T131</f>
        <v>0</v>
      </c>
      <c r="AB135" s="8">
        <f>'Section 9a Plan_Diffusion'!U131</f>
        <v>0</v>
      </c>
      <c r="AC135" s="8">
        <f>'Section 9a Plan_Diffusion'!V131</f>
        <v>0</v>
      </c>
    </row>
    <row r="136" spans="1:29">
      <c r="A136" s="8">
        <f>'Identification '!$F$11</f>
        <v>0</v>
      </c>
      <c r="B136" s="1441" t="str">
        <f>IF(AND('Identification '!$F$11="",'Identification '!$F$15&lt;&gt;""),'Identification '!$F$15,IF('Identification '!$F$11="","",IF('Identification '!$F$13="Inscrire le nom de votre organisme dans la cellule F15",'Identification '!$F$15,'Identification '!$F$13)))</f>
        <v/>
      </c>
      <c r="C136" s="8" t="str">
        <f>REF!$BM$8</f>
        <v>2026-2027</v>
      </c>
      <c r="D136" s="8" t="s">
        <v>3361</v>
      </c>
      <c r="E136" s="46" t="str">
        <f>'Identification '!$F$17</f>
        <v/>
      </c>
      <c r="F136" s="8" t="str">
        <f>'Identification '!$G$18</f>
        <v/>
      </c>
      <c r="G136" s="10" t="str">
        <f>IF('Section 9a Plan_Diffusion'!$D$7="","",'Section 9a Plan_Diffusion'!$D$7)</f>
        <v/>
      </c>
      <c r="H136" s="8" t="str">
        <f>IF('Section 9a Plan_Diffusion'!A132="","",IF('Section 9a Plan_Diffusion'!A132="«Choisir»","",'Section 9a Plan_Diffusion'!A132))</f>
        <v/>
      </c>
      <c r="I136" s="1312" t="str">
        <f>IF('Section 9a Plan_Diffusion'!B132="","",'Section 9a Plan_Diffusion'!B132)</f>
        <v/>
      </c>
      <c r="J136" s="46" t="str">
        <f>IF('Section 9a Plan_Diffusion'!C132="","",'Section 9a Plan_Diffusion'!C132)</f>
        <v/>
      </c>
      <c r="K136" s="46" t="str">
        <f>IF('Section 9a Plan_Diffusion'!D132="","",'Section 9a Plan_Diffusion'!D132)</f>
        <v/>
      </c>
      <c r="L136" s="8" t="str">
        <f>IF('Section 9a Plan_Diffusion'!E132="","",IF('Section 9a Plan_Diffusion'!E132="«Choisir»","",'Section 9a Plan_Diffusion'!E132))</f>
        <v/>
      </c>
      <c r="M136" s="8" t="str">
        <f>IF('Section 9a Plan_Diffusion'!F132="","",IF('Section 9a Plan_Diffusion'!F132="«Choisir»","",'Section 9a Plan_Diffusion'!F132))</f>
        <v/>
      </c>
      <c r="N136" s="46" t="str">
        <f>IF('Section 9a Plan_Diffusion'!G132="","",'Section 9a Plan_Diffusion'!G132)</f>
        <v/>
      </c>
      <c r="O136" s="46" t="str">
        <f>IF('Section 9a Plan_Diffusion'!H132="","",'Section 9a Plan_Diffusion'!H132)</f>
        <v/>
      </c>
      <c r="P136" s="46" t="str">
        <f>IF('Section 9a Plan_Diffusion'!I132="","",'Section 9a Plan_Diffusion'!I132)</f>
        <v/>
      </c>
      <c r="Q136" s="46" t="str">
        <f>IF('Section 9a Plan_Diffusion'!J132="","",'Section 9a Plan_Diffusion'!J132)</f>
        <v/>
      </c>
      <c r="R136" s="46" t="str">
        <f>IF('Section 9a Plan_Diffusion'!K132="","",'Section 9a Plan_Diffusion'!K132)</f>
        <v/>
      </c>
      <c r="S136" s="46" t="str">
        <f>IF('Section 9a Plan_Diffusion'!L132="","",'Section 9a Plan_Diffusion'!L132)</f>
        <v/>
      </c>
      <c r="T136" s="46" t="str">
        <f>IF('Section 9a Plan_Diffusion'!M132="","",'Section 9a Plan_Diffusion'!M132)</f>
        <v/>
      </c>
      <c r="U136" s="40">
        <f>'Section 9a Plan_Diffusion'!N132</f>
        <v>0</v>
      </c>
      <c r="V136" s="40">
        <f>'Section 9a Plan_Diffusion'!O132</f>
        <v>0</v>
      </c>
      <c r="W136" s="40">
        <f>'Section 9a Plan_Diffusion'!P132</f>
        <v>0</v>
      </c>
      <c r="X136" s="40">
        <f>'Section 9a Plan_Diffusion'!Q132</f>
        <v>0</v>
      </c>
      <c r="Y136" s="8">
        <f>'Section 9a Plan_Diffusion'!R132</f>
        <v>0</v>
      </c>
      <c r="Z136" s="8">
        <f>'Section 9a Plan_Diffusion'!S132</f>
        <v>0</v>
      </c>
      <c r="AA136" s="1317">
        <f>'Section 9a Plan_Diffusion'!T132</f>
        <v>0</v>
      </c>
      <c r="AB136" s="8">
        <f>'Section 9a Plan_Diffusion'!U132</f>
        <v>0</v>
      </c>
      <c r="AC136" s="8">
        <f>'Section 9a Plan_Diffusion'!V132</f>
        <v>0</v>
      </c>
    </row>
    <row r="137" spans="1:29">
      <c r="A137" s="8">
        <f>'Identification '!$F$11</f>
        <v>0</v>
      </c>
      <c r="B137" s="1441" t="str">
        <f>IF(AND('Identification '!$F$11="",'Identification '!$F$15&lt;&gt;""),'Identification '!$F$15,IF('Identification '!$F$11="","",IF('Identification '!$F$13="Inscrire le nom de votre organisme dans la cellule F15",'Identification '!$F$15,'Identification '!$F$13)))</f>
        <v/>
      </c>
      <c r="C137" s="8" t="str">
        <f>REF!$BM$8</f>
        <v>2026-2027</v>
      </c>
      <c r="D137" s="8" t="s">
        <v>3361</v>
      </c>
      <c r="E137" s="46" t="str">
        <f>'Identification '!$F$17</f>
        <v/>
      </c>
      <c r="F137" s="8" t="str">
        <f>'Identification '!$G$18</f>
        <v/>
      </c>
      <c r="G137" s="10" t="str">
        <f>IF('Section 9a Plan_Diffusion'!$D$7="","",'Section 9a Plan_Diffusion'!$D$7)</f>
        <v/>
      </c>
      <c r="H137" s="8" t="str">
        <f>IF('Section 9a Plan_Diffusion'!A133="","",IF('Section 9a Plan_Diffusion'!A133="«Choisir»","",'Section 9a Plan_Diffusion'!A133))</f>
        <v/>
      </c>
      <c r="I137" s="1312" t="str">
        <f>IF('Section 9a Plan_Diffusion'!B133="","",'Section 9a Plan_Diffusion'!B133)</f>
        <v/>
      </c>
      <c r="J137" s="46" t="str">
        <f>IF('Section 9a Plan_Diffusion'!C133="","",'Section 9a Plan_Diffusion'!C133)</f>
        <v/>
      </c>
      <c r="K137" s="46" t="str">
        <f>IF('Section 9a Plan_Diffusion'!D133="","",'Section 9a Plan_Diffusion'!D133)</f>
        <v/>
      </c>
      <c r="L137" s="8" t="str">
        <f>IF('Section 9a Plan_Diffusion'!E133="","",IF('Section 9a Plan_Diffusion'!E133="«Choisir»","",'Section 9a Plan_Diffusion'!E133))</f>
        <v/>
      </c>
      <c r="M137" s="8" t="str">
        <f>IF('Section 9a Plan_Diffusion'!F133="","",IF('Section 9a Plan_Diffusion'!F133="«Choisir»","",'Section 9a Plan_Diffusion'!F133))</f>
        <v/>
      </c>
      <c r="N137" s="46" t="str">
        <f>IF('Section 9a Plan_Diffusion'!G133="","",'Section 9a Plan_Diffusion'!G133)</f>
        <v/>
      </c>
      <c r="O137" s="46" t="str">
        <f>IF('Section 9a Plan_Diffusion'!H133="","",'Section 9a Plan_Diffusion'!H133)</f>
        <v/>
      </c>
      <c r="P137" s="46" t="str">
        <f>IF('Section 9a Plan_Diffusion'!I133="","",'Section 9a Plan_Diffusion'!I133)</f>
        <v/>
      </c>
      <c r="Q137" s="46" t="str">
        <f>IF('Section 9a Plan_Diffusion'!J133="","",'Section 9a Plan_Diffusion'!J133)</f>
        <v/>
      </c>
      <c r="R137" s="46" t="str">
        <f>IF('Section 9a Plan_Diffusion'!K133="","",'Section 9a Plan_Diffusion'!K133)</f>
        <v/>
      </c>
      <c r="S137" s="46" t="str">
        <f>IF('Section 9a Plan_Diffusion'!L133="","",'Section 9a Plan_Diffusion'!L133)</f>
        <v/>
      </c>
      <c r="T137" s="46" t="str">
        <f>IF('Section 9a Plan_Diffusion'!M133="","",'Section 9a Plan_Diffusion'!M133)</f>
        <v/>
      </c>
      <c r="U137" s="40">
        <f>'Section 9a Plan_Diffusion'!N133</f>
        <v>0</v>
      </c>
      <c r="V137" s="40">
        <f>'Section 9a Plan_Diffusion'!O133</f>
        <v>0</v>
      </c>
      <c r="W137" s="40">
        <f>'Section 9a Plan_Diffusion'!P133</f>
        <v>0</v>
      </c>
      <c r="X137" s="40">
        <f>'Section 9a Plan_Diffusion'!Q133</f>
        <v>0</v>
      </c>
      <c r="Y137" s="8">
        <f>'Section 9a Plan_Diffusion'!R133</f>
        <v>0</v>
      </c>
      <c r="Z137" s="8">
        <f>'Section 9a Plan_Diffusion'!S133</f>
        <v>0</v>
      </c>
      <c r="AA137" s="1317">
        <f>'Section 9a Plan_Diffusion'!T133</f>
        <v>0</v>
      </c>
      <c r="AB137" s="8">
        <f>'Section 9a Plan_Diffusion'!U133</f>
        <v>0</v>
      </c>
      <c r="AC137" s="8">
        <f>'Section 9a Plan_Diffusion'!V133</f>
        <v>0</v>
      </c>
    </row>
    <row r="138" spans="1:29">
      <c r="A138" s="8">
        <f>'Identification '!$F$11</f>
        <v>0</v>
      </c>
      <c r="B138" s="1441" t="str">
        <f>IF(AND('Identification '!$F$11="",'Identification '!$F$15&lt;&gt;""),'Identification '!$F$15,IF('Identification '!$F$11="","",IF('Identification '!$F$13="Inscrire le nom de votre organisme dans la cellule F15",'Identification '!$F$15,'Identification '!$F$13)))</f>
        <v/>
      </c>
      <c r="C138" s="8" t="str">
        <f>REF!$BM$8</f>
        <v>2026-2027</v>
      </c>
      <c r="D138" s="8" t="s">
        <v>3361</v>
      </c>
      <c r="E138" s="46" t="str">
        <f>'Identification '!$F$17</f>
        <v/>
      </c>
      <c r="F138" s="8" t="str">
        <f>'Identification '!$G$18</f>
        <v/>
      </c>
      <c r="G138" s="10" t="str">
        <f>IF('Section 9a Plan_Diffusion'!$D$7="","",'Section 9a Plan_Diffusion'!$D$7)</f>
        <v/>
      </c>
      <c r="H138" s="8" t="str">
        <f>IF('Section 9a Plan_Diffusion'!A134="","",IF('Section 9a Plan_Diffusion'!A134="«Choisir»","",'Section 9a Plan_Diffusion'!A134))</f>
        <v/>
      </c>
      <c r="I138" s="1312" t="str">
        <f>IF('Section 9a Plan_Diffusion'!B134="","",'Section 9a Plan_Diffusion'!B134)</f>
        <v/>
      </c>
      <c r="J138" s="46" t="str">
        <f>IF('Section 9a Plan_Diffusion'!C134="","",'Section 9a Plan_Diffusion'!C134)</f>
        <v/>
      </c>
      <c r="K138" s="46" t="str">
        <f>IF('Section 9a Plan_Diffusion'!D134="","",'Section 9a Plan_Diffusion'!D134)</f>
        <v/>
      </c>
      <c r="L138" s="8" t="str">
        <f>IF('Section 9a Plan_Diffusion'!E134="","",IF('Section 9a Plan_Diffusion'!E134="«Choisir»","",'Section 9a Plan_Diffusion'!E134))</f>
        <v/>
      </c>
      <c r="M138" s="8" t="str">
        <f>IF('Section 9a Plan_Diffusion'!F134="","",IF('Section 9a Plan_Diffusion'!F134="«Choisir»","",'Section 9a Plan_Diffusion'!F134))</f>
        <v/>
      </c>
      <c r="N138" s="46" t="str">
        <f>IF('Section 9a Plan_Diffusion'!G134="","",'Section 9a Plan_Diffusion'!G134)</f>
        <v/>
      </c>
      <c r="O138" s="46" t="str">
        <f>IF('Section 9a Plan_Diffusion'!H134="","",'Section 9a Plan_Diffusion'!H134)</f>
        <v/>
      </c>
      <c r="P138" s="46" t="str">
        <f>IF('Section 9a Plan_Diffusion'!I134="","",'Section 9a Plan_Diffusion'!I134)</f>
        <v/>
      </c>
      <c r="Q138" s="46" t="str">
        <f>IF('Section 9a Plan_Diffusion'!J134="","",'Section 9a Plan_Diffusion'!J134)</f>
        <v/>
      </c>
      <c r="R138" s="46" t="str">
        <f>IF('Section 9a Plan_Diffusion'!K134="","",'Section 9a Plan_Diffusion'!K134)</f>
        <v/>
      </c>
      <c r="S138" s="46" t="str">
        <f>IF('Section 9a Plan_Diffusion'!L134="","",'Section 9a Plan_Diffusion'!L134)</f>
        <v/>
      </c>
      <c r="T138" s="46" t="str">
        <f>IF('Section 9a Plan_Diffusion'!M134="","",'Section 9a Plan_Diffusion'!M134)</f>
        <v/>
      </c>
      <c r="U138" s="40">
        <f>'Section 9a Plan_Diffusion'!N134</f>
        <v>0</v>
      </c>
      <c r="V138" s="40">
        <f>'Section 9a Plan_Diffusion'!O134</f>
        <v>0</v>
      </c>
      <c r="W138" s="40">
        <f>'Section 9a Plan_Diffusion'!P134</f>
        <v>0</v>
      </c>
      <c r="X138" s="40">
        <f>'Section 9a Plan_Diffusion'!Q134</f>
        <v>0</v>
      </c>
      <c r="Y138" s="8">
        <f>'Section 9a Plan_Diffusion'!R134</f>
        <v>0</v>
      </c>
      <c r="Z138" s="8">
        <f>'Section 9a Plan_Diffusion'!S134</f>
        <v>0</v>
      </c>
      <c r="AA138" s="1317">
        <f>'Section 9a Plan_Diffusion'!T134</f>
        <v>0</v>
      </c>
      <c r="AB138" s="8">
        <f>'Section 9a Plan_Diffusion'!U134</f>
        <v>0</v>
      </c>
      <c r="AC138" s="8">
        <f>'Section 9a Plan_Diffusion'!V134</f>
        <v>0</v>
      </c>
    </row>
    <row r="139" spans="1:29">
      <c r="A139" s="8">
        <f>'Identification '!$F$11</f>
        <v>0</v>
      </c>
      <c r="B139" s="1441" t="str">
        <f>IF(AND('Identification '!$F$11="",'Identification '!$F$15&lt;&gt;""),'Identification '!$F$15,IF('Identification '!$F$11="","",IF('Identification '!$F$13="Inscrire le nom de votre organisme dans la cellule F15",'Identification '!$F$15,'Identification '!$F$13)))</f>
        <v/>
      </c>
      <c r="C139" s="8" t="str">
        <f>REF!$BM$8</f>
        <v>2026-2027</v>
      </c>
      <c r="D139" s="8" t="s">
        <v>3361</v>
      </c>
      <c r="E139" s="46" t="str">
        <f>'Identification '!$F$17</f>
        <v/>
      </c>
      <c r="F139" s="8" t="str">
        <f>'Identification '!$G$18</f>
        <v/>
      </c>
      <c r="G139" s="10" t="str">
        <f>IF('Section 9a Plan_Diffusion'!$D$7="","",'Section 9a Plan_Diffusion'!$D$7)</f>
        <v/>
      </c>
      <c r="H139" s="8" t="str">
        <f>IF('Section 9a Plan_Diffusion'!A135="","",IF('Section 9a Plan_Diffusion'!A135="«Choisir»","",'Section 9a Plan_Diffusion'!A135))</f>
        <v/>
      </c>
      <c r="I139" s="1312" t="str">
        <f>IF('Section 9a Plan_Diffusion'!B135="","",'Section 9a Plan_Diffusion'!B135)</f>
        <v/>
      </c>
      <c r="J139" s="46" t="str">
        <f>IF('Section 9a Plan_Diffusion'!C135="","",'Section 9a Plan_Diffusion'!C135)</f>
        <v/>
      </c>
      <c r="K139" s="46" t="str">
        <f>IF('Section 9a Plan_Diffusion'!D135="","",'Section 9a Plan_Diffusion'!D135)</f>
        <v/>
      </c>
      <c r="L139" s="8" t="str">
        <f>IF('Section 9a Plan_Diffusion'!E135="","",IF('Section 9a Plan_Diffusion'!E135="«Choisir»","",'Section 9a Plan_Diffusion'!E135))</f>
        <v/>
      </c>
      <c r="M139" s="8" t="str">
        <f>IF('Section 9a Plan_Diffusion'!F135="","",IF('Section 9a Plan_Diffusion'!F135="«Choisir»","",'Section 9a Plan_Diffusion'!F135))</f>
        <v/>
      </c>
      <c r="N139" s="46" t="str">
        <f>IF('Section 9a Plan_Diffusion'!G135="","",'Section 9a Plan_Diffusion'!G135)</f>
        <v/>
      </c>
      <c r="O139" s="46" t="str">
        <f>IF('Section 9a Plan_Diffusion'!H135="","",'Section 9a Plan_Diffusion'!H135)</f>
        <v/>
      </c>
      <c r="P139" s="46" t="str">
        <f>IF('Section 9a Plan_Diffusion'!I135="","",'Section 9a Plan_Diffusion'!I135)</f>
        <v/>
      </c>
      <c r="Q139" s="46" t="str">
        <f>IF('Section 9a Plan_Diffusion'!J135="","",'Section 9a Plan_Diffusion'!J135)</f>
        <v/>
      </c>
      <c r="R139" s="46" t="str">
        <f>IF('Section 9a Plan_Diffusion'!K135="","",'Section 9a Plan_Diffusion'!K135)</f>
        <v/>
      </c>
      <c r="S139" s="46" t="str">
        <f>IF('Section 9a Plan_Diffusion'!L135="","",'Section 9a Plan_Diffusion'!L135)</f>
        <v/>
      </c>
      <c r="T139" s="46" t="str">
        <f>IF('Section 9a Plan_Diffusion'!M135="","",'Section 9a Plan_Diffusion'!M135)</f>
        <v/>
      </c>
      <c r="U139" s="40">
        <f>'Section 9a Plan_Diffusion'!N135</f>
        <v>0</v>
      </c>
      <c r="V139" s="40">
        <f>'Section 9a Plan_Diffusion'!O135</f>
        <v>0</v>
      </c>
      <c r="W139" s="40">
        <f>'Section 9a Plan_Diffusion'!P135</f>
        <v>0</v>
      </c>
      <c r="X139" s="40">
        <f>'Section 9a Plan_Diffusion'!Q135</f>
        <v>0</v>
      </c>
      <c r="Y139" s="8">
        <f>'Section 9a Plan_Diffusion'!R135</f>
        <v>0</v>
      </c>
      <c r="Z139" s="8">
        <f>'Section 9a Plan_Diffusion'!S135</f>
        <v>0</v>
      </c>
      <c r="AA139" s="1317">
        <f>'Section 9a Plan_Diffusion'!T135</f>
        <v>0</v>
      </c>
      <c r="AB139" s="8">
        <f>'Section 9a Plan_Diffusion'!U135</f>
        <v>0</v>
      </c>
      <c r="AC139" s="8">
        <f>'Section 9a Plan_Diffusion'!V135</f>
        <v>0</v>
      </c>
    </row>
    <row r="140" spans="1:29">
      <c r="A140" s="8">
        <f>'Identification '!$F$11</f>
        <v>0</v>
      </c>
      <c r="B140" s="1441" t="str">
        <f>IF(AND('Identification '!$F$11="",'Identification '!$F$15&lt;&gt;""),'Identification '!$F$15,IF('Identification '!$F$11="","",IF('Identification '!$F$13="Inscrire le nom de votre organisme dans la cellule F15",'Identification '!$F$15,'Identification '!$F$13)))</f>
        <v/>
      </c>
      <c r="C140" s="8" t="str">
        <f>REF!$BM$8</f>
        <v>2026-2027</v>
      </c>
      <c r="D140" s="8" t="s">
        <v>3361</v>
      </c>
      <c r="E140" s="46" t="str">
        <f>'Identification '!$F$17</f>
        <v/>
      </c>
      <c r="F140" s="8" t="str">
        <f>'Identification '!$G$18</f>
        <v/>
      </c>
      <c r="G140" s="10" t="str">
        <f>IF('Section 9a Plan_Diffusion'!$D$7="","",'Section 9a Plan_Diffusion'!$D$7)</f>
        <v/>
      </c>
      <c r="H140" s="8" t="str">
        <f>IF('Section 9a Plan_Diffusion'!A136="","",IF('Section 9a Plan_Diffusion'!A136="«Choisir»","",'Section 9a Plan_Diffusion'!A136))</f>
        <v/>
      </c>
      <c r="I140" s="1312" t="str">
        <f>IF('Section 9a Plan_Diffusion'!B136="","",'Section 9a Plan_Diffusion'!B136)</f>
        <v/>
      </c>
      <c r="J140" s="46" t="str">
        <f>IF('Section 9a Plan_Diffusion'!C136="","",'Section 9a Plan_Diffusion'!C136)</f>
        <v/>
      </c>
      <c r="K140" s="46" t="str">
        <f>IF('Section 9a Plan_Diffusion'!D136="","",'Section 9a Plan_Diffusion'!D136)</f>
        <v/>
      </c>
      <c r="L140" s="8" t="str">
        <f>IF('Section 9a Plan_Diffusion'!E136="","",IF('Section 9a Plan_Diffusion'!E136="«Choisir»","",'Section 9a Plan_Diffusion'!E136))</f>
        <v/>
      </c>
      <c r="M140" s="8" t="str">
        <f>IF('Section 9a Plan_Diffusion'!F136="","",IF('Section 9a Plan_Diffusion'!F136="«Choisir»","",'Section 9a Plan_Diffusion'!F136))</f>
        <v/>
      </c>
      <c r="N140" s="46" t="str">
        <f>IF('Section 9a Plan_Diffusion'!G136="","",'Section 9a Plan_Diffusion'!G136)</f>
        <v/>
      </c>
      <c r="O140" s="46" t="str">
        <f>IF('Section 9a Plan_Diffusion'!H136="","",'Section 9a Plan_Diffusion'!H136)</f>
        <v/>
      </c>
      <c r="P140" s="46" t="str">
        <f>IF('Section 9a Plan_Diffusion'!I136="","",'Section 9a Plan_Diffusion'!I136)</f>
        <v/>
      </c>
      <c r="Q140" s="46" t="str">
        <f>IF('Section 9a Plan_Diffusion'!J136="","",'Section 9a Plan_Diffusion'!J136)</f>
        <v/>
      </c>
      <c r="R140" s="46" t="str">
        <f>IF('Section 9a Plan_Diffusion'!K136="","",'Section 9a Plan_Diffusion'!K136)</f>
        <v/>
      </c>
      <c r="S140" s="46" t="str">
        <f>IF('Section 9a Plan_Diffusion'!L136="","",'Section 9a Plan_Diffusion'!L136)</f>
        <v/>
      </c>
      <c r="T140" s="46" t="str">
        <f>IF('Section 9a Plan_Diffusion'!M136="","",'Section 9a Plan_Diffusion'!M136)</f>
        <v/>
      </c>
      <c r="U140" s="40">
        <f>'Section 9a Plan_Diffusion'!N136</f>
        <v>0</v>
      </c>
      <c r="V140" s="40">
        <f>'Section 9a Plan_Diffusion'!O136</f>
        <v>0</v>
      </c>
      <c r="W140" s="40">
        <f>'Section 9a Plan_Diffusion'!P136</f>
        <v>0</v>
      </c>
      <c r="X140" s="40">
        <f>'Section 9a Plan_Diffusion'!Q136</f>
        <v>0</v>
      </c>
      <c r="Y140" s="8">
        <f>'Section 9a Plan_Diffusion'!R136</f>
        <v>0</v>
      </c>
      <c r="Z140" s="8">
        <f>'Section 9a Plan_Diffusion'!S136</f>
        <v>0</v>
      </c>
      <c r="AA140" s="1317">
        <f>'Section 9a Plan_Diffusion'!T136</f>
        <v>0</v>
      </c>
      <c r="AB140" s="8">
        <f>'Section 9a Plan_Diffusion'!U136</f>
        <v>0</v>
      </c>
      <c r="AC140" s="8">
        <f>'Section 9a Plan_Diffusion'!V136</f>
        <v>0</v>
      </c>
    </row>
    <row r="141" spans="1:29">
      <c r="A141" s="8">
        <f>'Identification '!$F$11</f>
        <v>0</v>
      </c>
      <c r="B141" s="1441" t="str">
        <f>IF(AND('Identification '!$F$11="",'Identification '!$F$15&lt;&gt;""),'Identification '!$F$15,IF('Identification '!$F$11="","",IF('Identification '!$F$13="Inscrire le nom de votre organisme dans la cellule F15",'Identification '!$F$15,'Identification '!$F$13)))</f>
        <v/>
      </c>
      <c r="C141" s="8" t="str">
        <f>REF!$BM$8</f>
        <v>2026-2027</v>
      </c>
      <c r="D141" s="8" t="s">
        <v>3361</v>
      </c>
      <c r="E141" s="46" t="str">
        <f>'Identification '!$F$17</f>
        <v/>
      </c>
      <c r="F141" s="8" t="str">
        <f>'Identification '!$G$18</f>
        <v/>
      </c>
      <c r="G141" s="10" t="str">
        <f>IF('Section 9a Plan_Diffusion'!$D$7="","",'Section 9a Plan_Diffusion'!$D$7)</f>
        <v/>
      </c>
      <c r="H141" s="8" t="str">
        <f>IF('Section 9a Plan_Diffusion'!A137="","",IF('Section 9a Plan_Diffusion'!A137="«Choisir»","",'Section 9a Plan_Diffusion'!A137))</f>
        <v/>
      </c>
      <c r="I141" s="1312" t="str">
        <f>IF('Section 9a Plan_Diffusion'!B137="","",'Section 9a Plan_Diffusion'!B137)</f>
        <v/>
      </c>
      <c r="J141" s="46" t="str">
        <f>IF('Section 9a Plan_Diffusion'!C137="","",'Section 9a Plan_Diffusion'!C137)</f>
        <v/>
      </c>
      <c r="K141" s="46" t="str">
        <f>IF('Section 9a Plan_Diffusion'!D137="","",'Section 9a Plan_Diffusion'!D137)</f>
        <v/>
      </c>
      <c r="L141" s="8" t="str">
        <f>IF('Section 9a Plan_Diffusion'!E137="","",IF('Section 9a Plan_Diffusion'!E137="«Choisir»","",'Section 9a Plan_Diffusion'!E137))</f>
        <v/>
      </c>
      <c r="M141" s="8" t="str">
        <f>IF('Section 9a Plan_Diffusion'!F137="","",IF('Section 9a Plan_Diffusion'!F137="«Choisir»","",'Section 9a Plan_Diffusion'!F137))</f>
        <v/>
      </c>
      <c r="N141" s="46" t="str">
        <f>IF('Section 9a Plan_Diffusion'!G137="","",'Section 9a Plan_Diffusion'!G137)</f>
        <v/>
      </c>
      <c r="O141" s="46" t="str">
        <f>IF('Section 9a Plan_Diffusion'!H137="","",'Section 9a Plan_Diffusion'!H137)</f>
        <v/>
      </c>
      <c r="P141" s="46" t="str">
        <f>IF('Section 9a Plan_Diffusion'!I137="","",'Section 9a Plan_Diffusion'!I137)</f>
        <v/>
      </c>
      <c r="Q141" s="46" t="str">
        <f>IF('Section 9a Plan_Diffusion'!J137="","",'Section 9a Plan_Diffusion'!J137)</f>
        <v/>
      </c>
      <c r="R141" s="46" t="str">
        <f>IF('Section 9a Plan_Diffusion'!K137="","",'Section 9a Plan_Diffusion'!K137)</f>
        <v/>
      </c>
      <c r="S141" s="46" t="str">
        <f>IF('Section 9a Plan_Diffusion'!L137="","",'Section 9a Plan_Diffusion'!L137)</f>
        <v/>
      </c>
      <c r="T141" s="46" t="str">
        <f>IF('Section 9a Plan_Diffusion'!M137="","",'Section 9a Plan_Diffusion'!M137)</f>
        <v/>
      </c>
      <c r="U141" s="40">
        <f>'Section 9a Plan_Diffusion'!N137</f>
        <v>0</v>
      </c>
      <c r="V141" s="40">
        <f>'Section 9a Plan_Diffusion'!O137</f>
        <v>0</v>
      </c>
      <c r="W141" s="40">
        <f>'Section 9a Plan_Diffusion'!P137</f>
        <v>0</v>
      </c>
      <c r="X141" s="40">
        <f>'Section 9a Plan_Diffusion'!Q137</f>
        <v>0</v>
      </c>
      <c r="Y141" s="8">
        <f>'Section 9a Plan_Diffusion'!R137</f>
        <v>0</v>
      </c>
      <c r="Z141" s="8">
        <f>'Section 9a Plan_Diffusion'!S137</f>
        <v>0</v>
      </c>
      <c r="AA141" s="1317">
        <f>'Section 9a Plan_Diffusion'!T137</f>
        <v>0</v>
      </c>
      <c r="AB141" s="8">
        <f>'Section 9a Plan_Diffusion'!U137</f>
        <v>0</v>
      </c>
      <c r="AC141" s="8">
        <f>'Section 9a Plan_Diffusion'!V137</f>
        <v>0</v>
      </c>
    </row>
    <row r="142" spans="1:29">
      <c r="A142" s="8">
        <f>'Identification '!$F$11</f>
        <v>0</v>
      </c>
      <c r="B142" s="1441" t="str">
        <f>IF(AND('Identification '!$F$11="",'Identification '!$F$15&lt;&gt;""),'Identification '!$F$15,IF('Identification '!$F$11="","",IF('Identification '!$F$13="Inscrire le nom de votre organisme dans la cellule F15",'Identification '!$F$15,'Identification '!$F$13)))</f>
        <v/>
      </c>
      <c r="C142" s="8" t="str">
        <f>REF!$BM$8</f>
        <v>2026-2027</v>
      </c>
      <c r="D142" s="8" t="s">
        <v>3361</v>
      </c>
      <c r="E142" s="46" t="str">
        <f>'Identification '!$F$17</f>
        <v/>
      </c>
      <c r="F142" s="8" t="str">
        <f>'Identification '!$G$18</f>
        <v/>
      </c>
      <c r="G142" s="10" t="str">
        <f>IF('Section 9a Plan_Diffusion'!$D$7="","",'Section 9a Plan_Diffusion'!$D$7)</f>
        <v/>
      </c>
      <c r="H142" s="8" t="str">
        <f>IF('Section 9a Plan_Diffusion'!A138="","",IF('Section 9a Plan_Diffusion'!A138="«Choisir»","",'Section 9a Plan_Diffusion'!A138))</f>
        <v/>
      </c>
      <c r="I142" s="1312" t="str">
        <f>IF('Section 9a Plan_Diffusion'!B138="","",'Section 9a Plan_Diffusion'!B138)</f>
        <v/>
      </c>
      <c r="J142" s="46" t="str">
        <f>IF('Section 9a Plan_Diffusion'!C138="","",'Section 9a Plan_Diffusion'!C138)</f>
        <v/>
      </c>
      <c r="K142" s="46" t="str">
        <f>IF('Section 9a Plan_Diffusion'!D138="","",'Section 9a Plan_Diffusion'!D138)</f>
        <v/>
      </c>
      <c r="L142" s="8" t="str">
        <f>IF('Section 9a Plan_Diffusion'!E138="","",IF('Section 9a Plan_Diffusion'!E138="«Choisir»","",'Section 9a Plan_Diffusion'!E138))</f>
        <v/>
      </c>
      <c r="M142" s="8" t="str">
        <f>IF('Section 9a Plan_Diffusion'!F138="","",IF('Section 9a Plan_Diffusion'!F138="«Choisir»","",'Section 9a Plan_Diffusion'!F138))</f>
        <v/>
      </c>
      <c r="N142" s="46" t="str">
        <f>IF('Section 9a Plan_Diffusion'!G138="","",'Section 9a Plan_Diffusion'!G138)</f>
        <v/>
      </c>
      <c r="O142" s="46" t="str">
        <f>IF('Section 9a Plan_Diffusion'!H138="","",'Section 9a Plan_Diffusion'!H138)</f>
        <v/>
      </c>
      <c r="P142" s="46" t="str">
        <f>IF('Section 9a Plan_Diffusion'!I138="","",'Section 9a Plan_Diffusion'!I138)</f>
        <v/>
      </c>
      <c r="Q142" s="46" t="str">
        <f>IF('Section 9a Plan_Diffusion'!J138="","",'Section 9a Plan_Diffusion'!J138)</f>
        <v/>
      </c>
      <c r="R142" s="46" t="str">
        <f>IF('Section 9a Plan_Diffusion'!K138="","",'Section 9a Plan_Diffusion'!K138)</f>
        <v/>
      </c>
      <c r="S142" s="46" t="str">
        <f>IF('Section 9a Plan_Diffusion'!L138="","",'Section 9a Plan_Diffusion'!L138)</f>
        <v/>
      </c>
      <c r="T142" s="46" t="str">
        <f>IF('Section 9a Plan_Diffusion'!M138="","",'Section 9a Plan_Diffusion'!M138)</f>
        <v/>
      </c>
      <c r="U142" s="40">
        <f>'Section 9a Plan_Diffusion'!N138</f>
        <v>0</v>
      </c>
      <c r="V142" s="40">
        <f>'Section 9a Plan_Diffusion'!O138</f>
        <v>0</v>
      </c>
      <c r="W142" s="40">
        <f>'Section 9a Plan_Diffusion'!P138</f>
        <v>0</v>
      </c>
      <c r="X142" s="40">
        <f>'Section 9a Plan_Diffusion'!Q138</f>
        <v>0</v>
      </c>
      <c r="Y142" s="8">
        <f>'Section 9a Plan_Diffusion'!R138</f>
        <v>0</v>
      </c>
      <c r="Z142" s="8">
        <f>'Section 9a Plan_Diffusion'!S138</f>
        <v>0</v>
      </c>
      <c r="AA142" s="1317">
        <f>'Section 9a Plan_Diffusion'!T138</f>
        <v>0</v>
      </c>
      <c r="AB142" s="8">
        <f>'Section 9a Plan_Diffusion'!U138</f>
        <v>0</v>
      </c>
      <c r="AC142" s="8">
        <f>'Section 9a Plan_Diffusion'!V138</f>
        <v>0</v>
      </c>
    </row>
    <row r="143" spans="1:29">
      <c r="A143" s="8">
        <f>'Identification '!$F$11</f>
        <v>0</v>
      </c>
      <c r="B143" s="1441" t="str">
        <f>IF(AND('Identification '!$F$11="",'Identification '!$F$15&lt;&gt;""),'Identification '!$F$15,IF('Identification '!$F$11="","",IF('Identification '!$F$13="Inscrire le nom de votre organisme dans la cellule F15",'Identification '!$F$15,'Identification '!$F$13)))</f>
        <v/>
      </c>
      <c r="C143" s="8" t="str">
        <f>REF!$BM$8</f>
        <v>2026-2027</v>
      </c>
      <c r="D143" s="8" t="s">
        <v>3361</v>
      </c>
      <c r="E143" s="46" t="str">
        <f>'Identification '!$F$17</f>
        <v/>
      </c>
      <c r="F143" s="8" t="str">
        <f>'Identification '!$G$18</f>
        <v/>
      </c>
      <c r="G143" s="10" t="str">
        <f>IF('Section 9a Plan_Diffusion'!$D$7="","",'Section 9a Plan_Diffusion'!$D$7)</f>
        <v/>
      </c>
      <c r="H143" s="8" t="str">
        <f>IF('Section 9a Plan_Diffusion'!A139="","",IF('Section 9a Plan_Diffusion'!A139="«Choisir»","",'Section 9a Plan_Diffusion'!A139))</f>
        <v/>
      </c>
      <c r="I143" s="1312" t="str">
        <f>IF('Section 9a Plan_Diffusion'!B139="","",'Section 9a Plan_Diffusion'!B139)</f>
        <v/>
      </c>
      <c r="J143" s="46" t="str">
        <f>IF('Section 9a Plan_Diffusion'!C139="","",'Section 9a Plan_Diffusion'!C139)</f>
        <v/>
      </c>
      <c r="K143" s="46" t="str">
        <f>IF('Section 9a Plan_Diffusion'!D139="","",'Section 9a Plan_Diffusion'!D139)</f>
        <v/>
      </c>
      <c r="L143" s="8" t="str">
        <f>IF('Section 9a Plan_Diffusion'!E139="","",IF('Section 9a Plan_Diffusion'!E139="«Choisir»","",'Section 9a Plan_Diffusion'!E139))</f>
        <v/>
      </c>
      <c r="M143" s="8" t="str">
        <f>IF('Section 9a Plan_Diffusion'!F139="","",IF('Section 9a Plan_Diffusion'!F139="«Choisir»","",'Section 9a Plan_Diffusion'!F139))</f>
        <v/>
      </c>
      <c r="N143" s="46" t="str">
        <f>IF('Section 9a Plan_Diffusion'!G139="","",'Section 9a Plan_Diffusion'!G139)</f>
        <v/>
      </c>
      <c r="O143" s="46" t="str">
        <f>IF('Section 9a Plan_Diffusion'!H139="","",'Section 9a Plan_Diffusion'!H139)</f>
        <v/>
      </c>
      <c r="P143" s="46" t="str">
        <f>IF('Section 9a Plan_Diffusion'!I139="","",'Section 9a Plan_Diffusion'!I139)</f>
        <v/>
      </c>
      <c r="Q143" s="46" t="str">
        <f>IF('Section 9a Plan_Diffusion'!J139="","",'Section 9a Plan_Diffusion'!J139)</f>
        <v/>
      </c>
      <c r="R143" s="46" t="str">
        <f>IF('Section 9a Plan_Diffusion'!K139="","",'Section 9a Plan_Diffusion'!K139)</f>
        <v/>
      </c>
      <c r="S143" s="46" t="str">
        <f>IF('Section 9a Plan_Diffusion'!L139="","",'Section 9a Plan_Diffusion'!L139)</f>
        <v/>
      </c>
      <c r="T143" s="46" t="str">
        <f>IF('Section 9a Plan_Diffusion'!M139="","",'Section 9a Plan_Diffusion'!M139)</f>
        <v/>
      </c>
      <c r="U143" s="40">
        <f>'Section 9a Plan_Diffusion'!N139</f>
        <v>0</v>
      </c>
      <c r="V143" s="40">
        <f>'Section 9a Plan_Diffusion'!O139</f>
        <v>0</v>
      </c>
      <c r="W143" s="40">
        <f>'Section 9a Plan_Diffusion'!P139</f>
        <v>0</v>
      </c>
      <c r="X143" s="40">
        <f>'Section 9a Plan_Diffusion'!Q139</f>
        <v>0</v>
      </c>
      <c r="Y143" s="8">
        <f>'Section 9a Plan_Diffusion'!R139</f>
        <v>0</v>
      </c>
      <c r="Z143" s="8">
        <f>'Section 9a Plan_Diffusion'!S139</f>
        <v>0</v>
      </c>
      <c r="AA143" s="1317">
        <f>'Section 9a Plan_Diffusion'!T139</f>
        <v>0</v>
      </c>
      <c r="AB143" s="8">
        <f>'Section 9a Plan_Diffusion'!U139</f>
        <v>0</v>
      </c>
      <c r="AC143" s="8">
        <f>'Section 9a Plan_Diffusion'!V139</f>
        <v>0</v>
      </c>
    </row>
    <row r="144" spans="1:29">
      <c r="A144" s="8">
        <f>'Identification '!$F$11</f>
        <v>0</v>
      </c>
      <c r="B144" s="1441" t="str">
        <f>IF(AND('Identification '!$F$11="",'Identification '!$F$15&lt;&gt;""),'Identification '!$F$15,IF('Identification '!$F$11="","",IF('Identification '!$F$13="Inscrire le nom de votre organisme dans la cellule F15",'Identification '!$F$15,'Identification '!$F$13)))</f>
        <v/>
      </c>
      <c r="C144" s="8" t="str">
        <f>REF!$BM$8</f>
        <v>2026-2027</v>
      </c>
      <c r="D144" s="8" t="s">
        <v>3361</v>
      </c>
      <c r="E144" s="46" t="str">
        <f>'Identification '!$F$17</f>
        <v/>
      </c>
      <c r="F144" s="8" t="str">
        <f>'Identification '!$G$18</f>
        <v/>
      </c>
      <c r="G144" s="10" t="str">
        <f>IF('Section 9a Plan_Diffusion'!$D$7="","",'Section 9a Plan_Diffusion'!$D$7)</f>
        <v/>
      </c>
      <c r="H144" s="8" t="str">
        <f>IF('Section 9a Plan_Diffusion'!A140="","",IF('Section 9a Plan_Diffusion'!A140="«Choisir»","",'Section 9a Plan_Diffusion'!A140))</f>
        <v/>
      </c>
      <c r="I144" s="1312" t="str">
        <f>IF('Section 9a Plan_Diffusion'!B140="","",'Section 9a Plan_Diffusion'!B140)</f>
        <v/>
      </c>
      <c r="J144" s="46" t="str">
        <f>IF('Section 9a Plan_Diffusion'!C140="","",'Section 9a Plan_Diffusion'!C140)</f>
        <v/>
      </c>
      <c r="K144" s="46" t="str">
        <f>IF('Section 9a Plan_Diffusion'!D140="","",'Section 9a Plan_Diffusion'!D140)</f>
        <v/>
      </c>
      <c r="L144" s="8" t="str">
        <f>IF('Section 9a Plan_Diffusion'!E140="","",IF('Section 9a Plan_Diffusion'!E140="«Choisir»","",'Section 9a Plan_Diffusion'!E140))</f>
        <v/>
      </c>
      <c r="M144" s="8" t="str">
        <f>IF('Section 9a Plan_Diffusion'!F140="","",IF('Section 9a Plan_Diffusion'!F140="«Choisir»","",'Section 9a Plan_Diffusion'!F140))</f>
        <v/>
      </c>
      <c r="N144" s="46" t="str">
        <f>IF('Section 9a Plan_Diffusion'!G140="","",'Section 9a Plan_Diffusion'!G140)</f>
        <v/>
      </c>
      <c r="O144" s="46" t="str">
        <f>IF('Section 9a Plan_Diffusion'!H140="","",'Section 9a Plan_Diffusion'!H140)</f>
        <v/>
      </c>
      <c r="P144" s="46" t="str">
        <f>IF('Section 9a Plan_Diffusion'!I140="","",'Section 9a Plan_Diffusion'!I140)</f>
        <v/>
      </c>
      <c r="Q144" s="46" t="str">
        <f>IF('Section 9a Plan_Diffusion'!J140="","",'Section 9a Plan_Diffusion'!J140)</f>
        <v/>
      </c>
      <c r="R144" s="46" t="str">
        <f>IF('Section 9a Plan_Diffusion'!K140="","",'Section 9a Plan_Diffusion'!K140)</f>
        <v/>
      </c>
      <c r="S144" s="46" t="str">
        <f>IF('Section 9a Plan_Diffusion'!L140="","",'Section 9a Plan_Diffusion'!L140)</f>
        <v/>
      </c>
      <c r="T144" s="46" t="str">
        <f>IF('Section 9a Plan_Diffusion'!M140="","",'Section 9a Plan_Diffusion'!M140)</f>
        <v/>
      </c>
      <c r="U144" s="40">
        <f>'Section 9a Plan_Diffusion'!N140</f>
        <v>0</v>
      </c>
      <c r="V144" s="40">
        <f>'Section 9a Plan_Diffusion'!O140</f>
        <v>0</v>
      </c>
      <c r="W144" s="40">
        <f>'Section 9a Plan_Diffusion'!P140</f>
        <v>0</v>
      </c>
      <c r="X144" s="40">
        <f>'Section 9a Plan_Diffusion'!Q140</f>
        <v>0</v>
      </c>
      <c r="Y144" s="8">
        <f>'Section 9a Plan_Diffusion'!R140</f>
        <v>0</v>
      </c>
      <c r="Z144" s="8">
        <f>'Section 9a Plan_Diffusion'!S140</f>
        <v>0</v>
      </c>
      <c r="AA144" s="1317">
        <f>'Section 9a Plan_Diffusion'!T140</f>
        <v>0</v>
      </c>
      <c r="AB144" s="8">
        <f>'Section 9a Plan_Diffusion'!U140</f>
        <v>0</v>
      </c>
      <c r="AC144" s="8">
        <f>'Section 9a Plan_Diffusion'!V140</f>
        <v>0</v>
      </c>
    </row>
    <row r="145" spans="1:29">
      <c r="A145" s="8">
        <f>'Identification '!$F$11</f>
        <v>0</v>
      </c>
      <c r="B145" s="1441" t="str">
        <f>IF(AND('Identification '!$F$11="",'Identification '!$F$15&lt;&gt;""),'Identification '!$F$15,IF('Identification '!$F$11="","",IF('Identification '!$F$13="Inscrire le nom de votre organisme dans la cellule F15",'Identification '!$F$15,'Identification '!$F$13)))</f>
        <v/>
      </c>
      <c r="C145" s="8" t="str">
        <f>REF!$BM$8</f>
        <v>2026-2027</v>
      </c>
      <c r="D145" s="8" t="s">
        <v>3361</v>
      </c>
      <c r="E145" s="46" t="str">
        <f>'Identification '!$F$17</f>
        <v/>
      </c>
      <c r="F145" s="8" t="str">
        <f>'Identification '!$G$18</f>
        <v/>
      </c>
      <c r="G145" s="10" t="str">
        <f>IF('Section 9a Plan_Diffusion'!$D$7="","",'Section 9a Plan_Diffusion'!$D$7)</f>
        <v/>
      </c>
      <c r="H145" s="8" t="str">
        <f>IF('Section 9a Plan_Diffusion'!A141="","",IF('Section 9a Plan_Diffusion'!A141="«Choisir»","",'Section 9a Plan_Diffusion'!A141))</f>
        <v/>
      </c>
      <c r="I145" s="1312" t="str">
        <f>IF('Section 9a Plan_Diffusion'!B141="","",'Section 9a Plan_Diffusion'!B141)</f>
        <v/>
      </c>
      <c r="J145" s="46" t="str">
        <f>IF('Section 9a Plan_Diffusion'!C141="","",'Section 9a Plan_Diffusion'!C141)</f>
        <v/>
      </c>
      <c r="K145" s="46" t="str">
        <f>IF('Section 9a Plan_Diffusion'!D141="","",'Section 9a Plan_Diffusion'!D141)</f>
        <v/>
      </c>
      <c r="L145" s="8" t="str">
        <f>IF('Section 9a Plan_Diffusion'!E141="","",IF('Section 9a Plan_Diffusion'!E141="«Choisir»","",'Section 9a Plan_Diffusion'!E141))</f>
        <v/>
      </c>
      <c r="M145" s="8" t="str">
        <f>IF('Section 9a Plan_Diffusion'!F141="","",IF('Section 9a Plan_Diffusion'!F141="«Choisir»","",'Section 9a Plan_Diffusion'!F141))</f>
        <v/>
      </c>
      <c r="N145" s="46" t="str">
        <f>IF('Section 9a Plan_Diffusion'!G141="","",'Section 9a Plan_Diffusion'!G141)</f>
        <v/>
      </c>
      <c r="O145" s="46" t="str">
        <f>IF('Section 9a Plan_Diffusion'!H141="","",'Section 9a Plan_Diffusion'!H141)</f>
        <v/>
      </c>
      <c r="P145" s="46" t="str">
        <f>IF('Section 9a Plan_Diffusion'!I141="","",'Section 9a Plan_Diffusion'!I141)</f>
        <v/>
      </c>
      <c r="Q145" s="46" t="str">
        <f>IF('Section 9a Plan_Diffusion'!J141="","",'Section 9a Plan_Diffusion'!J141)</f>
        <v/>
      </c>
      <c r="R145" s="46" t="str">
        <f>IF('Section 9a Plan_Diffusion'!K141="","",'Section 9a Plan_Diffusion'!K141)</f>
        <v/>
      </c>
      <c r="S145" s="46" t="str">
        <f>IF('Section 9a Plan_Diffusion'!L141="","",'Section 9a Plan_Diffusion'!L141)</f>
        <v/>
      </c>
      <c r="T145" s="46" t="str">
        <f>IF('Section 9a Plan_Diffusion'!M141="","",'Section 9a Plan_Diffusion'!M141)</f>
        <v/>
      </c>
      <c r="U145" s="40">
        <f>'Section 9a Plan_Diffusion'!N141</f>
        <v>0</v>
      </c>
      <c r="V145" s="40">
        <f>'Section 9a Plan_Diffusion'!O141</f>
        <v>0</v>
      </c>
      <c r="W145" s="40">
        <f>'Section 9a Plan_Diffusion'!P141</f>
        <v>0</v>
      </c>
      <c r="X145" s="40">
        <f>'Section 9a Plan_Diffusion'!Q141</f>
        <v>0</v>
      </c>
      <c r="Y145" s="8">
        <f>'Section 9a Plan_Diffusion'!R141</f>
        <v>0</v>
      </c>
      <c r="Z145" s="8">
        <f>'Section 9a Plan_Diffusion'!S141</f>
        <v>0</v>
      </c>
      <c r="AA145" s="1317">
        <f>'Section 9a Plan_Diffusion'!T141</f>
        <v>0</v>
      </c>
      <c r="AB145" s="8">
        <f>'Section 9a Plan_Diffusion'!U141</f>
        <v>0</v>
      </c>
      <c r="AC145" s="8">
        <f>'Section 9a Plan_Diffusion'!V141</f>
        <v>0</v>
      </c>
    </row>
    <row r="146" spans="1:29">
      <c r="A146" s="8">
        <f>'Identification '!$F$11</f>
        <v>0</v>
      </c>
      <c r="B146" s="1441" t="str">
        <f>IF(AND('Identification '!$F$11="",'Identification '!$F$15&lt;&gt;""),'Identification '!$F$15,IF('Identification '!$F$11="","",IF('Identification '!$F$13="Inscrire le nom de votre organisme dans la cellule F15",'Identification '!$F$15,'Identification '!$F$13)))</f>
        <v/>
      </c>
      <c r="C146" s="8" t="str">
        <f>REF!$BM$8</f>
        <v>2026-2027</v>
      </c>
      <c r="D146" s="8" t="s">
        <v>3361</v>
      </c>
      <c r="E146" s="46" t="str">
        <f>'Identification '!$F$17</f>
        <v/>
      </c>
      <c r="F146" s="8" t="str">
        <f>'Identification '!$G$18</f>
        <v/>
      </c>
      <c r="G146" s="10" t="str">
        <f>IF('Section 9a Plan_Diffusion'!$D$7="","",'Section 9a Plan_Diffusion'!$D$7)</f>
        <v/>
      </c>
      <c r="H146" s="8" t="str">
        <f>IF('Section 9a Plan_Diffusion'!A142="","",IF('Section 9a Plan_Diffusion'!A142="«Choisir»","",'Section 9a Plan_Diffusion'!A142))</f>
        <v/>
      </c>
      <c r="I146" s="1312" t="str">
        <f>IF('Section 9a Plan_Diffusion'!B142="","",'Section 9a Plan_Diffusion'!B142)</f>
        <v/>
      </c>
      <c r="J146" s="46" t="str">
        <f>IF('Section 9a Plan_Diffusion'!C142="","",'Section 9a Plan_Diffusion'!C142)</f>
        <v/>
      </c>
      <c r="K146" s="46" t="str">
        <f>IF('Section 9a Plan_Diffusion'!D142="","",'Section 9a Plan_Diffusion'!D142)</f>
        <v/>
      </c>
      <c r="L146" s="8" t="str">
        <f>IF('Section 9a Plan_Diffusion'!E142="","",IF('Section 9a Plan_Diffusion'!E142="«Choisir»","",'Section 9a Plan_Diffusion'!E142))</f>
        <v/>
      </c>
      <c r="M146" s="8" t="str">
        <f>IF('Section 9a Plan_Diffusion'!F142="","",IF('Section 9a Plan_Diffusion'!F142="«Choisir»","",'Section 9a Plan_Diffusion'!F142))</f>
        <v/>
      </c>
      <c r="N146" s="46" t="str">
        <f>IF('Section 9a Plan_Diffusion'!G142="","",'Section 9a Plan_Diffusion'!G142)</f>
        <v/>
      </c>
      <c r="O146" s="46" t="str">
        <f>IF('Section 9a Plan_Diffusion'!H142="","",'Section 9a Plan_Diffusion'!H142)</f>
        <v/>
      </c>
      <c r="P146" s="46" t="str">
        <f>IF('Section 9a Plan_Diffusion'!I142="","",'Section 9a Plan_Diffusion'!I142)</f>
        <v/>
      </c>
      <c r="Q146" s="46" t="str">
        <f>IF('Section 9a Plan_Diffusion'!J142="","",'Section 9a Plan_Diffusion'!J142)</f>
        <v/>
      </c>
      <c r="R146" s="46" t="str">
        <f>IF('Section 9a Plan_Diffusion'!K142="","",'Section 9a Plan_Diffusion'!K142)</f>
        <v/>
      </c>
      <c r="S146" s="46" t="str">
        <f>IF('Section 9a Plan_Diffusion'!L142="","",'Section 9a Plan_Diffusion'!L142)</f>
        <v/>
      </c>
      <c r="T146" s="46" t="str">
        <f>IF('Section 9a Plan_Diffusion'!M142="","",'Section 9a Plan_Diffusion'!M142)</f>
        <v/>
      </c>
      <c r="U146" s="40">
        <f>'Section 9a Plan_Diffusion'!N142</f>
        <v>0</v>
      </c>
      <c r="V146" s="40">
        <f>'Section 9a Plan_Diffusion'!O142</f>
        <v>0</v>
      </c>
      <c r="W146" s="40">
        <f>'Section 9a Plan_Diffusion'!P142</f>
        <v>0</v>
      </c>
      <c r="X146" s="40">
        <f>'Section 9a Plan_Diffusion'!Q142</f>
        <v>0</v>
      </c>
      <c r="Y146" s="8">
        <f>'Section 9a Plan_Diffusion'!R142</f>
        <v>0</v>
      </c>
      <c r="Z146" s="8">
        <f>'Section 9a Plan_Diffusion'!S142</f>
        <v>0</v>
      </c>
      <c r="AA146" s="1317">
        <f>'Section 9a Plan_Diffusion'!T142</f>
        <v>0</v>
      </c>
      <c r="AB146" s="8">
        <f>'Section 9a Plan_Diffusion'!U142</f>
        <v>0</v>
      </c>
      <c r="AC146" s="8">
        <f>'Section 9a Plan_Diffusion'!V142</f>
        <v>0</v>
      </c>
    </row>
    <row r="147" spans="1:29">
      <c r="A147" s="8">
        <f>'Identification '!$F$11</f>
        <v>0</v>
      </c>
      <c r="B147" s="1441" t="str">
        <f>IF(AND('Identification '!$F$11="",'Identification '!$F$15&lt;&gt;""),'Identification '!$F$15,IF('Identification '!$F$11="","",IF('Identification '!$F$13="Inscrire le nom de votre organisme dans la cellule F15",'Identification '!$F$15,'Identification '!$F$13)))</f>
        <v/>
      </c>
      <c r="C147" s="8" t="str">
        <f>REF!$BM$8</f>
        <v>2026-2027</v>
      </c>
      <c r="D147" s="8" t="s">
        <v>3361</v>
      </c>
      <c r="E147" s="46" t="str">
        <f>'Identification '!$F$17</f>
        <v/>
      </c>
      <c r="F147" s="8" t="str">
        <f>'Identification '!$G$18</f>
        <v/>
      </c>
      <c r="G147" s="10" t="str">
        <f>IF('Section 9a Plan_Diffusion'!$D$7="","",'Section 9a Plan_Diffusion'!$D$7)</f>
        <v/>
      </c>
      <c r="H147" s="8" t="str">
        <f>IF('Section 9a Plan_Diffusion'!A143="","",IF('Section 9a Plan_Diffusion'!A143="«Choisir»","",'Section 9a Plan_Diffusion'!A143))</f>
        <v/>
      </c>
      <c r="I147" s="1312" t="str">
        <f>IF('Section 9a Plan_Diffusion'!B143="","",'Section 9a Plan_Diffusion'!B143)</f>
        <v/>
      </c>
      <c r="J147" s="46" t="str">
        <f>IF('Section 9a Plan_Diffusion'!C143="","",'Section 9a Plan_Diffusion'!C143)</f>
        <v/>
      </c>
      <c r="K147" s="46" t="str">
        <f>IF('Section 9a Plan_Diffusion'!D143="","",'Section 9a Plan_Diffusion'!D143)</f>
        <v/>
      </c>
      <c r="L147" s="8" t="str">
        <f>IF('Section 9a Plan_Diffusion'!E143="","",IF('Section 9a Plan_Diffusion'!E143="«Choisir»","",'Section 9a Plan_Diffusion'!E143))</f>
        <v/>
      </c>
      <c r="M147" s="8" t="str">
        <f>IF('Section 9a Plan_Diffusion'!F143="","",IF('Section 9a Plan_Diffusion'!F143="«Choisir»","",'Section 9a Plan_Diffusion'!F143))</f>
        <v/>
      </c>
      <c r="N147" s="46" t="str">
        <f>IF('Section 9a Plan_Diffusion'!G143="","",'Section 9a Plan_Diffusion'!G143)</f>
        <v/>
      </c>
      <c r="O147" s="46" t="str">
        <f>IF('Section 9a Plan_Diffusion'!H143="","",'Section 9a Plan_Diffusion'!H143)</f>
        <v/>
      </c>
      <c r="P147" s="46" t="str">
        <f>IF('Section 9a Plan_Diffusion'!I143="","",'Section 9a Plan_Diffusion'!I143)</f>
        <v/>
      </c>
      <c r="Q147" s="46" t="str">
        <f>IF('Section 9a Plan_Diffusion'!J143="","",'Section 9a Plan_Diffusion'!J143)</f>
        <v/>
      </c>
      <c r="R147" s="46" t="str">
        <f>IF('Section 9a Plan_Diffusion'!K143="","",'Section 9a Plan_Diffusion'!K143)</f>
        <v/>
      </c>
      <c r="S147" s="46" t="str">
        <f>IF('Section 9a Plan_Diffusion'!L143="","",'Section 9a Plan_Diffusion'!L143)</f>
        <v/>
      </c>
      <c r="T147" s="46" t="str">
        <f>IF('Section 9a Plan_Diffusion'!M143="","",'Section 9a Plan_Diffusion'!M143)</f>
        <v/>
      </c>
      <c r="U147" s="40">
        <f>'Section 9a Plan_Diffusion'!N143</f>
        <v>0</v>
      </c>
      <c r="V147" s="40">
        <f>'Section 9a Plan_Diffusion'!O143</f>
        <v>0</v>
      </c>
      <c r="W147" s="40">
        <f>'Section 9a Plan_Diffusion'!P143</f>
        <v>0</v>
      </c>
      <c r="X147" s="40">
        <f>'Section 9a Plan_Diffusion'!Q143</f>
        <v>0</v>
      </c>
      <c r="Y147" s="8">
        <f>'Section 9a Plan_Diffusion'!R143</f>
        <v>0</v>
      </c>
      <c r="Z147" s="8">
        <f>'Section 9a Plan_Diffusion'!S143</f>
        <v>0</v>
      </c>
      <c r="AA147" s="1317">
        <f>'Section 9a Plan_Diffusion'!T143</f>
        <v>0</v>
      </c>
      <c r="AB147" s="8">
        <f>'Section 9a Plan_Diffusion'!U143</f>
        <v>0</v>
      </c>
      <c r="AC147" s="8">
        <f>'Section 9a Plan_Diffusion'!V143</f>
        <v>0</v>
      </c>
    </row>
    <row r="148" spans="1:29">
      <c r="A148" s="8">
        <f>'Identification '!$F$11</f>
        <v>0</v>
      </c>
      <c r="B148" s="1441" t="str">
        <f>IF(AND('Identification '!$F$11="",'Identification '!$F$15&lt;&gt;""),'Identification '!$F$15,IF('Identification '!$F$11="","",IF('Identification '!$F$13="Inscrire le nom de votre organisme dans la cellule F15",'Identification '!$F$15,'Identification '!$F$13)))</f>
        <v/>
      </c>
      <c r="C148" s="8" t="str">
        <f>REF!$BM$8</f>
        <v>2026-2027</v>
      </c>
      <c r="D148" s="8" t="s">
        <v>3361</v>
      </c>
      <c r="E148" s="46" t="str">
        <f>'Identification '!$F$17</f>
        <v/>
      </c>
      <c r="F148" s="8" t="str">
        <f>'Identification '!$G$18</f>
        <v/>
      </c>
      <c r="G148" s="10" t="str">
        <f>IF('Section 9a Plan_Diffusion'!$D$7="","",'Section 9a Plan_Diffusion'!$D$7)</f>
        <v/>
      </c>
      <c r="H148" s="8" t="str">
        <f>IF('Section 9a Plan_Diffusion'!A144="","",IF('Section 9a Plan_Diffusion'!A144="«Choisir»","",'Section 9a Plan_Diffusion'!A144))</f>
        <v/>
      </c>
      <c r="I148" s="1312" t="str">
        <f>IF('Section 9a Plan_Diffusion'!B144="","",'Section 9a Plan_Diffusion'!B144)</f>
        <v/>
      </c>
      <c r="J148" s="46" t="str">
        <f>IF('Section 9a Plan_Diffusion'!C144="","",'Section 9a Plan_Diffusion'!C144)</f>
        <v/>
      </c>
      <c r="K148" s="46" t="str">
        <f>IF('Section 9a Plan_Diffusion'!D144="","",'Section 9a Plan_Diffusion'!D144)</f>
        <v/>
      </c>
      <c r="L148" s="8" t="str">
        <f>IF('Section 9a Plan_Diffusion'!E144="","",IF('Section 9a Plan_Diffusion'!E144="«Choisir»","",'Section 9a Plan_Diffusion'!E144))</f>
        <v/>
      </c>
      <c r="M148" s="8" t="str">
        <f>IF('Section 9a Plan_Diffusion'!F144="","",IF('Section 9a Plan_Diffusion'!F144="«Choisir»","",'Section 9a Plan_Diffusion'!F144))</f>
        <v/>
      </c>
      <c r="N148" s="46" t="str">
        <f>IF('Section 9a Plan_Diffusion'!G144="","",'Section 9a Plan_Diffusion'!G144)</f>
        <v/>
      </c>
      <c r="O148" s="46" t="str">
        <f>IF('Section 9a Plan_Diffusion'!H144="","",'Section 9a Plan_Diffusion'!H144)</f>
        <v/>
      </c>
      <c r="P148" s="46" t="str">
        <f>IF('Section 9a Plan_Diffusion'!I144="","",'Section 9a Plan_Diffusion'!I144)</f>
        <v/>
      </c>
      <c r="Q148" s="46" t="str">
        <f>IF('Section 9a Plan_Diffusion'!J144="","",'Section 9a Plan_Diffusion'!J144)</f>
        <v/>
      </c>
      <c r="R148" s="46" t="str">
        <f>IF('Section 9a Plan_Diffusion'!K144="","",'Section 9a Plan_Diffusion'!K144)</f>
        <v/>
      </c>
      <c r="S148" s="46" t="str">
        <f>IF('Section 9a Plan_Diffusion'!L144="","",'Section 9a Plan_Diffusion'!L144)</f>
        <v/>
      </c>
      <c r="T148" s="46" t="str">
        <f>IF('Section 9a Plan_Diffusion'!M144="","",'Section 9a Plan_Diffusion'!M144)</f>
        <v/>
      </c>
      <c r="U148" s="40">
        <f>'Section 9a Plan_Diffusion'!N144</f>
        <v>0</v>
      </c>
      <c r="V148" s="40">
        <f>'Section 9a Plan_Diffusion'!O144</f>
        <v>0</v>
      </c>
      <c r="W148" s="40">
        <f>'Section 9a Plan_Diffusion'!P144</f>
        <v>0</v>
      </c>
      <c r="X148" s="40">
        <f>'Section 9a Plan_Diffusion'!Q144</f>
        <v>0</v>
      </c>
      <c r="Y148" s="8">
        <f>'Section 9a Plan_Diffusion'!R144</f>
        <v>0</v>
      </c>
      <c r="Z148" s="8">
        <f>'Section 9a Plan_Diffusion'!S144</f>
        <v>0</v>
      </c>
      <c r="AA148" s="1317">
        <f>'Section 9a Plan_Diffusion'!T144</f>
        <v>0</v>
      </c>
      <c r="AB148" s="8">
        <f>'Section 9a Plan_Diffusion'!U144</f>
        <v>0</v>
      </c>
      <c r="AC148" s="8">
        <f>'Section 9a Plan_Diffusion'!V144</f>
        <v>0</v>
      </c>
    </row>
    <row r="149" spans="1:29">
      <c r="A149" s="8">
        <f>'Identification '!$F$11</f>
        <v>0</v>
      </c>
      <c r="B149" s="1441" t="str">
        <f>IF(AND('Identification '!$F$11="",'Identification '!$F$15&lt;&gt;""),'Identification '!$F$15,IF('Identification '!$F$11="","",IF('Identification '!$F$13="Inscrire le nom de votre organisme dans la cellule F15",'Identification '!$F$15,'Identification '!$F$13)))</f>
        <v/>
      </c>
      <c r="C149" s="8" t="str">
        <f>REF!$BM$8</f>
        <v>2026-2027</v>
      </c>
      <c r="D149" s="8" t="s">
        <v>3361</v>
      </c>
      <c r="E149" s="46" t="str">
        <f>'Identification '!$F$17</f>
        <v/>
      </c>
      <c r="F149" s="8" t="str">
        <f>'Identification '!$G$18</f>
        <v/>
      </c>
      <c r="G149" s="10" t="str">
        <f>IF('Section 9a Plan_Diffusion'!$D$7="","",'Section 9a Plan_Diffusion'!$D$7)</f>
        <v/>
      </c>
      <c r="H149" s="8" t="str">
        <f>IF('Section 9a Plan_Diffusion'!A145="","",IF('Section 9a Plan_Diffusion'!A145="«Choisir»","",'Section 9a Plan_Diffusion'!A145))</f>
        <v/>
      </c>
      <c r="I149" s="1312" t="str">
        <f>IF('Section 9a Plan_Diffusion'!B145="","",'Section 9a Plan_Diffusion'!B145)</f>
        <v/>
      </c>
      <c r="J149" s="46" t="str">
        <f>IF('Section 9a Plan_Diffusion'!C145="","",'Section 9a Plan_Diffusion'!C145)</f>
        <v/>
      </c>
      <c r="K149" s="46" t="str">
        <f>IF('Section 9a Plan_Diffusion'!D145="","",'Section 9a Plan_Diffusion'!D145)</f>
        <v/>
      </c>
      <c r="L149" s="8" t="str">
        <f>IF('Section 9a Plan_Diffusion'!E145="","",IF('Section 9a Plan_Diffusion'!E145="«Choisir»","",'Section 9a Plan_Diffusion'!E145))</f>
        <v/>
      </c>
      <c r="M149" s="8" t="str">
        <f>IF('Section 9a Plan_Diffusion'!F145="","",IF('Section 9a Plan_Diffusion'!F145="«Choisir»","",'Section 9a Plan_Diffusion'!F145))</f>
        <v/>
      </c>
      <c r="N149" s="46" t="str">
        <f>IF('Section 9a Plan_Diffusion'!G145="","",'Section 9a Plan_Diffusion'!G145)</f>
        <v/>
      </c>
      <c r="O149" s="46" t="str">
        <f>IF('Section 9a Plan_Diffusion'!H145="","",'Section 9a Plan_Diffusion'!H145)</f>
        <v/>
      </c>
      <c r="P149" s="46" t="str">
        <f>IF('Section 9a Plan_Diffusion'!I145="","",'Section 9a Plan_Diffusion'!I145)</f>
        <v/>
      </c>
      <c r="Q149" s="46" t="str">
        <f>IF('Section 9a Plan_Diffusion'!J145="","",'Section 9a Plan_Diffusion'!J145)</f>
        <v/>
      </c>
      <c r="R149" s="46" t="str">
        <f>IF('Section 9a Plan_Diffusion'!K145="","",'Section 9a Plan_Diffusion'!K145)</f>
        <v/>
      </c>
      <c r="S149" s="46" t="str">
        <f>IF('Section 9a Plan_Diffusion'!L145="","",'Section 9a Plan_Diffusion'!L145)</f>
        <v/>
      </c>
      <c r="T149" s="46" t="str">
        <f>IF('Section 9a Plan_Diffusion'!M145="","",'Section 9a Plan_Diffusion'!M145)</f>
        <v/>
      </c>
      <c r="U149" s="40">
        <f>'Section 9a Plan_Diffusion'!N145</f>
        <v>0</v>
      </c>
      <c r="V149" s="40">
        <f>'Section 9a Plan_Diffusion'!O145</f>
        <v>0</v>
      </c>
      <c r="W149" s="40">
        <f>'Section 9a Plan_Diffusion'!P145</f>
        <v>0</v>
      </c>
      <c r="X149" s="40">
        <f>'Section 9a Plan_Diffusion'!Q145</f>
        <v>0</v>
      </c>
      <c r="Y149" s="8">
        <f>'Section 9a Plan_Diffusion'!R145</f>
        <v>0</v>
      </c>
      <c r="Z149" s="8">
        <f>'Section 9a Plan_Diffusion'!S145</f>
        <v>0</v>
      </c>
      <c r="AA149" s="1317">
        <f>'Section 9a Plan_Diffusion'!T145</f>
        <v>0</v>
      </c>
      <c r="AB149" s="8">
        <f>'Section 9a Plan_Diffusion'!U145</f>
        <v>0</v>
      </c>
      <c r="AC149" s="8">
        <f>'Section 9a Plan_Diffusion'!V145</f>
        <v>0</v>
      </c>
    </row>
    <row r="150" spans="1:29">
      <c r="A150" s="8">
        <f>'Identification '!$F$11</f>
        <v>0</v>
      </c>
      <c r="B150" s="1441" t="str">
        <f>IF(AND('Identification '!$F$11="",'Identification '!$F$15&lt;&gt;""),'Identification '!$F$15,IF('Identification '!$F$11="","",IF('Identification '!$F$13="Inscrire le nom de votre organisme dans la cellule F15",'Identification '!$F$15,'Identification '!$F$13)))</f>
        <v/>
      </c>
      <c r="C150" s="8" t="str">
        <f>REF!$BM$8</f>
        <v>2026-2027</v>
      </c>
      <c r="D150" s="8" t="s">
        <v>3361</v>
      </c>
      <c r="E150" s="46" t="str">
        <f>'Identification '!$F$17</f>
        <v/>
      </c>
      <c r="F150" s="8" t="str">
        <f>'Identification '!$G$18</f>
        <v/>
      </c>
      <c r="G150" s="10" t="str">
        <f>IF('Section 9a Plan_Diffusion'!$D$7="","",'Section 9a Plan_Diffusion'!$D$7)</f>
        <v/>
      </c>
      <c r="H150" s="8" t="str">
        <f>IF('Section 9a Plan_Diffusion'!A146="","",IF('Section 9a Plan_Diffusion'!A146="«Choisir»","",'Section 9a Plan_Diffusion'!A146))</f>
        <v/>
      </c>
      <c r="I150" s="1312" t="str">
        <f>IF('Section 9a Plan_Diffusion'!B146="","",'Section 9a Plan_Diffusion'!B146)</f>
        <v/>
      </c>
      <c r="J150" s="46" t="str">
        <f>IF('Section 9a Plan_Diffusion'!C146="","",'Section 9a Plan_Diffusion'!C146)</f>
        <v/>
      </c>
      <c r="K150" s="46" t="str">
        <f>IF('Section 9a Plan_Diffusion'!D146="","",'Section 9a Plan_Diffusion'!D146)</f>
        <v/>
      </c>
      <c r="L150" s="8" t="str">
        <f>IF('Section 9a Plan_Diffusion'!E146="","",IF('Section 9a Plan_Diffusion'!E146="«Choisir»","",'Section 9a Plan_Diffusion'!E146))</f>
        <v/>
      </c>
      <c r="M150" s="8" t="str">
        <f>IF('Section 9a Plan_Diffusion'!F146="","",IF('Section 9a Plan_Diffusion'!F146="«Choisir»","",'Section 9a Plan_Diffusion'!F146))</f>
        <v/>
      </c>
      <c r="N150" s="46" t="str">
        <f>IF('Section 9a Plan_Diffusion'!G146="","",'Section 9a Plan_Diffusion'!G146)</f>
        <v/>
      </c>
      <c r="O150" s="46" t="str">
        <f>IF('Section 9a Plan_Diffusion'!H146="","",'Section 9a Plan_Diffusion'!H146)</f>
        <v/>
      </c>
      <c r="P150" s="46" t="str">
        <f>IF('Section 9a Plan_Diffusion'!I146="","",'Section 9a Plan_Diffusion'!I146)</f>
        <v/>
      </c>
      <c r="Q150" s="46" t="str">
        <f>IF('Section 9a Plan_Diffusion'!J146="","",'Section 9a Plan_Diffusion'!J146)</f>
        <v/>
      </c>
      <c r="R150" s="46" t="str">
        <f>IF('Section 9a Plan_Diffusion'!K146="","",'Section 9a Plan_Diffusion'!K146)</f>
        <v/>
      </c>
      <c r="S150" s="46" t="str">
        <f>IF('Section 9a Plan_Diffusion'!L146="","",'Section 9a Plan_Diffusion'!L146)</f>
        <v/>
      </c>
      <c r="T150" s="46" t="str">
        <f>IF('Section 9a Plan_Diffusion'!M146="","",'Section 9a Plan_Diffusion'!M146)</f>
        <v/>
      </c>
      <c r="U150" s="40">
        <f>'Section 9a Plan_Diffusion'!N146</f>
        <v>0</v>
      </c>
      <c r="V150" s="40">
        <f>'Section 9a Plan_Diffusion'!O146</f>
        <v>0</v>
      </c>
      <c r="W150" s="40">
        <f>'Section 9a Plan_Diffusion'!P146</f>
        <v>0</v>
      </c>
      <c r="X150" s="40">
        <f>'Section 9a Plan_Diffusion'!Q146</f>
        <v>0</v>
      </c>
      <c r="Y150" s="8">
        <f>'Section 9a Plan_Diffusion'!R146</f>
        <v>0</v>
      </c>
      <c r="Z150" s="8">
        <f>'Section 9a Plan_Diffusion'!S146</f>
        <v>0</v>
      </c>
      <c r="AA150" s="1317">
        <f>'Section 9a Plan_Diffusion'!T146</f>
        <v>0</v>
      </c>
      <c r="AB150" s="8">
        <f>'Section 9a Plan_Diffusion'!U146</f>
        <v>0</v>
      </c>
      <c r="AC150" s="8">
        <f>'Section 9a Plan_Diffusion'!V146</f>
        <v>0</v>
      </c>
    </row>
    <row r="151" spans="1:29">
      <c r="A151" s="8">
        <f>'Identification '!$F$11</f>
        <v>0</v>
      </c>
      <c r="B151" s="1441" t="str">
        <f>IF(AND('Identification '!$F$11="",'Identification '!$F$15&lt;&gt;""),'Identification '!$F$15,IF('Identification '!$F$11="","",IF('Identification '!$F$13="Inscrire le nom de votre organisme dans la cellule F15",'Identification '!$F$15,'Identification '!$F$13)))</f>
        <v/>
      </c>
      <c r="C151" s="8" t="str">
        <f>REF!$BM$8</f>
        <v>2026-2027</v>
      </c>
      <c r="D151" s="8" t="s">
        <v>3361</v>
      </c>
      <c r="E151" s="46" t="str">
        <f>'Identification '!$F$17</f>
        <v/>
      </c>
      <c r="F151" s="8" t="str">
        <f>'Identification '!$G$18</f>
        <v/>
      </c>
      <c r="G151" s="10" t="str">
        <f>IF('Section 9a Plan_Diffusion'!$D$7="","",'Section 9a Plan_Diffusion'!$D$7)</f>
        <v/>
      </c>
      <c r="H151" s="8" t="str">
        <f>IF('Section 9a Plan_Diffusion'!A147="","",IF('Section 9a Plan_Diffusion'!A147="«Choisir»","",'Section 9a Plan_Diffusion'!A147))</f>
        <v/>
      </c>
      <c r="I151" s="1312" t="str">
        <f>IF('Section 9a Plan_Diffusion'!B147="","",'Section 9a Plan_Diffusion'!B147)</f>
        <v/>
      </c>
      <c r="J151" s="46" t="str">
        <f>IF('Section 9a Plan_Diffusion'!C147="","",'Section 9a Plan_Diffusion'!C147)</f>
        <v/>
      </c>
      <c r="K151" s="46" t="str">
        <f>IF('Section 9a Plan_Diffusion'!D147="","",'Section 9a Plan_Diffusion'!D147)</f>
        <v/>
      </c>
      <c r="L151" s="8" t="str">
        <f>IF('Section 9a Plan_Diffusion'!E147="","",IF('Section 9a Plan_Diffusion'!E147="«Choisir»","",'Section 9a Plan_Diffusion'!E147))</f>
        <v/>
      </c>
      <c r="M151" s="8" t="str">
        <f>IF('Section 9a Plan_Diffusion'!F147="","",IF('Section 9a Plan_Diffusion'!F147="«Choisir»","",'Section 9a Plan_Diffusion'!F147))</f>
        <v/>
      </c>
      <c r="N151" s="46" t="str">
        <f>IF('Section 9a Plan_Diffusion'!G147="","",'Section 9a Plan_Diffusion'!G147)</f>
        <v/>
      </c>
      <c r="O151" s="46" t="str">
        <f>IF('Section 9a Plan_Diffusion'!H147="","",'Section 9a Plan_Diffusion'!H147)</f>
        <v/>
      </c>
      <c r="P151" s="46" t="str">
        <f>IF('Section 9a Plan_Diffusion'!I147="","",'Section 9a Plan_Diffusion'!I147)</f>
        <v/>
      </c>
      <c r="Q151" s="46" t="str">
        <f>IF('Section 9a Plan_Diffusion'!J147="","",'Section 9a Plan_Diffusion'!J147)</f>
        <v/>
      </c>
      <c r="R151" s="46" t="str">
        <f>IF('Section 9a Plan_Diffusion'!K147="","",'Section 9a Plan_Diffusion'!K147)</f>
        <v/>
      </c>
      <c r="S151" s="46" t="str">
        <f>IF('Section 9a Plan_Diffusion'!L147="","",'Section 9a Plan_Diffusion'!L147)</f>
        <v/>
      </c>
      <c r="T151" s="46" t="str">
        <f>IF('Section 9a Plan_Diffusion'!M147="","",'Section 9a Plan_Diffusion'!M147)</f>
        <v/>
      </c>
      <c r="U151" s="40">
        <f>'Section 9a Plan_Diffusion'!N147</f>
        <v>0</v>
      </c>
      <c r="V151" s="40">
        <f>'Section 9a Plan_Diffusion'!O147</f>
        <v>0</v>
      </c>
      <c r="W151" s="40">
        <f>'Section 9a Plan_Diffusion'!P147</f>
        <v>0</v>
      </c>
      <c r="X151" s="40">
        <f>'Section 9a Plan_Diffusion'!Q147</f>
        <v>0</v>
      </c>
      <c r="Y151" s="8">
        <f>'Section 9a Plan_Diffusion'!R147</f>
        <v>0</v>
      </c>
      <c r="Z151" s="8">
        <f>'Section 9a Plan_Diffusion'!S147</f>
        <v>0</v>
      </c>
      <c r="AA151" s="1317">
        <f>'Section 9a Plan_Diffusion'!T147</f>
        <v>0</v>
      </c>
      <c r="AB151" s="8">
        <f>'Section 9a Plan_Diffusion'!U147</f>
        <v>0</v>
      </c>
      <c r="AC151" s="8">
        <f>'Section 9a Plan_Diffusion'!V147</f>
        <v>0</v>
      </c>
    </row>
    <row r="152" spans="1:29">
      <c r="A152" s="8">
        <f>'Identification '!$F$11</f>
        <v>0</v>
      </c>
      <c r="B152" s="1441" t="str">
        <f>IF(AND('Identification '!$F$11="",'Identification '!$F$15&lt;&gt;""),'Identification '!$F$15,IF('Identification '!$F$11="","",IF('Identification '!$F$13="Inscrire le nom de votre organisme dans la cellule F15",'Identification '!$F$15,'Identification '!$F$13)))</f>
        <v/>
      </c>
      <c r="C152" s="8" t="str">
        <f>REF!$BM$8</f>
        <v>2026-2027</v>
      </c>
      <c r="D152" s="8" t="s">
        <v>3361</v>
      </c>
      <c r="E152" s="46" t="str">
        <f>'Identification '!$F$17</f>
        <v/>
      </c>
      <c r="F152" s="8" t="str">
        <f>'Identification '!$G$18</f>
        <v/>
      </c>
      <c r="G152" s="10" t="str">
        <f>IF('Section 9a Plan_Diffusion'!$D$7="","",'Section 9a Plan_Diffusion'!$D$7)</f>
        <v/>
      </c>
      <c r="H152" s="8" t="str">
        <f>IF('Section 9a Plan_Diffusion'!A148="","",IF('Section 9a Plan_Diffusion'!A148="«Choisir»","",'Section 9a Plan_Diffusion'!A148))</f>
        <v/>
      </c>
      <c r="I152" s="1312" t="str">
        <f>IF('Section 9a Plan_Diffusion'!B148="","",'Section 9a Plan_Diffusion'!B148)</f>
        <v/>
      </c>
      <c r="J152" s="46" t="str">
        <f>IF('Section 9a Plan_Diffusion'!C148="","",'Section 9a Plan_Diffusion'!C148)</f>
        <v/>
      </c>
      <c r="K152" s="46" t="str">
        <f>IF('Section 9a Plan_Diffusion'!D148="","",'Section 9a Plan_Diffusion'!D148)</f>
        <v/>
      </c>
      <c r="L152" s="8" t="str">
        <f>IF('Section 9a Plan_Diffusion'!E148="","",IF('Section 9a Plan_Diffusion'!E148="«Choisir»","",'Section 9a Plan_Diffusion'!E148))</f>
        <v/>
      </c>
      <c r="M152" s="8" t="str">
        <f>IF('Section 9a Plan_Diffusion'!F148="","",IF('Section 9a Plan_Diffusion'!F148="«Choisir»","",'Section 9a Plan_Diffusion'!F148))</f>
        <v/>
      </c>
      <c r="N152" s="46" t="str">
        <f>IF('Section 9a Plan_Diffusion'!G148="","",'Section 9a Plan_Diffusion'!G148)</f>
        <v/>
      </c>
      <c r="O152" s="46" t="str">
        <f>IF('Section 9a Plan_Diffusion'!H148="","",'Section 9a Plan_Diffusion'!H148)</f>
        <v/>
      </c>
      <c r="P152" s="46" t="str">
        <f>IF('Section 9a Plan_Diffusion'!I148="","",'Section 9a Plan_Diffusion'!I148)</f>
        <v/>
      </c>
      <c r="Q152" s="46" t="str">
        <f>IF('Section 9a Plan_Diffusion'!J148="","",'Section 9a Plan_Diffusion'!J148)</f>
        <v/>
      </c>
      <c r="R152" s="46" t="str">
        <f>IF('Section 9a Plan_Diffusion'!K148="","",'Section 9a Plan_Diffusion'!K148)</f>
        <v/>
      </c>
      <c r="S152" s="46" t="str">
        <f>IF('Section 9a Plan_Diffusion'!L148="","",'Section 9a Plan_Diffusion'!L148)</f>
        <v/>
      </c>
      <c r="T152" s="46" t="str">
        <f>IF('Section 9a Plan_Diffusion'!M148="","",'Section 9a Plan_Diffusion'!M148)</f>
        <v/>
      </c>
      <c r="U152" s="40">
        <f>'Section 9a Plan_Diffusion'!N148</f>
        <v>0</v>
      </c>
      <c r="V152" s="40">
        <f>'Section 9a Plan_Diffusion'!O148</f>
        <v>0</v>
      </c>
      <c r="W152" s="40">
        <f>'Section 9a Plan_Diffusion'!P148</f>
        <v>0</v>
      </c>
      <c r="X152" s="40">
        <f>'Section 9a Plan_Diffusion'!Q148</f>
        <v>0</v>
      </c>
      <c r="Y152" s="8">
        <f>'Section 9a Plan_Diffusion'!R148</f>
        <v>0</v>
      </c>
      <c r="Z152" s="8">
        <f>'Section 9a Plan_Diffusion'!S148</f>
        <v>0</v>
      </c>
      <c r="AA152" s="1317">
        <f>'Section 9a Plan_Diffusion'!T148</f>
        <v>0</v>
      </c>
      <c r="AB152" s="8">
        <f>'Section 9a Plan_Diffusion'!U148</f>
        <v>0</v>
      </c>
      <c r="AC152" s="8">
        <f>'Section 9a Plan_Diffusion'!V148</f>
        <v>0</v>
      </c>
    </row>
    <row r="153" spans="1:29">
      <c r="A153" s="8">
        <f>'Identification '!$F$11</f>
        <v>0</v>
      </c>
      <c r="B153" s="1441" t="str">
        <f>IF(AND('Identification '!$F$11="",'Identification '!$F$15&lt;&gt;""),'Identification '!$F$15,IF('Identification '!$F$11="","",IF('Identification '!$F$13="Inscrire le nom de votre organisme dans la cellule F15",'Identification '!$F$15,'Identification '!$F$13)))</f>
        <v/>
      </c>
      <c r="C153" s="8" t="str">
        <f>REF!$BM$8</f>
        <v>2026-2027</v>
      </c>
      <c r="D153" s="8" t="s">
        <v>3361</v>
      </c>
      <c r="E153" s="46" t="str">
        <f>'Identification '!$F$17</f>
        <v/>
      </c>
      <c r="F153" s="8" t="str">
        <f>'Identification '!$G$18</f>
        <v/>
      </c>
      <c r="G153" s="10" t="str">
        <f>IF('Section 9a Plan_Diffusion'!$D$7="","",'Section 9a Plan_Diffusion'!$D$7)</f>
        <v/>
      </c>
      <c r="H153" s="8" t="str">
        <f>IF('Section 9a Plan_Diffusion'!A149="","",IF('Section 9a Plan_Diffusion'!A149="«Choisir»","",'Section 9a Plan_Diffusion'!A149))</f>
        <v/>
      </c>
      <c r="I153" s="1312" t="str">
        <f>IF('Section 9a Plan_Diffusion'!B149="","",'Section 9a Plan_Diffusion'!B149)</f>
        <v/>
      </c>
      <c r="J153" s="46" t="str">
        <f>IF('Section 9a Plan_Diffusion'!C149="","",'Section 9a Plan_Diffusion'!C149)</f>
        <v/>
      </c>
      <c r="K153" s="46" t="str">
        <f>IF('Section 9a Plan_Diffusion'!D149="","",'Section 9a Plan_Diffusion'!D149)</f>
        <v/>
      </c>
      <c r="L153" s="8" t="str">
        <f>IF('Section 9a Plan_Diffusion'!E149="","",IF('Section 9a Plan_Diffusion'!E149="«Choisir»","",'Section 9a Plan_Diffusion'!E149))</f>
        <v/>
      </c>
      <c r="M153" s="8" t="str">
        <f>IF('Section 9a Plan_Diffusion'!F149="","",IF('Section 9a Plan_Diffusion'!F149="«Choisir»","",'Section 9a Plan_Diffusion'!F149))</f>
        <v/>
      </c>
      <c r="N153" s="46" t="str">
        <f>IF('Section 9a Plan_Diffusion'!G149="","",'Section 9a Plan_Diffusion'!G149)</f>
        <v/>
      </c>
      <c r="O153" s="46" t="str">
        <f>IF('Section 9a Plan_Diffusion'!H149="","",'Section 9a Plan_Diffusion'!H149)</f>
        <v/>
      </c>
      <c r="P153" s="46" t="str">
        <f>IF('Section 9a Plan_Diffusion'!I149="","",'Section 9a Plan_Diffusion'!I149)</f>
        <v/>
      </c>
      <c r="Q153" s="46" t="str">
        <f>IF('Section 9a Plan_Diffusion'!J149="","",'Section 9a Plan_Diffusion'!J149)</f>
        <v/>
      </c>
      <c r="R153" s="46" t="str">
        <f>IF('Section 9a Plan_Diffusion'!K149="","",'Section 9a Plan_Diffusion'!K149)</f>
        <v/>
      </c>
      <c r="S153" s="46" t="str">
        <f>IF('Section 9a Plan_Diffusion'!L149="","",'Section 9a Plan_Diffusion'!L149)</f>
        <v/>
      </c>
      <c r="T153" s="46" t="str">
        <f>IF('Section 9a Plan_Diffusion'!M149="","",'Section 9a Plan_Diffusion'!M149)</f>
        <v/>
      </c>
      <c r="U153" s="40">
        <f>'Section 9a Plan_Diffusion'!N149</f>
        <v>0</v>
      </c>
      <c r="V153" s="40">
        <f>'Section 9a Plan_Diffusion'!O149</f>
        <v>0</v>
      </c>
      <c r="W153" s="40">
        <f>'Section 9a Plan_Diffusion'!P149</f>
        <v>0</v>
      </c>
      <c r="X153" s="40">
        <f>'Section 9a Plan_Diffusion'!Q149</f>
        <v>0</v>
      </c>
      <c r="Y153" s="8">
        <f>'Section 9a Plan_Diffusion'!R149</f>
        <v>0</v>
      </c>
      <c r="Z153" s="8">
        <f>'Section 9a Plan_Diffusion'!S149</f>
        <v>0</v>
      </c>
      <c r="AA153" s="1317">
        <f>'Section 9a Plan_Diffusion'!T149</f>
        <v>0</v>
      </c>
      <c r="AB153" s="8">
        <f>'Section 9a Plan_Diffusion'!U149</f>
        <v>0</v>
      </c>
      <c r="AC153" s="8">
        <f>'Section 9a Plan_Diffusion'!V149</f>
        <v>0</v>
      </c>
    </row>
    <row r="154" spans="1:29">
      <c r="A154" s="8">
        <f>'Identification '!$F$11</f>
        <v>0</v>
      </c>
      <c r="B154" s="1441" t="str">
        <f>IF(AND('Identification '!$F$11="",'Identification '!$F$15&lt;&gt;""),'Identification '!$F$15,IF('Identification '!$F$11="","",IF('Identification '!$F$13="Inscrire le nom de votre organisme dans la cellule F15",'Identification '!$F$15,'Identification '!$F$13)))</f>
        <v/>
      </c>
      <c r="C154" s="8" t="str">
        <f>REF!$BM$8</f>
        <v>2026-2027</v>
      </c>
      <c r="D154" s="8" t="s">
        <v>3361</v>
      </c>
      <c r="E154" s="46" t="str">
        <f>'Identification '!$F$17</f>
        <v/>
      </c>
      <c r="F154" s="8" t="str">
        <f>'Identification '!$G$18</f>
        <v/>
      </c>
      <c r="G154" s="10" t="str">
        <f>IF('Section 9a Plan_Diffusion'!$D$7="","",'Section 9a Plan_Diffusion'!$D$7)</f>
        <v/>
      </c>
      <c r="H154" s="8" t="str">
        <f>IF('Section 9a Plan_Diffusion'!A150="","",IF('Section 9a Plan_Diffusion'!A150="«Choisir»","",'Section 9a Plan_Diffusion'!A150))</f>
        <v/>
      </c>
      <c r="I154" s="1312" t="str">
        <f>IF('Section 9a Plan_Diffusion'!B150="","",'Section 9a Plan_Diffusion'!B150)</f>
        <v/>
      </c>
      <c r="J154" s="46" t="str">
        <f>IF('Section 9a Plan_Diffusion'!C150="","",'Section 9a Plan_Diffusion'!C150)</f>
        <v/>
      </c>
      <c r="K154" s="46" t="str">
        <f>IF('Section 9a Plan_Diffusion'!D150="","",'Section 9a Plan_Diffusion'!D150)</f>
        <v/>
      </c>
      <c r="L154" s="8" t="str">
        <f>IF('Section 9a Plan_Diffusion'!E150="","",IF('Section 9a Plan_Diffusion'!E150="«Choisir»","",'Section 9a Plan_Diffusion'!E150))</f>
        <v/>
      </c>
      <c r="M154" s="8" t="str">
        <f>IF('Section 9a Plan_Diffusion'!F150="","",IF('Section 9a Plan_Diffusion'!F150="«Choisir»","",'Section 9a Plan_Diffusion'!F150))</f>
        <v/>
      </c>
      <c r="N154" s="46" t="str">
        <f>IF('Section 9a Plan_Diffusion'!G150="","",'Section 9a Plan_Diffusion'!G150)</f>
        <v/>
      </c>
      <c r="O154" s="46" t="str">
        <f>IF('Section 9a Plan_Diffusion'!H150="","",'Section 9a Plan_Diffusion'!H150)</f>
        <v/>
      </c>
      <c r="P154" s="46" t="str">
        <f>IF('Section 9a Plan_Diffusion'!I150="","",'Section 9a Plan_Diffusion'!I150)</f>
        <v/>
      </c>
      <c r="Q154" s="46" t="str">
        <f>IF('Section 9a Plan_Diffusion'!J150="","",'Section 9a Plan_Diffusion'!J150)</f>
        <v/>
      </c>
      <c r="R154" s="46" t="str">
        <f>IF('Section 9a Plan_Diffusion'!K150="","",'Section 9a Plan_Diffusion'!K150)</f>
        <v/>
      </c>
      <c r="S154" s="46" t="str">
        <f>IF('Section 9a Plan_Diffusion'!L150="","",'Section 9a Plan_Diffusion'!L150)</f>
        <v/>
      </c>
      <c r="T154" s="46" t="str">
        <f>IF('Section 9a Plan_Diffusion'!M150="","",'Section 9a Plan_Diffusion'!M150)</f>
        <v/>
      </c>
      <c r="U154" s="40">
        <f>'Section 9a Plan_Diffusion'!N150</f>
        <v>0</v>
      </c>
      <c r="V154" s="40">
        <f>'Section 9a Plan_Diffusion'!O150</f>
        <v>0</v>
      </c>
      <c r="W154" s="40">
        <f>'Section 9a Plan_Diffusion'!P150</f>
        <v>0</v>
      </c>
      <c r="X154" s="40">
        <f>'Section 9a Plan_Diffusion'!Q150</f>
        <v>0</v>
      </c>
      <c r="Y154" s="8">
        <f>'Section 9a Plan_Diffusion'!R150</f>
        <v>0</v>
      </c>
      <c r="Z154" s="8">
        <f>'Section 9a Plan_Diffusion'!S150</f>
        <v>0</v>
      </c>
      <c r="AA154" s="1317">
        <f>'Section 9a Plan_Diffusion'!T150</f>
        <v>0</v>
      </c>
      <c r="AB154" s="8">
        <f>'Section 9a Plan_Diffusion'!U150</f>
        <v>0</v>
      </c>
      <c r="AC154" s="8">
        <f>'Section 9a Plan_Diffusion'!V150</f>
        <v>0</v>
      </c>
    </row>
    <row r="155" spans="1:29">
      <c r="A155" s="8">
        <f>'Identification '!$F$11</f>
        <v>0</v>
      </c>
      <c r="B155" s="1441" t="str">
        <f>IF(AND('Identification '!$F$11="",'Identification '!$F$15&lt;&gt;""),'Identification '!$F$15,IF('Identification '!$F$11="","",IF('Identification '!$F$13="Inscrire le nom de votre organisme dans la cellule F15",'Identification '!$F$15,'Identification '!$F$13)))</f>
        <v/>
      </c>
      <c r="C155" s="8" t="str">
        <f>REF!$BM$8</f>
        <v>2026-2027</v>
      </c>
      <c r="D155" s="8" t="s">
        <v>3361</v>
      </c>
      <c r="E155" s="46" t="str">
        <f>'Identification '!$F$17</f>
        <v/>
      </c>
      <c r="F155" s="8" t="str">
        <f>'Identification '!$G$18</f>
        <v/>
      </c>
      <c r="G155" s="10" t="str">
        <f>IF('Section 9a Plan_Diffusion'!$D$7="","",'Section 9a Plan_Diffusion'!$D$7)</f>
        <v/>
      </c>
      <c r="H155" s="8" t="str">
        <f>IF('Section 9a Plan_Diffusion'!A151="","",IF('Section 9a Plan_Diffusion'!A151="«Choisir»","",'Section 9a Plan_Diffusion'!A151))</f>
        <v/>
      </c>
      <c r="I155" s="1312" t="str">
        <f>IF('Section 9a Plan_Diffusion'!B151="","",'Section 9a Plan_Diffusion'!B151)</f>
        <v/>
      </c>
      <c r="J155" s="46" t="str">
        <f>IF('Section 9a Plan_Diffusion'!C151="","",'Section 9a Plan_Diffusion'!C151)</f>
        <v/>
      </c>
      <c r="K155" s="46" t="str">
        <f>IF('Section 9a Plan_Diffusion'!D151="","",'Section 9a Plan_Diffusion'!D151)</f>
        <v/>
      </c>
      <c r="L155" s="8" t="str">
        <f>IF('Section 9a Plan_Diffusion'!E151="","",IF('Section 9a Plan_Diffusion'!E151="«Choisir»","",'Section 9a Plan_Diffusion'!E151))</f>
        <v/>
      </c>
      <c r="M155" s="8" t="str">
        <f>IF('Section 9a Plan_Diffusion'!F151="","",IF('Section 9a Plan_Diffusion'!F151="«Choisir»","",'Section 9a Plan_Diffusion'!F151))</f>
        <v/>
      </c>
      <c r="N155" s="46" t="str">
        <f>IF('Section 9a Plan_Diffusion'!G151="","",'Section 9a Plan_Diffusion'!G151)</f>
        <v/>
      </c>
      <c r="O155" s="46" t="str">
        <f>IF('Section 9a Plan_Diffusion'!H151="","",'Section 9a Plan_Diffusion'!H151)</f>
        <v/>
      </c>
      <c r="P155" s="46" t="str">
        <f>IF('Section 9a Plan_Diffusion'!I151="","",'Section 9a Plan_Diffusion'!I151)</f>
        <v/>
      </c>
      <c r="Q155" s="46" t="str">
        <f>IF('Section 9a Plan_Diffusion'!J151="","",'Section 9a Plan_Diffusion'!J151)</f>
        <v/>
      </c>
      <c r="R155" s="46" t="str">
        <f>IF('Section 9a Plan_Diffusion'!K151="","",'Section 9a Plan_Diffusion'!K151)</f>
        <v/>
      </c>
      <c r="S155" s="46" t="str">
        <f>IF('Section 9a Plan_Diffusion'!L151="","",'Section 9a Plan_Diffusion'!L151)</f>
        <v/>
      </c>
      <c r="T155" s="46" t="str">
        <f>IF('Section 9a Plan_Diffusion'!M151="","",'Section 9a Plan_Diffusion'!M151)</f>
        <v/>
      </c>
      <c r="U155" s="40">
        <f>'Section 9a Plan_Diffusion'!N151</f>
        <v>0</v>
      </c>
      <c r="V155" s="40">
        <f>'Section 9a Plan_Diffusion'!O151</f>
        <v>0</v>
      </c>
      <c r="W155" s="40">
        <f>'Section 9a Plan_Diffusion'!P151</f>
        <v>0</v>
      </c>
      <c r="X155" s="40">
        <f>'Section 9a Plan_Diffusion'!Q151</f>
        <v>0</v>
      </c>
      <c r="Y155" s="8">
        <f>'Section 9a Plan_Diffusion'!R151</f>
        <v>0</v>
      </c>
      <c r="Z155" s="8">
        <f>'Section 9a Plan_Diffusion'!S151</f>
        <v>0</v>
      </c>
      <c r="AA155" s="1317">
        <f>'Section 9a Plan_Diffusion'!T151</f>
        <v>0</v>
      </c>
      <c r="AB155" s="8">
        <f>'Section 9a Plan_Diffusion'!U151</f>
        <v>0</v>
      </c>
      <c r="AC155" s="8">
        <f>'Section 9a Plan_Diffusion'!V151</f>
        <v>0</v>
      </c>
    </row>
    <row r="156" spans="1:29">
      <c r="A156" s="8">
        <f>'Identification '!$F$11</f>
        <v>0</v>
      </c>
      <c r="B156" s="1441" t="str">
        <f>IF(AND('Identification '!$F$11="",'Identification '!$F$15&lt;&gt;""),'Identification '!$F$15,IF('Identification '!$F$11="","",IF('Identification '!$F$13="Inscrire le nom de votre organisme dans la cellule F15",'Identification '!$F$15,'Identification '!$F$13)))</f>
        <v/>
      </c>
      <c r="C156" s="8" t="str">
        <f>REF!$BM$8</f>
        <v>2026-2027</v>
      </c>
      <c r="D156" s="8" t="s">
        <v>3361</v>
      </c>
      <c r="E156" s="46" t="str">
        <f>'Identification '!$F$17</f>
        <v/>
      </c>
      <c r="F156" s="8" t="str">
        <f>'Identification '!$G$18</f>
        <v/>
      </c>
      <c r="G156" s="10" t="str">
        <f>IF('Section 9a Plan_Diffusion'!$D$7="","",'Section 9a Plan_Diffusion'!$D$7)</f>
        <v/>
      </c>
      <c r="H156" s="8" t="str">
        <f>IF('Section 9a Plan_Diffusion'!A152="","",IF('Section 9a Plan_Diffusion'!A152="«Choisir»","",'Section 9a Plan_Diffusion'!A152))</f>
        <v/>
      </c>
      <c r="I156" s="1312" t="str">
        <f>IF('Section 9a Plan_Diffusion'!B152="","",'Section 9a Plan_Diffusion'!B152)</f>
        <v/>
      </c>
      <c r="J156" s="46" t="str">
        <f>IF('Section 9a Plan_Diffusion'!C152="","",'Section 9a Plan_Diffusion'!C152)</f>
        <v/>
      </c>
      <c r="K156" s="46" t="str">
        <f>IF('Section 9a Plan_Diffusion'!D152="","",'Section 9a Plan_Diffusion'!D152)</f>
        <v/>
      </c>
      <c r="L156" s="8" t="str">
        <f>IF('Section 9a Plan_Diffusion'!E152="","",IF('Section 9a Plan_Diffusion'!E152="«Choisir»","",'Section 9a Plan_Diffusion'!E152))</f>
        <v/>
      </c>
      <c r="M156" s="8" t="str">
        <f>IF('Section 9a Plan_Diffusion'!F152="","",IF('Section 9a Plan_Diffusion'!F152="«Choisir»","",'Section 9a Plan_Diffusion'!F152))</f>
        <v/>
      </c>
      <c r="N156" s="46" t="str">
        <f>IF('Section 9a Plan_Diffusion'!G152="","",'Section 9a Plan_Diffusion'!G152)</f>
        <v/>
      </c>
      <c r="O156" s="46" t="str">
        <f>IF('Section 9a Plan_Diffusion'!H152="","",'Section 9a Plan_Diffusion'!H152)</f>
        <v/>
      </c>
      <c r="P156" s="46" t="str">
        <f>IF('Section 9a Plan_Diffusion'!I152="","",'Section 9a Plan_Diffusion'!I152)</f>
        <v/>
      </c>
      <c r="Q156" s="46" t="str">
        <f>IF('Section 9a Plan_Diffusion'!J152="","",'Section 9a Plan_Diffusion'!J152)</f>
        <v/>
      </c>
      <c r="R156" s="46" t="str">
        <f>IF('Section 9a Plan_Diffusion'!K152="","",'Section 9a Plan_Diffusion'!K152)</f>
        <v/>
      </c>
      <c r="S156" s="46" t="str">
        <f>IF('Section 9a Plan_Diffusion'!L152="","",'Section 9a Plan_Diffusion'!L152)</f>
        <v/>
      </c>
      <c r="T156" s="46" t="str">
        <f>IF('Section 9a Plan_Diffusion'!M152="","",'Section 9a Plan_Diffusion'!M152)</f>
        <v/>
      </c>
      <c r="U156" s="40">
        <f>'Section 9a Plan_Diffusion'!N152</f>
        <v>0</v>
      </c>
      <c r="V156" s="40">
        <f>'Section 9a Plan_Diffusion'!O152</f>
        <v>0</v>
      </c>
      <c r="W156" s="40">
        <f>'Section 9a Plan_Diffusion'!P152</f>
        <v>0</v>
      </c>
      <c r="X156" s="40">
        <f>'Section 9a Plan_Diffusion'!Q152</f>
        <v>0</v>
      </c>
      <c r="Y156" s="8">
        <f>'Section 9a Plan_Diffusion'!R152</f>
        <v>0</v>
      </c>
      <c r="Z156" s="8">
        <f>'Section 9a Plan_Diffusion'!S152</f>
        <v>0</v>
      </c>
      <c r="AA156" s="1317">
        <f>'Section 9a Plan_Diffusion'!T152</f>
        <v>0</v>
      </c>
      <c r="AB156" s="8">
        <f>'Section 9a Plan_Diffusion'!U152</f>
        <v>0</v>
      </c>
      <c r="AC156" s="8">
        <f>'Section 9a Plan_Diffusion'!V152</f>
        <v>0</v>
      </c>
    </row>
    <row r="157" spans="1:29">
      <c r="A157" s="8">
        <f>'Identification '!$F$11</f>
        <v>0</v>
      </c>
      <c r="B157" s="1441" t="str">
        <f>IF(AND('Identification '!$F$11="",'Identification '!$F$15&lt;&gt;""),'Identification '!$F$15,IF('Identification '!$F$11="","",IF('Identification '!$F$13="Inscrire le nom de votre organisme dans la cellule F15",'Identification '!$F$15,'Identification '!$F$13)))</f>
        <v/>
      </c>
      <c r="C157" s="8" t="str">
        <f>REF!$BM$8</f>
        <v>2026-2027</v>
      </c>
      <c r="D157" s="8" t="s">
        <v>3361</v>
      </c>
      <c r="E157" s="46" t="str">
        <f>'Identification '!$F$17</f>
        <v/>
      </c>
      <c r="F157" s="8" t="str">
        <f>'Identification '!$G$18</f>
        <v/>
      </c>
      <c r="G157" s="10" t="str">
        <f>IF('Section 9a Plan_Diffusion'!$D$7="","",'Section 9a Plan_Diffusion'!$D$7)</f>
        <v/>
      </c>
      <c r="H157" s="8" t="str">
        <f>IF('Section 9a Plan_Diffusion'!A153="","",IF('Section 9a Plan_Diffusion'!A153="«Choisir»","",'Section 9a Plan_Diffusion'!A153))</f>
        <v/>
      </c>
      <c r="I157" s="1312" t="str">
        <f>IF('Section 9a Plan_Diffusion'!B153="","",'Section 9a Plan_Diffusion'!B153)</f>
        <v/>
      </c>
      <c r="J157" s="46" t="str">
        <f>IF('Section 9a Plan_Diffusion'!C153="","",'Section 9a Plan_Diffusion'!C153)</f>
        <v/>
      </c>
      <c r="K157" s="46" t="str">
        <f>IF('Section 9a Plan_Diffusion'!D153="","",'Section 9a Plan_Diffusion'!D153)</f>
        <v/>
      </c>
      <c r="L157" s="8" t="str">
        <f>IF('Section 9a Plan_Diffusion'!E153="","",IF('Section 9a Plan_Diffusion'!E153="«Choisir»","",'Section 9a Plan_Diffusion'!E153))</f>
        <v/>
      </c>
      <c r="M157" s="8" t="str">
        <f>IF('Section 9a Plan_Diffusion'!F153="","",IF('Section 9a Plan_Diffusion'!F153="«Choisir»","",'Section 9a Plan_Diffusion'!F153))</f>
        <v/>
      </c>
      <c r="N157" s="46" t="str">
        <f>IF('Section 9a Plan_Diffusion'!G153="","",'Section 9a Plan_Diffusion'!G153)</f>
        <v/>
      </c>
      <c r="O157" s="46" t="str">
        <f>IF('Section 9a Plan_Diffusion'!H153="","",'Section 9a Plan_Diffusion'!H153)</f>
        <v/>
      </c>
      <c r="P157" s="46" t="str">
        <f>IF('Section 9a Plan_Diffusion'!I153="","",'Section 9a Plan_Diffusion'!I153)</f>
        <v/>
      </c>
      <c r="Q157" s="46" t="str">
        <f>IF('Section 9a Plan_Diffusion'!J153="","",'Section 9a Plan_Diffusion'!J153)</f>
        <v/>
      </c>
      <c r="R157" s="46" t="str">
        <f>IF('Section 9a Plan_Diffusion'!K153="","",'Section 9a Plan_Diffusion'!K153)</f>
        <v/>
      </c>
      <c r="S157" s="46" t="str">
        <f>IF('Section 9a Plan_Diffusion'!L153="","",'Section 9a Plan_Diffusion'!L153)</f>
        <v/>
      </c>
      <c r="T157" s="46" t="str">
        <f>IF('Section 9a Plan_Diffusion'!M153="","",'Section 9a Plan_Diffusion'!M153)</f>
        <v/>
      </c>
      <c r="U157" s="40">
        <f>'Section 9a Plan_Diffusion'!N153</f>
        <v>0</v>
      </c>
      <c r="V157" s="40">
        <f>'Section 9a Plan_Diffusion'!O153</f>
        <v>0</v>
      </c>
      <c r="W157" s="40">
        <f>'Section 9a Plan_Diffusion'!P153</f>
        <v>0</v>
      </c>
      <c r="X157" s="40">
        <f>'Section 9a Plan_Diffusion'!Q153</f>
        <v>0</v>
      </c>
      <c r="Y157" s="8">
        <f>'Section 9a Plan_Diffusion'!R153</f>
        <v>0</v>
      </c>
      <c r="Z157" s="8">
        <f>'Section 9a Plan_Diffusion'!S153</f>
        <v>0</v>
      </c>
      <c r="AA157" s="1317">
        <f>'Section 9a Plan_Diffusion'!T153</f>
        <v>0</v>
      </c>
      <c r="AB157" s="8">
        <f>'Section 9a Plan_Diffusion'!U153</f>
        <v>0</v>
      </c>
      <c r="AC157" s="8">
        <f>'Section 9a Plan_Diffusion'!V153</f>
        <v>0</v>
      </c>
    </row>
    <row r="158" spans="1:29">
      <c r="A158" s="8">
        <f>'Identification '!$F$11</f>
        <v>0</v>
      </c>
      <c r="B158" s="1441" t="str">
        <f>IF(AND('Identification '!$F$11="",'Identification '!$F$15&lt;&gt;""),'Identification '!$F$15,IF('Identification '!$F$11="","",IF('Identification '!$F$13="Inscrire le nom de votre organisme dans la cellule F15",'Identification '!$F$15,'Identification '!$F$13)))</f>
        <v/>
      </c>
      <c r="C158" s="8" t="str">
        <f>REF!$BM$8</f>
        <v>2026-2027</v>
      </c>
      <c r="D158" s="8" t="s">
        <v>3361</v>
      </c>
      <c r="E158" s="46" t="str">
        <f>'Identification '!$F$17</f>
        <v/>
      </c>
      <c r="F158" s="8" t="str">
        <f>'Identification '!$G$18</f>
        <v/>
      </c>
      <c r="G158" s="10" t="str">
        <f>IF('Section 9a Plan_Diffusion'!$D$7="","",'Section 9a Plan_Diffusion'!$D$7)</f>
        <v/>
      </c>
      <c r="H158" s="8" t="str">
        <f>IF('Section 9a Plan_Diffusion'!A154="","",IF('Section 9a Plan_Diffusion'!A154="«Choisir»","",'Section 9a Plan_Diffusion'!A154))</f>
        <v/>
      </c>
      <c r="I158" s="1312" t="str">
        <f>IF('Section 9a Plan_Diffusion'!B154="","",'Section 9a Plan_Diffusion'!B154)</f>
        <v/>
      </c>
      <c r="J158" s="46" t="str">
        <f>IF('Section 9a Plan_Diffusion'!C154="","",'Section 9a Plan_Diffusion'!C154)</f>
        <v/>
      </c>
      <c r="K158" s="46" t="str">
        <f>IF('Section 9a Plan_Diffusion'!D154="","",'Section 9a Plan_Diffusion'!D154)</f>
        <v/>
      </c>
      <c r="L158" s="8" t="str">
        <f>IF('Section 9a Plan_Diffusion'!E154="","",IF('Section 9a Plan_Diffusion'!E154="«Choisir»","",'Section 9a Plan_Diffusion'!E154))</f>
        <v/>
      </c>
      <c r="M158" s="8" t="str">
        <f>IF('Section 9a Plan_Diffusion'!F154="","",IF('Section 9a Plan_Diffusion'!F154="«Choisir»","",'Section 9a Plan_Diffusion'!F154))</f>
        <v/>
      </c>
      <c r="N158" s="46" t="str">
        <f>IF('Section 9a Plan_Diffusion'!G154="","",'Section 9a Plan_Diffusion'!G154)</f>
        <v/>
      </c>
      <c r="O158" s="46" t="str">
        <f>IF('Section 9a Plan_Diffusion'!H154="","",'Section 9a Plan_Diffusion'!H154)</f>
        <v/>
      </c>
      <c r="P158" s="46" t="str">
        <f>IF('Section 9a Plan_Diffusion'!I154="","",'Section 9a Plan_Diffusion'!I154)</f>
        <v/>
      </c>
      <c r="Q158" s="46" t="str">
        <f>IF('Section 9a Plan_Diffusion'!J154="","",'Section 9a Plan_Diffusion'!J154)</f>
        <v/>
      </c>
      <c r="R158" s="46" t="str">
        <f>IF('Section 9a Plan_Diffusion'!K154="","",'Section 9a Plan_Diffusion'!K154)</f>
        <v/>
      </c>
      <c r="S158" s="46" t="str">
        <f>IF('Section 9a Plan_Diffusion'!L154="","",'Section 9a Plan_Diffusion'!L154)</f>
        <v/>
      </c>
      <c r="T158" s="46" t="str">
        <f>IF('Section 9a Plan_Diffusion'!M154="","",'Section 9a Plan_Diffusion'!M154)</f>
        <v/>
      </c>
      <c r="U158" s="40">
        <f>'Section 9a Plan_Diffusion'!N154</f>
        <v>0</v>
      </c>
      <c r="V158" s="40">
        <f>'Section 9a Plan_Diffusion'!O154</f>
        <v>0</v>
      </c>
      <c r="W158" s="40">
        <f>'Section 9a Plan_Diffusion'!P154</f>
        <v>0</v>
      </c>
      <c r="X158" s="40">
        <f>'Section 9a Plan_Diffusion'!Q154</f>
        <v>0</v>
      </c>
      <c r="Y158" s="8">
        <f>'Section 9a Plan_Diffusion'!R154</f>
        <v>0</v>
      </c>
      <c r="Z158" s="8">
        <f>'Section 9a Plan_Diffusion'!S154</f>
        <v>0</v>
      </c>
      <c r="AA158" s="1317">
        <f>'Section 9a Plan_Diffusion'!T154</f>
        <v>0</v>
      </c>
      <c r="AB158" s="8">
        <f>'Section 9a Plan_Diffusion'!U154</f>
        <v>0</v>
      </c>
      <c r="AC158" s="8">
        <f>'Section 9a Plan_Diffusion'!V154</f>
        <v>0</v>
      </c>
    </row>
    <row r="159" spans="1:29">
      <c r="A159" s="8">
        <f>'Identification '!$F$11</f>
        <v>0</v>
      </c>
      <c r="B159" s="1441" t="str">
        <f>IF(AND('Identification '!$F$11="",'Identification '!$F$15&lt;&gt;""),'Identification '!$F$15,IF('Identification '!$F$11="","",IF('Identification '!$F$13="Inscrire le nom de votre organisme dans la cellule F15",'Identification '!$F$15,'Identification '!$F$13)))</f>
        <v/>
      </c>
      <c r="C159" s="8" t="str">
        <f>REF!$BM$8</f>
        <v>2026-2027</v>
      </c>
      <c r="D159" s="8" t="s">
        <v>3361</v>
      </c>
      <c r="E159" s="46" t="str">
        <f>'Identification '!$F$17</f>
        <v/>
      </c>
      <c r="F159" s="8" t="str">
        <f>'Identification '!$G$18</f>
        <v/>
      </c>
      <c r="G159" s="10" t="str">
        <f>IF('Section 9a Plan_Diffusion'!$D$7="","",'Section 9a Plan_Diffusion'!$D$7)</f>
        <v/>
      </c>
      <c r="H159" s="8" t="str">
        <f>IF('Section 9a Plan_Diffusion'!A155="","",IF('Section 9a Plan_Diffusion'!A155="«Choisir»","",'Section 9a Plan_Diffusion'!A155))</f>
        <v/>
      </c>
      <c r="I159" s="1312" t="str">
        <f>IF('Section 9a Plan_Diffusion'!B155="","",'Section 9a Plan_Diffusion'!B155)</f>
        <v/>
      </c>
      <c r="J159" s="46" t="str">
        <f>IF('Section 9a Plan_Diffusion'!C155="","",'Section 9a Plan_Diffusion'!C155)</f>
        <v/>
      </c>
      <c r="K159" s="46" t="str">
        <f>IF('Section 9a Plan_Diffusion'!D155="","",'Section 9a Plan_Diffusion'!D155)</f>
        <v/>
      </c>
      <c r="L159" s="8" t="str">
        <f>IF('Section 9a Plan_Diffusion'!E155="","",IF('Section 9a Plan_Diffusion'!E155="«Choisir»","",'Section 9a Plan_Diffusion'!E155))</f>
        <v/>
      </c>
      <c r="M159" s="8" t="str">
        <f>IF('Section 9a Plan_Diffusion'!F155="","",IF('Section 9a Plan_Diffusion'!F155="«Choisir»","",'Section 9a Plan_Diffusion'!F155))</f>
        <v/>
      </c>
      <c r="N159" s="46" t="str">
        <f>IF('Section 9a Plan_Diffusion'!G155="","",'Section 9a Plan_Diffusion'!G155)</f>
        <v/>
      </c>
      <c r="O159" s="46" t="str">
        <f>IF('Section 9a Plan_Diffusion'!H155="","",'Section 9a Plan_Diffusion'!H155)</f>
        <v/>
      </c>
      <c r="P159" s="46" t="str">
        <f>IF('Section 9a Plan_Diffusion'!I155="","",'Section 9a Plan_Diffusion'!I155)</f>
        <v/>
      </c>
      <c r="Q159" s="46" t="str">
        <f>IF('Section 9a Plan_Diffusion'!J155="","",'Section 9a Plan_Diffusion'!J155)</f>
        <v/>
      </c>
      <c r="R159" s="46" t="str">
        <f>IF('Section 9a Plan_Diffusion'!K155="","",'Section 9a Plan_Diffusion'!K155)</f>
        <v/>
      </c>
      <c r="S159" s="46" t="str">
        <f>IF('Section 9a Plan_Diffusion'!L155="","",'Section 9a Plan_Diffusion'!L155)</f>
        <v/>
      </c>
      <c r="T159" s="46" t="str">
        <f>IF('Section 9a Plan_Diffusion'!M155="","",'Section 9a Plan_Diffusion'!M155)</f>
        <v/>
      </c>
      <c r="U159" s="40">
        <f>'Section 9a Plan_Diffusion'!N155</f>
        <v>0</v>
      </c>
      <c r="V159" s="40">
        <f>'Section 9a Plan_Diffusion'!O155</f>
        <v>0</v>
      </c>
      <c r="W159" s="40">
        <f>'Section 9a Plan_Diffusion'!P155</f>
        <v>0</v>
      </c>
      <c r="X159" s="40">
        <f>'Section 9a Plan_Diffusion'!Q155</f>
        <v>0</v>
      </c>
      <c r="Y159" s="8">
        <f>'Section 9a Plan_Diffusion'!R155</f>
        <v>0</v>
      </c>
      <c r="Z159" s="8">
        <f>'Section 9a Plan_Diffusion'!S155</f>
        <v>0</v>
      </c>
      <c r="AA159" s="1317">
        <f>'Section 9a Plan_Diffusion'!T155</f>
        <v>0</v>
      </c>
      <c r="AB159" s="8">
        <f>'Section 9a Plan_Diffusion'!U155</f>
        <v>0</v>
      </c>
      <c r="AC159" s="8">
        <f>'Section 9a Plan_Diffusion'!V155</f>
        <v>0</v>
      </c>
    </row>
    <row r="160" spans="1:29">
      <c r="A160" s="8">
        <f>'Identification '!$F$11</f>
        <v>0</v>
      </c>
      <c r="B160" s="1441" t="str">
        <f>IF(AND('Identification '!$F$11="",'Identification '!$F$15&lt;&gt;""),'Identification '!$F$15,IF('Identification '!$F$11="","",IF('Identification '!$F$13="Inscrire le nom de votre organisme dans la cellule F15",'Identification '!$F$15,'Identification '!$F$13)))</f>
        <v/>
      </c>
      <c r="C160" s="8" t="str">
        <f>REF!$BM$8</f>
        <v>2026-2027</v>
      </c>
      <c r="D160" s="8" t="s">
        <v>3361</v>
      </c>
      <c r="E160" s="46" t="str">
        <f>'Identification '!$F$17</f>
        <v/>
      </c>
      <c r="F160" s="8" t="str">
        <f>'Identification '!$G$18</f>
        <v/>
      </c>
      <c r="G160" s="10" t="str">
        <f>IF('Section 9a Plan_Diffusion'!$D$7="","",'Section 9a Plan_Diffusion'!$D$7)</f>
        <v/>
      </c>
      <c r="H160" s="8" t="str">
        <f>IF('Section 9a Plan_Diffusion'!A156="","",IF('Section 9a Plan_Diffusion'!A156="«Choisir»","",'Section 9a Plan_Diffusion'!A156))</f>
        <v/>
      </c>
      <c r="I160" s="1312" t="str">
        <f>IF('Section 9a Plan_Diffusion'!B156="","",'Section 9a Plan_Diffusion'!B156)</f>
        <v/>
      </c>
      <c r="J160" s="46" t="str">
        <f>IF('Section 9a Plan_Diffusion'!C156="","",'Section 9a Plan_Diffusion'!C156)</f>
        <v/>
      </c>
      <c r="K160" s="46" t="str">
        <f>IF('Section 9a Plan_Diffusion'!D156="","",'Section 9a Plan_Diffusion'!D156)</f>
        <v/>
      </c>
      <c r="L160" s="8" t="str">
        <f>IF('Section 9a Plan_Diffusion'!E156="","",IF('Section 9a Plan_Diffusion'!E156="«Choisir»","",'Section 9a Plan_Diffusion'!E156))</f>
        <v/>
      </c>
      <c r="M160" s="8" t="str">
        <f>IF('Section 9a Plan_Diffusion'!F156="","",IF('Section 9a Plan_Diffusion'!F156="«Choisir»","",'Section 9a Plan_Diffusion'!F156))</f>
        <v/>
      </c>
      <c r="N160" s="46" t="str">
        <f>IF('Section 9a Plan_Diffusion'!G156="","",'Section 9a Plan_Diffusion'!G156)</f>
        <v/>
      </c>
      <c r="O160" s="46" t="str">
        <f>IF('Section 9a Plan_Diffusion'!H156="","",'Section 9a Plan_Diffusion'!H156)</f>
        <v/>
      </c>
      <c r="P160" s="46" t="str">
        <f>IF('Section 9a Plan_Diffusion'!I156="","",'Section 9a Plan_Diffusion'!I156)</f>
        <v/>
      </c>
      <c r="Q160" s="46" t="str">
        <f>IF('Section 9a Plan_Diffusion'!J156="","",'Section 9a Plan_Diffusion'!J156)</f>
        <v/>
      </c>
      <c r="R160" s="46" t="str">
        <f>IF('Section 9a Plan_Diffusion'!K156="","",'Section 9a Plan_Diffusion'!K156)</f>
        <v/>
      </c>
      <c r="S160" s="46" t="str">
        <f>IF('Section 9a Plan_Diffusion'!L156="","",'Section 9a Plan_Diffusion'!L156)</f>
        <v/>
      </c>
      <c r="T160" s="46" t="str">
        <f>IF('Section 9a Plan_Diffusion'!M156="","",'Section 9a Plan_Diffusion'!M156)</f>
        <v/>
      </c>
      <c r="U160" s="40">
        <f>'Section 9a Plan_Diffusion'!N156</f>
        <v>0</v>
      </c>
      <c r="V160" s="40">
        <f>'Section 9a Plan_Diffusion'!O156</f>
        <v>0</v>
      </c>
      <c r="W160" s="40">
        <f>'Section 9a Plan_Diffusion'!P156</f>
        <v>0</v>
      </c>
      <c r="X160" s="40">
        <f>'Section 9a Plan_Diffusion'!Q156</f>
        <v>0</v>
      </c>
      <c r="Y160" s="8">
        <f>'Section 9a Plan_Diffusion'!R156</f>
        <v>0</v>
      </c>
      <c r="Z160" s="8">
        <f>'Section 9a Plan_Diffusion'!S156</f>
        <v>0</v>
      </c>
      <c r="AA160" s="1317">
        <f>'Section 9a Plan_Diffusion'!T156</f>
        <v>0</v>
      </c>
      <c r="AB160" s="8">
        <f>'Section 9a Plan_Diffusion'!U156</f>
        <v>0</v>
      </c>
      <c r="AC160" s="8">
        <f>'Section 9a Plan_Diffusion'!V156</f>
        <v>0</v>
      </c>
    </row>
    <row r="161" spans="1:29">
      <c r="A161" s="8">
        <f>'Identification '!$F$11</f>
        <v>0</v>
      </c>
      <c r="B161" s="1441" t="str">
        <f>IF(AND('Identification '!$F$11="",'Identification '!$F$15&lt;&gt;""),'Identification '!$F$15,IF('Identification '!$F$11="","",IF('Identification '!$F$13="Inscrire le nom de votre organisme dans la cellule F15",'Identification '!$F$15,'Identification '!$F$13)))</f>
        <v/>
      </c>
      <c r="C161" s="8" t="str">
        <f>REF!$BM$8</f>
        <v>2026-2027</v>
      </c>
      <c r="D161" s="8" t="s">
        <v>3361</v>
      </c>
      <c r="E161" s="46" t="str">
        <f>'Identification '!$F$17</f>
        <v/>
      </c>
      <c r="F161" s="8" t="str">
        <f>'Identification '!$G$18</f>
        <v/>
      </c>
      <c r="G161" s="10" t="str">
        <f>IF('Section 9a Plan_Diffusion'!$D$7="","",'Section 9a Plan_Diffusion'!$D$7)</f>
        <v/>
      </c>
      <c r="H161" s="8" t="str">
        <f>IF('Section 9a Plan_Diffusion'!A157="","",IF('Section 9a Plan_Diffusion'!A157="«Choisir»","",'Section 9a Plan_Diffusion'!A157))</f>
        <v/>
      </c>
      <c r="I161" s="1312" t="str">
        <f>IF('Section 9a Plan_Diffusion'!B157="","",'Section 9a Plan_Diffusion'!B157)</f>
        <v/>
      </c>
      <c r="J161" s="46" t="str">
        <f>IF('Section 9a Plan_Diffusion'!C157="","",'Section 9a Plan_Diffusion'!C157)</f>
        <v/>
      </c>
      <c r="K161" s="46" t="str">
        <f>IF('Section 9a Plan_Diffusion'!D157="","",'Section 9a Plan_Diffusion'!D157)</f>
        <v/>
      </c>
      <c r="L161" s="8" t="str">
        <f>IF('Section 9a Plan_Diffusion'!E157="","",IF('Section 9a Plan_Diffusion'!E157="«Choisir»","",'Section 9a Plan_Diffusion'!E157))</f>
        <v/>
      </c>
      <c r="M161" s="8" t="str">
        <f>IF('Section 9a Plan_Diffusion'!F157="","",IF('Section 9a Plan_Diffusion'!F157="«Choisir»","",'Section 9a Plan_Diffusion'!F157))</f>
        <v/>
      </c>
      <c r="N161" s="46" t="str">
        <f>IF('Section 9a Plan_Diffusion'!G157="","",'Section 9a Plan_Diffusion'!G157)</f>
        <v/>
      </c>
      <c r="O161" s="46" t="str">
        <f>IF('Section 9a Plan_Diffusion'!H157="","",'Section 9a Plan_Diffusion'!H157)</f>
        <v/>
      </c>
      <c r="P161" s="46" t="str">
        <f>IF('Section 9a Plan_Diffusion'!I157="","",'Section 9a Plan_Diffusion'!I157)</f>
        <v/>
      </c>
      <c r="Q161" s="46" t="str">
        <f>IF('Section 9a Plan_Diffusion'!J157="","",'Section 9a Plan_Diffusion'!J157)</f>
        <v/>
      </c>
      <c r="R161" s="46" t="str">
        <f>IF('Section 9a Plan_Diffusion'!K157="","",'Section 9a Plan_Diffusion'!K157)</f>
        <v/>
      </c>
      <c r="S161" s="46" t="str">
        <f>IF('Section 9a Plan_Diffusion'!L157="","",'Section 9a Plan_Diffusion'!L157)</f>
        <v/>
      </c>
      <c r="T161" s="46" t="str">
        <f>IF('Section 9a Plan_Diffusion'!M157="","",'Section 9a Plan_Diffusion'!M157)</f>
        <v/>
      </c>
      <c r="U161" s="40">
        <f>'Section 9a Plan_Diffusion'!N157</f>
        <v>0</v>
      </c>
      <c r="V161" s="40">
        <f>'Section 9a Plan_Diffusion'!O157</f>
        <v>0</v>
      </c>
      <c r="W161" s="40">
        <f>'Section 9a Plan_Diffusion'!P157</f>
        <v>0</v>
      </c>
      <c r="X161" s="40">
        <f>'Section 9a Plan_Diffusion'!Q157</f>
        <v>0</v>
      </c>
      <c r="Y161" s="8">
        <f>'Section 9a Plan_Diffusion'!R157</f>
        <v>0</v>
      </c>
      <c r="Z161" s="8">
        <f>'Section 9a Plan_Diffusion'!S157</f>
        <v>0</v>
      </c>
      <c r="AA161" s="1317">
        <f>'Section 9a Plan_Diffusion'!T157</f>
        <v>0</v>
      </c>
      <c r="AB161" s="8">
        <f>'Section 9a Plan_Diffusion'!U157</f>
        <v>0</v>
      </c>
      <c r="AC161" s="8">
        <f>'Section 9a Plan_Diffusion'!V157</f>
        <v>0</v>
      </c>
    </row>
    <row r="162" spans="1:29">
      <c r="A162" s="8">
        <f>'Identification '!$F$11</f>
        <v>0</v>
      </c>
      <c r="B162" s="1441" t="str">
        <f>IF(AND('Identification '!$F$11="",'Identification '!$F$15&lt;&gt;""),'Identification '!$F$15,IF('Identification '!$F$11="","",IF('Identification '!$F$13="Inscrire le nom de votre organisme dans la cellule F15",'Identification '!$F$15,'Identification '!$F$13)))</f>
        <v/>
      </c>
      <c r="C162" s="8" t="str">
        <f>REF!$BM$8</f>
        <v>2026-2027</v>
      </c>
      <c r="D162" s="8" t="s">
        <v>3361</v>
      </c>
      <c r="E162" s="46" t="str">
        <f>'Identification '!$F$17</f>
        <v/>
      </c>
      <c r="F162" s="8" t="str">
        <f>'Identification '!$G$18</f>
        <v/>
      </c>
      <c r="G162" s="10" t="str">
        <f>IF('Section 9a Plan_Diffusion'!$D$7="","",'Section 9a Plan_Diffusion'!$D$7)</f>
        <v/>
      </c>
      <c r="H162" s="8" t="str">
        <f>IF('Section 9a Plan_Diffusion'!A158="","",IF('Section 9a Plan_Diffusion'!A158="«Choisir»","",'Section 9a Plan_Diffusion'!A158))</f>
        <v/>
      </c>
      <c r="I162" s="1312" t="str">
        <f>IF('Section 9a Plan_Diffusion'!B158="","",'Section 9a Plan_Diffusion'!B158)</f>
        <v/>
      </c>
      <c r="J162" s="46" t="str">
        <f>IF('Section 9a Plan_Diffusion'!C158="","",'Section 9a Plan_Diffusion'!C158)</f>
        <v/>
      </c>
      <c r="K162" s="46" t="str">
        <f>IF('Section 9a Plan_Diffusion'!D158="","",'Section 9a Plan_Diffusion'!D158)</f>
        <v/>
      </c>
      <c r="L162" s="8" t="str">
        <f>IF('Section 9a Plan_Diffusion'!E158="","",IF('Section 9a Plan_Diffusion'!E158="«Choisir»","",'Section 9a Plan_Diffusion'!E158))</f>
        <v/>
      </c>
      <c r="M162" s="8" t="str">
        <f>IF('Section 9a Plan_Diffusion'!F158="","",IF('Section 9a Plan_Diffusion'!F158="«Choisir»","",'Section 9a Plan_Diffusion'!F158))</f>
        <v/>
      </c>
      <c r="N162" s="46" t="str">
        <f>IF('Section 9a Plan_Diffusion'!G158="","",'Section 9a Plan_Diffusion'!G158)</f>
        <v/>
      </c>
      <c r="O162" s="46" t="str">
        <f>IF('Section 9a Plan_Diffusion'!H158="","",'Section 9a Plan_Diffusion'!H158)</f>
        <v/>
      </c>
      <c r="P162" s="46" t="str">
        <f>IF('Section 9a Plan_Diffusion'!I158="","",'Section 9a Plan_Diffusion'!I158)</f>
        <v/>
      </c>
      <c r="Q162" s="46" t="str">
        <f>IF('Section 9a Plan_Diffusion'!J158="","",'Section 9a Plan_Diffusion'!J158)</f>
        <v/>
      </c>
      <c r="R162" s="46" t="str">
        <f>IF('Section 9a Plan_Diffusion'!K158="","",'Section 9a Plan_Diffusion'!K158)</f>
        <v/>
      </c>
      <c r="S162" s="46" t="str">
        <f>IF('Section 9a Plan_Diffusion'!L158="","",'Section 9a Plan_Diffusion'!L158)</f>
        <v/>
      </c>
      <c r="T162" s="46" t="str">
        <f>IF('Section 9a Plan_Diffusion'!M158="","",'Section 9a Plan_Diffusion'!M158)</f>
        <v/>
      </c>
      <c r="U162" s="40">
        <f>'Section 9a Plan_Diffusion'!N158</f>
        <v>0</v>
      </c>
      <c r="V162" s="40">
        <f>'Section 9a Plan_Diffusion'!O158</f>
        <v>0</v>
      </c>
      <c r="W162" s="40">
        <f>'Section 9a Plan_Diffusion'!P158</f>
        <v>0</v>
      </c>
      <c r="X162" s="40">
        <f>'Section 9a Plan_Diffusion'!Q158</f>
        <v>0</v>
      </c>
      <c r="Y162" s="8">
        <f>'Section 9a Plan_Diffusion'!R158</f>
        <v>0</v>
      </c>
      <c r="Z162" s="8">
        <f>'Section 9a Plan_Diffusion'!S158</f>
        <v>0</v>
      </c>
      <c r="AA162" s="1317">
        <f>'Section 9a Plan_Diffusion'!T158</f>
        <v>0</v>
      </c>
      <c r="AB162" s="8">
        <f>'Section 9a Plan_Diffusion'!U158</f>
        <v>0</v>
      </c>
      <c r="AC162" s="8">
        <f>'Section 9a Plan_Diffusion'!V158</f>
        <v>0</v>
      </c>
    </row>
    <row r="163" spans="1:29">
      <c r="A163" s="8">
        <f>'Identification '!$F$11</f>
        <v>0</v>
      </c>
      <c r="B163" s="1441" t="str">
        <f>IF(AND('Identification '!$F$11="",'Identification '!$F$15&lt;&gt;""),'Identification '!$F$15,IF('Identification '!$F$11="","",IF('Identification '!$F$13="Inscrire le nom de votre organisme dans la cellule F15",'Identification '!$F$15,'Identification '!$F$13)))</f>
        <v/>
      </c>
      <c r="C163" s="8" t="str">
        <f>REF!$BM$8</f>
        <v>2026-2027</v>
      </c>
      <c r="D163" s="8" t="s">
        <v>3361</v>
      </c>
      <c r="E163" s="46" t="str">
        <f>'Identification '!$F$17</f>
        <v/>
      </c>
      <c r="F163" s="8" t="str">
        <f>'Identification '!$G$18</f>
        <v/>
      </c>
      <c r="G163" s="10" t="str">
        <f>IF('Section 9a Plan_Diffusion'!$D$7="","",'Section 9a Plan_Diffusion'!$D$7)</f>
        <v/>
      </c>
      <c r="H163" s="8" t="str">
        <f>IF('Section 9a Plan_Diffusion'!A159="","",IF('Section 9a Plan_Diffusion'!A159="«Choisir»","",'Section 9a Plan_Diffusion'!A159))</f>
        <v/>
      </c>
      <c r="I163" s="1312" t="str">
        <f>IF('Section 9a Plan_Diffusion'!B159="","",'Section 9a Plan_Diffusion'!B159)</f>
        <v/>
      </c>
      <c r="J163" s="46" t="str">
        <f>IF('Section 9a Plan_Diffusion'!C159="","",'Section 9a Plan_Diffusion'!C159)</f>
        <v/>
      </c>
      <c r="K163" s="46" t="str">
        <f>IF('Section 9a Plan_Diffusion'!D159="","",'Section 9a Plan_Diffusion'!D159)</f>
        <v/>
      </c>
      <c r="L163" s="8" t="str">
        <f>IF('Section 9a Plan_Diffusion'!E159="","",IF('Section 9a Plan_Diffusion'!E159="«Choisir»","",'Section 9a Plan_Diffusion'!E159))</f>
        <v/>
      </c>
      <c r="M163" s="8" t="str">
        <f>IF('Section 9a Plan_Diffusion'!F159="","",IF('Section 9a Plan_Diffusion'!F159="«Choisir»","",'Section 9a Plan_Diffusion'!F159))</f>
        <v/>
      </c>
      <c r="N163" s="46" t="str">
        <f>IF('Section 9a Plan_Diffusion'!G159="","",'Section 9a Plan_Diffusion'!G159)</f>
        <v/>
      </c>
      <c r="O163" s="46" t="str">
        <f>IF('Section 9a Plan_Diffusion'!H159="","",'Section 9a Plan_Diffusion'!H159)</f>
        <v/>
      </c>
      <c r="P163" s="46" t="str">
        <f>IF('Section 9a Plan_Diffusion'!I159="","",'Section 9a Plan_Diffusion'!I159)</f>
        <v/>
      </c>
      <c r="Q163" s="46" t="str">
        <f>IF('Section 9a Plan_Diffusion'!J159="","",'Section 9a Plan_Diffusion'!J159)</f>
        <v/>
      </c>
      <c r="R163" s="46" t="str">
        <f>IF('Section 9a Plan_Diffusion'!K159="","",'Section 9a Plan_Diffusion'!K159)</f>
        <v/>
      </c>
      <c r="S163" s="46" t="str">
        <f>IF('Section 9a Plan_Diffusion'!L159="","",'Section 9a Plan_Diffusion'!L159)</f>
        <v/>
      </c>
      <c r="T163" s="46" t="str">
        <f>IF('Section 9a Plan_Diffusion'!M159="","",'Section 9a Plan_Diffusion'!M159)</f>
        <v/>
      </c>
      <c r="U163" s="40">
        <f>'Section 9a Plan_Diffusion'!N159</f>
        <v>0</v>
      </c>
      <c r="V163" s="40">
        <f>'Section 9a Plan_Diffusion'!O159</f>
        <v>0</v>
      </c>
      <c r="W163" s="40">
        <f>'Section 9a Plan_Diffusion'!P159</f>
        <v>0</v>
      </c>
      <c r="X163" s="40">
        <f>'Section 9a Plan_Diffusion'!Q159</f>
        <v>0</v>
      </c>
      <c r="Y163" s="8">
        <f>'Section 9a Plan_Diffusion'!R159</f>
        <v>0</v>
      </c>
      <c r="Z163" s="8">
        <f>'Section 9a Plan_Diffusion'!S159</f>
        <v>0</v>
      </c>
      <c r="AA163" s="1317">
        <f>'Section 9a Plan_Diffusion'!T159</f>
        <v>0</v>
      </c>
      <c r="AB163" s="8">
        <f>'Section 9a Plan_Diffusion'!U159</f>
        <v>0</v>
      </c>
      <c r="AC163" s="8">
        <f>'Section 9a Plan_Diffusion'!V159</f>
        <v>0</v>
      </c>
    </row>
    <row r="164" spans="1:29">
      <c r="A164" s="8">
        <f>'Identification '!$F$11</f>
        <v>0</v>
      </c>
      <c r="B164" s="1441" t="str">
        <f>IF(AND('Identification '!$F$11="",'Identification '!$F$15&lt;&gt;""),'Identification '!$F$15,IF('Identification '!$F$11="","",IF('Identification '!$F$13="Inscrire le nom de votre organisme dans la cellule F15",'Identification '!$F$15,'Identification '!$F$13)))</f>
        <v/>
      </c>
      <c r="C164" s="8" t="str">
        <f>REF!$BM$8</f>
        <v>2026-2027</v>
      </c>
      <c r="D164" s="8" t="s">
        <v>3361</v>
      </c>
      <c r="E164" s="46" t="str">
        <f>'Identification '!$F$17</f>
        <v/>
      </c>
      <c r="F164" s="8" t="str">
        <f>'Identification '!$G$18</f>
        <v/>
      </c>
      <c r="G164" s="10" t="str">
        <f>IF('Section 9a Plan_Diffusion'!$D$7="","",'Section 9a Plan_Diffusion'!$D$7)</f>
        <v/>
      </c>
      <c r="H164" s="8" t="str">
        <f>IF('Section 9a Plan_Diffusion'!A160="","",IF('Section 9a Plan_Diffusion'!A160="«Choisir»","",'Section 9a Plan_Diffusion'!A160))</f>
        <v/>
      </c>
      <c r="I164" s="1312" t="str">
        <f>IF('Section 9a Plan_Diffusion'!B160="","",'Section 9a Plan_Diffusion'!B160)</f>
        <v/>
      </c>
      <c r="J164" s="46" t="str">
        <f>IF('Section 9a Plan_Diffusion'!C160="","",'Section 9a Plan_Diffusion'!C160)</f>
        <v/>
      </c>
      <c r="K164" s="46" t="str">
        <f>IF('Section 9a Plan_Diffusion'!D160="","",'Section 9a Plan_Diffusion'!D160)</f>
        <v/>
      </c>
      <c r="L164" s="8" t="str">
        <f>IF('Section 9a Plan_Diffusion'!E160="","",IF('Section 9a Plan_Diffusion'!E160="«Choisir»","",'Section 9a Plan_Diffusion'!E160))</f>
        <v/>
      </c>
      <c r="M164" s="8" t="str">
        <f>IF('Section 9a Plan_Diffusion'!F160="","",IF('Section 9a Plan_Diffusion'!F160="«Choisir»","",'Section 9a Plan_Diffusion'!F160))</f>
        <v/>
      </c>
      <c r="N164" s="46" t="str">
        <f>IF('Section 9a Plan_Diffusion'!G160="","",'Section 9a Plan_Diffusion'!G160)</f>
        <v/>
      </c>
      <c r="O164" s="46" t="str">
        <f>IF('Section 9a Plan_Diffusion'!H160="","",'Section 9a Plan_Diffusion'!H160)</f>
        <v/>
      </c>
      <c r="P164" s="46" t="str">
        <f>IF('Section 9a Plan_Diffusion'!I160="","",'Section 9a Plan_Diffusion'!I160)</f>
        <v/>
      </c>
      <c r="Q164" s="46" t="str">
        <f>IF('Section 9a Plan_Diffusion'!J160="","",'Section 9a Plan_Diffusion'!J160)</f>
        <v/>
      </c>
      <c r="R164" s="46" t="str">
        <f>IF('Section 9a Plan_Diffusion'!K160="","",'Section 9a Plan_Diffusion'!K160)</f>
        <v/>
      </c>
      <c r="S164" s="46" t="str">
        <f>IF('Section 9a Plan_Diffusion'!L160="","",'Section 9a Plan_Diffusion'!L160)</f>
        <v/>
      </c>
      <c r="T164" s="46" t="str">
        <f>IF('Section 9a Plan_Diffusion'!M160="","",'Section 9a Plan_Diffusion'!M160)</f>
        <v/>
      </c>
      <c r="U164" s="40">
        <f>'Section 9a Plan_Diffusion'!N160</f>
        <v>0</v>
      </c>
      <c r="V164" s="40">
        <f>'Section 9a Plan_Diffusion'!O160</f>
        <v>0</v>
      </c>
      <c r="W164" s="40">
        <f>'Section 9a Plan_Diffusion'!P160</f>
        <v>0</v>
      </c>
      <c r="X164" s="40">
        <f>'Section 9a Plan_Diffusion'!Q160</f>
        <v>0</v>
      </c>
      <c r="Y164" s="8">
        <f>'Section 9a Plan_Diffusion'!R160</f>
        <v>0</v>
      </c>
      <c r="Z164" s="8">
        <f>'Section 9a Plan_Diffusion'!S160</f>
        <v>0</v>
      </c>
      <c r="AA164" s="1317">
        <f>'Section 9a Plan_Diffusion'!T160</f>
        <v>0</v>
      </c>
      <c r="AB164" s="8">
        <f>'Section 9a Plan_Diffusion'!U160</f>
        <v>0</v>
      </c>
      <c r="AC164" s="8">
        <f>'Section 9a Plan_Diffusion'!V160</f>
        <v>0</v>
      </c>
    </row>
    <row r="165" spans="1:29">
      <c r="A165" s="8">
        <f>'Identification '!$F$11</f>
        <v>0</v>
      </c>
      <c r="B165" s="1441" t="str">
        <f>IF(AND('Identification '!$F$11="",'Identification '!$F$15&lt;&gt;""),'Identification '!$F$15,IF('Identification '!$F$11="","",IF('Identification '!$F$13="Inscrire le nom de votre organisme dans la cellule F15",'Identification '!$F$15,'Identification '!$F$13)))</f>
        <v/>
      </c>
      <c r="C165" s="8" t="str">
        <f>REF!$BM$8</f>
        <v>2026-2027</v>
      </c>
      <c r="D165" s="8" t="s">
        <v>3361</v>
      </c>
      <c r="E165" s="46" t="str">
        <f>'Identification '!$F$17</f>
        <v/>
      </c>
      <c r="F165" s="8" t="str">
        <f>'Identification '!$G$18</f>
        <v/>
      </c>
      <c r="G165" s="10" t="str">
        <f>IF('Section 9a Plan_Diffusion'!$D$7="","",'Section 9a Plan_Diffusion'!$D$7)</f>
        <v/>
      </c>
      <c r="H165" s="8" t="str">
        <f>IF('Section 9a Plan_Diffusion'!A161="","",IF('Section 9a Plan_Diffusion'!A161="«Choisir»","",'Section 9a Plan_Diffusion'!A161))</f>
        <v/>
      </c>
      <c r="I165" s="1312" t="str">
        <f>IF('Section 9a Plan_Diffusion'!B161="","",'Section 9a Plan_Diffusion'!B161)</f>
        <v/>
      </c>
      <c r="J165" s="46" t="str">
        <f>IF('Section 9a Plan_Diffusion'!C161="","",'Section 9a Plan_Diffusion'!C161)</f>
        <v/>
      </c>
      <c r="K165" s="46" t="str">
        <f>IF('Section 9a Plan_Diffusion'!D161="","",'Section 9a Plan_Diffusion'!D161)</f>
        <v/>
      </c>
      <c r="L165" s="8" t="str">
        <f>IF('Section 9a Plan_Diffusion'!E161="","",IF('Section 9a Plan_Diffusion'!E161="«Choisir»","",'Section 9a Plan_Diffusion'!E161))</f>
        <v/>
      </c>
      <c r="M165" s="8" t="str">
        <f>IF('Section 9a Plan_Diffusion'!F161="","",IF('Section 9a Plan_Diffusion'!F161="«Choisir»","",'Section 9a Plan_Diffusion'!F161))</f>
        <v/>
      </c>
      <c r="N165" s="46" t="str">
        <f>IF('Section 9a Plan_Diffusion'!G161="","",'Section 9a Plan_Diffusion'!G161)</f>
        <v/>
      </c>
      <c r="O165" s="46" t="str">
        <f>IF('Section 9a Plan_Diffusion'!H161="","",'Section 9a Plan_Diffusion'!H161)</f>
        <v/>
      </c>
      <c r="P165" s="46" t="str">
        <f>IF('Section 9a Plan_Diffusion'!I161="","",'Section 9a Plan_Diffusion'!I161)</f>
        <v/>
      </c>
      <c r="Q165" s="46" t="str">
        <f>IF('Section 9a Plan_Diffusion'!J161="","",'Section 9a Plan_Diffusion'!J161)</f>
        <v/>
      </c>
      <c r="R165" s="46" t="str">
        <f>IF('Section 9a Plan_Diffusion'!K161="","",'Section 9a Plan_Diffusion'!K161)</f>
        <v/>
      </c>
      <c r="S165" s="46" t="str">
        <f>IF('Section 9a Plan_Diffusion'!L161="","",'Section 9a Plan_Diffusion'!L161)</f>
        <v/>
      </c>
      <c r="T165" s="46" t="str">
        <f>IF('Section 9a Plan_Diffusion'!M161="","",'Section 9a Plan_Diffusion'!M161)</f>
        <v/>
      </c>
      <c r="U165" s="40">
        <f>'Section 9a Plan_Diffusion'!N161</f>
        <v>0</v>
      </c>
      <c r="V165" s="40">
        <f>'Section 9a Plan_Diffusion'!O161</f>
        <v>0</v>
      </c>
      <c r="W165" s="40">
        <f>'Section 9a Plan_Diffusion'!P161</f>
        <v>0</v>
      </c>
      <c r="X165" s="40">
        <f>'Section 9a Plan_Diffusion'!Q161</f>
        <v>0</v>
      </c>
      <c r="Y165" s="8">
        <f>'Section 9a Plan_Diffusion'!R161</f>
        <v>0</v>
      </c>
      <c r="Z165" s="8">
        <f>'Section 9a Plan_Diffusion'!S161</f>
        <v>0</v>
      </c>
      <c r="AA165" s="1317">
        <f>'Section 9a Plan_Diffusion'!T161</f>
        <v>0</v>
      </c>
      <c r="AB165" s="8">
        <f>'Section 9a Plan_Diffusion'!U161</f>
        <v>0</v>
      </c>
      <c r="AC165" s="8">
        <f>'Section 9a Plan_Diffusion'!V161</f>
        <v>0</v>
      </c>
    </row>
    <row r="166" spans="1:29">
      <c r="A166" s="8">
        <f>'Identification '!$F$11</f>
        <v>0</v>
      </c>
      <c r="B166" s="1441" t="str">
        <f>IF(AND('Identification '!$F$11="",'Identification '!$F$15&lt;&gt;""),'Identification '!$F$15,IF('Identification '!$F$11="","",IF('Identification '!$F$13="Inscrire le nom de votre organisme dans la cellule F15",'Identification '!$F$15,'Identification '!$F$13)))</f>
        <v/>
      </c>
      <c r="C166" s="8" t="str">
        <f>REF!$BM$8</f>
        <v>2026-2027</v>
      </c>
      <c r="D166" s="8" t="s">
        <v>3361</v>
      </c>
      <c r="E166" s="46" t="str">
        <f>'Identification '!$F$17</f>
        <v/>
      </c>
      <c r="F166" s="8" t="str">
        <f>'Identification '!$G$18</f>
        <v/>
      </c>
      <c r="G166" s="10" t="str">
        <f>IF('Section 9a Plan_Diffusion'!$D$7="","",'Section 9a Plan_Diffusion'!$D$7)</f>
        <v/>
      </c>
      <c r="H166" s="8" t="str">
        <f>IF('Section 9a Plan_Diffusion'!A162="","",IF('Section 9a Plan_Diffusion'!A162="«Choisir»","",'Section 9a Plan_Diffusion'!A162))</f>
        <v/>
      </c>
      <c r="I166" s="1312" t="str">
        <f>IF('Section 9a Plan_Diffusion'!B162="","",'Section 9a Plan_Diffusion'!B162)</f>
        <v/>
      </c>
      <c r="J166" s="46" t="str">
        <f>IF('Section 9a Plan_Diffusion'!C162="","",'Section 9a Plan_Diffusion'!C162)</f>
        <v/>
      </c>
      <c r="K166" s="46" t="str">
        <f>IF('Section 9a Plan_Diffusion'!D162="","",'Section 9a Plan_Diffusion'!D162)</f>
        <v/>
      </c>
      <c r="L166" s="8" t="str">
        <f>IF('Section 9a Plan_Diffusion'!E162="","",IF('Section 9a Plan_Diffusion'!E162="«Choisir»","",'Section 9a Plan_Diffusion'!E162))</f>
        <v/>
      </c>
      <c r="M166" s="8" t="str">
        <f>IF('Section 9a Plan_Diffusion'!F162="","",IF('Section 9a Plan_Diffusion'!F162="«Choisir»","",'Section 9a Plan_Diffusion'!F162))</f>
        <v/>
      </c>
      <c r="N166" s="46" t="str">
        <f>IF('Section 9a Plan_Diffusion'!G162="","",'Section 9a Plan_Diffusion'!G162)</f>
        <v/>
      </c>
      <c r="O166" s="46" t="str">
        <f>IF('Section 9a Plan_Diffusion'!H162="","",'Section 9a Plan_Diffusion'!H162)</f>
        <v/>
      </c>
      <c r="P166" s="46" t="str">
        <f>IF('Section 9a Plan_Diffusion'!I162="","",'Section 9a Plan_Diffusion'!I162)</f>
        <v/>
      </c>
      <c r="Q166" s="46" t="str">
        <f>IF('Section 9a Plan_Diffusion'!J162="","",'Section 9a Plan_Diffusion'!J162)</f>
        <v/>
      </c>
      <c r="R166" s="46" t="str">
        <f>IF('Section 9a Plan_Diffusion'!K162="","",'Section 9a Plan_Diffusion'!K162)</f>
        <v/>
      </c>
      <c r="S166" s="46" t="str">
        <f>IF('Section 9a Plan_Diffusion'!L162="","",'Section 9a Plan_Diffusion'!L162)</f>
        <v/>
      </c>
      <c r="T166" s="46" t="str">
        <f>IF('Section 9a Plan_Diffusion'!M162="","",'Section 9a Plan_Diffusion'!M162)</f>
        <v/>
      </c>
      <c r="U166" s="40">
        <f>'Section 9a Plan_Diffusion'!N162</f>
        <v>0</v>
      </c>
      <c r="V166" s="40">
        <f>'Section 9a Plan_Diffusion'!O162</f>
        <v>0</v>
      </c>
      <c r="W166" s="40">
        <f>'Section 9a Plan_Diffusion'!P162</f>
        <v>0</v>
      </c>
      <c r="X166" s="40">
        <f>'Section 9a Plan_Diffusion'!Q162</f>
        <v>0</v>
      </c>
      <c r="Y166" s="8">
        <f>'Section 9a Plan_Diffusion'!R162</f>
        <v>0</v>
      </c>
      <c r="Z166" s="8">
        <f>'Section 9a Plan_Diffusion'!S162</f>
        <v>0</v>
      </c>
      <c r="AA166" s="1317">
        <f>'Section 9a Plan_Diffusion'!T162</f>
        <v>0</v>
      </c>
      <c r="AB166" s="8">
        <f>'Section 9a Plan_Diffusion'!U162</f>
        <v>0</v>
      </c>
      <c r="AC166" s="8">
        <f>'Section 9a Plan_Diffusion'!V162</f>
        <v>0</v>
      </c>
    </row>
    <row r="167" spans="1:29">
      <c r="A167" s="8">
        <f>'Identification '!$F$11</f>
        <v>0</v>
      </c>
      <c r="B167" s="1441" t="str">
        <f>IF(AND('Identification '!$F$11="",'Identification '!$F$15&lt;&gt;""),'Identification '!$F$15,IF('Identification '!$F$11="","",IF('Identification '!$F$13="Inscrire le nom de votre organisme dans la cellule F15",'Identification '!$F$15,'Identification '!$F$13)))</f>
        <v/>
      </c>
      <c r="C167" s="8" t="str">
        <f>REF!$BM$8</f>
        <v>2026-2027</v>
      </c>
      <c r="D167" s="8" t="s">
        <v>3361</v>
      </c>
      <c r="E167" s="46" t="str">
        <f>'Identification '!$F$17</f>
        <v/>
      </c>
      <c r="F167" s="8" t="str">
        <f>'Identification '!$G$18</f>
        <v/>
      </c>
      <c r="G167" s="10" t="str">
        <f>IF('Section 9a Plan_Diffusion'!$D$7="","",'Section 9a Plan_Diffusion'!$D$7)</f>
        <v/>
      </c>
      <c r="H167" s="8" t="str">
        <f>IF('Section 9a Plan_Diffusion'!A163="","",IF('Section 9a Plan_Diffusion'!A163="«Choisir»","",'Section 9a Plan_Diffusion'!A163))</f>
        <v/>
      </c>
      <c r="I167" s="1312" t="str">
        <f>IF('Section 9a Plan_Diffusion'!B163="","",'Section 9a Plan_Diffusion'!B163)</f>
        <v/>
      </c>
      <c r="J167" s="46" t="str">
        <f>IF('Section 9a Plan_Diffusion'!C163="","",'Section 9a Plan_Diffusion'!C163)</f>
        <v/>
      </c>
      <c r="K167" s="46" t="str">
        <f>IF('Section 9a Plan_Diffusion'!D163="","",'Section 9a Plan_Diffusion'!D163)</f>
        <v/>
      </c>
      <c r="L167" s="8" t="str">
        <f>IF('Section 9a Plan_Diffusion'!E163="","",IF('Section 9a Plan_Diffusion'!E163="«Choisir»","",'Section 9a Plan_Diffusion'!E163))</f>
        <v/>
      </c>
      <c r="M167" s="8" t="str">
        <f>IF('Section 9a Plan_Diffusion'!F163="","",IF('Section 9a Plan_Diffusion'!F163="«Choisir»","",'Section 9a Plan_Diffusion'!F163))</f>
        <v/>
      </c>
      <c r="N167" s="46" t="str">
        <f>IF('Section 9a Plan_Diffusion'!G163="","",'Section 9a Plan_Diffusion'!G163)</f>
        <v/>
      </c>
      <c r="O167" s="46" t="str">
        <f>IF('Section 9a Plan_Diffusion'!H163="","",'Section 9a Plan_Diffusion'!H163)</f>
        <v/>
      </c>
      <c r="P167" s="46" t="str">
        <f>IF('Section 9a Plan_Diffusion'!I163="","",'Section 9a Plan_Diffusion'!I163)</f>
        <v/>
      </c>
      <c r="Q167" s="46" t="str">
        <f>IF('Section 9a Plan_Diffusion'!J163="","",'Section 9a Plan_Diffusion'!J163)</f>
        <v/>
      </c>
      <c r="R167" s="46" t="str">
        <f>IF('Section 9a Plan_Diffusion'!K163="","",'Section 9a Plan_Diffusion'!K163)</f>
        <v/>
      </c>
      <c r="S167" s="46" t="str">
        <f>IF('Section 9a Plan_Diffusion'!L163="","",'Section 9a Plan_Diffusion'!L163)</f>
        <v/>
      </c>
      <c r="T167" s="46" t="str">
        <f>IF('Section 9a Plan_Diffusion'!M163="","",'Section 9a Plan_Diffusion'!M163)</f>
        <v/>
      </c>
      <c r="U167" s="40">
        <f>'Section 9a Plan_Diffusion'!N163</f>
        <v>0</v>
      </c>
      <c r="V167" s="40">
        <f>'Section 9a Plan_Diffusion'!O163</f>
        <v>0</v>
      </c>
      <c r="W167" s="40">
        <f>'Section 9a Plan_Diffusion'!P163</f>
        <v>0</v>
      </c>
      <c r="X167" s="40">
        <f>'Section 9a Plan_Diffusion'!Q163</f>
        <v>0</v>
      </c>
      <c r="Y167" s="8">
        <f>'Section 9a Plan_Diffusion'!R163</f>
        <v>0</v>
      </c>
      <c r="Z167" s="8">
        <f>'Section 9a Plan_Diffusion'!S163</f>
        <v>0</v>
      </c>
      <c r="AA167" s="1317">
        <f>'Section 9a Plan_Diffusion'!T163</f>
        <v>0</v>
      </c>
      <c r="AB167" s="8">
        <f>'Section 9a Plan_Diffusion'!U163</f>
        <v>0</v>
      </c>
      <c r="AC167" s="8">
        <f>'Section 9a Plan_Diffusion'!V163</f>
        <v>0</v>
      </c>
    </row>
    <row r="168" spans="1:29">
      <c r="A168" s="8">
        <f>'Identification '!$F$11</f>
        <v>0</v>
      </c>
      <c r="B168" s="1441" t="str">
        <f>IF(AND('Identification '!$F$11="",'Identification '!$F$15&lt;&gt;""),'Identification '!$F$15,IF('Identification '!$F$11="","",IF('Identification '!$F$13="Inscrire le nom de votre organisme dans la cellule F15",'Identification '!$F$15,'Identification '!$F$13)))</f>
        <v/>
      </c>
      <c r="C168" s="8" t="str">
        <f>REF!$BM$8</f>
        <v>2026-2027</v>
      </c>
      <c r="D168" s="8" t="s">
        <v>3361</v>
      </c>
      <c r="E168" s="46" t="str">
        <f>'Identification '!$F$17</f>
        <v/>
      </c>
      <c r="F168" s="8" t="str">
        <f>'Identification '!$G$18</f>
        <v/>
      </c>
      <c r="G168" s="10" t="str">
        <f>IF('Section 9a Plan_Diffusion'!$D$7="","",'Section 9a Plan_Diffusion'!$D$7)</f>
        <v/>
      </c>
      <c r="H168" s="8" t="str">
        <f>IF('Section 9a Plan_Diffusion'!A164="","",IF('Section 9a Plan_Diffusion'!A164="«Choisir»","",'Section 9a Plan_Diffusion'!A164))</f>
        <v/>
      </c>
      <c r="I168" s="1312" t="str">
        <f>IF('Section 9a Plan_Diffusion'!B164="","",'Section 9a Plan_Diffusion'!B164)</f>
        <v/>
      </c>
      <c r="J168" s="46" t="str">
        <f>IF('Section 9a Plan_Diffusion'!C164="","",'Section 9a Plan_Diffusion'!C164)</f>
        <v/>
      </c>
      <c r="K168" s="46" t="str">
        <f>IF('Section 9a Plan_Diffusion'!D164="","",'Section 9a Plan_Diffusion'!D164)</f>
        <v/>
      </c>
      <c r="L168" s="8" t="str">
        <f>IF('Section 9a Plan_Diffusion'!E164="","",IF('Section 9a Plan_Diffusion'!E164="«Choisir»","",'Section 9a Plan_Diffusion'!E164))</f>
        <v/>
      </c>
      <c r="M168" s="8" t="str">
        <f>IF('Section 9a Plan_Diffusion'!F164="","",IF('Section 9a Plan_Diffusion'!F164="«Choisir»","",'Section 9a Plan_Diffusion'!F164))</f>
        <v/>
      </c>
      <c r="N168" s="46" t="str">
        <f>IF('Section 9a Plan_Diffusion'!G164="","",'Section 9a Plan_Diffusion'!G164)</f>
        <v/>
      </c>
      <c r="O168" s="46" t="str">
        <f>IF('Section 9a Plan_Diffusion'!H164="","",'Section 9a Plan_Diffusion'!H164)</f>
        <v/>
      </c>
      <c r="P168" s="46" t="str">
        <f>IF('Section 9a Plan_Diffusion'!I164="","",'Section 9a Plan_Diffusion'!I164)</f>
        <v/>
      </c>
      <c r="Q168" s="46" t="str">
        <f>IF('Section 9a Plan_Diffusion'!J164="","",'Section 9a Plan_Diffusion'!J164)</f>
        <v/>
      </c>
      <c r="R168" s="46" t="str">
        <f>IF('Section 9a Plan_Diffusion'!K164="","",'Section 9a Plan_Diffusion'!K164)</f>
        <v/>
      </c>
      <c r="S168" s="46" t="str">
        <f>IF('Section 9a Plan_Diffusion'!L164="","",'Section 9a Plan_Diffusion'!L164)</f>
        <v/>
      </c>
      <c r="T168" s="46" t="str">
        <f>IF('Section 9a Plan_Diffusion'!M164="","",'Section 9a Plan_Diffusion'!M164)</f>
        <v/>
      </c>
      <c r="U168" s="40">
        <f>'Section 9a Plan_Diffusion'!N164</f>
        <v>0</v>
      </c>
      <c r="V168" s="40">
        <f>'Section 9a Plan_Diffusion'!O164</f>
        <v>0</v>
      </c>
      <c r="W168" s="40">
        <f>'Section 9a Plan_Diffusion'!P164</f>
        <v>0</v>
      </c>
      <c r="X168" s="40">
        <f>'Section 9a Plan_Diffusion'!Q164</f>
        <v>0</v>
      </c>
      <c r="Y168" s="8">
        <f>'Section 9a Plan_Diffusion'!R164</f>
        <v>0</v>
      </c>
      <c r="Z168" s="8">
        <f>'Section 9a Plan_Diffusion'!S164</f>
        <v>0</v>
      </c>
      <c r="AA168" s="1317">
        <f>'Section 9a Plan_Diffusion'!T164</f>
        <v>0</v>
      </c>
      <c r="AB168" s="8">
        <f>'Section 9a Plan_Diffusion'!U164</f>
        <v>0</v>
      </c>
      <c r="AC168" s="8">
        <f>'Section 9a Plan_Diffusion'!V164</f>
        <v>0</v>
      </c>
    </row>
    <row r="169" spans="1:29">
      <c r="A169" s="8">
        <f>'Identification '!$F$11</f>
        <v>0</v>
      </c>
      <c r="B169" s="1441" t="str">
        <f>IF(AND('Identification '!$F$11="",'Identification '!$F$15&lt;&gt;""),'Identification '!$F$15,IF('Identification '!$F$11="","",IF('Identification '!$F$13="Inscrire le nom de votre organisme dans la cellule F15",'Identification '!$F$15,'Identification '!$F$13)))</f>
        <v/>
      </c>
      <c r="C169" s="8" t="str">
        <f>REF!$BM$8</f>
        <v>2026-2027</v>
      </c>
      <c r="D169" s="8" t="s">
        <v>3361</v>
      </c>
      <c r="E169" s="46" t="str">
        <f>'Identification '!$F$17</f>
        <v/>
      </c>
      <c r="F169" s="8" t="str">
        <f>'Identification '!$G$18</f>
        <v/>
      </c>
      <c r="G169" s="10" t="str">
        <f>IF('Section 9a Plan_Diffusion'!$D$7="","",'Section 9a Plan_Diffusion'!$D$7)</f>
        <v/>
      </c>
      <c r="H169" s="8" t="str">
        <f>IF('Section 9a Plan_Diffusion'!A165="","",IF('Section 9a Plan_Diffusion'!A165="«Choisir»","",'Section 9a Plan_Diffusion'!A165))</f>
        <v/>
      </c>
      <c r="I169" s="1312" t="str">
        <f>IF('Section 9a Plan_Diffusion'!B165="","",'Section 9a Plan_Diffusion'!B165)</f>
        <v/>
      </c>
      <c r="J169" s="46" t="str">
        <f>IF('Section 9a Plan_Diffusion'!C165="","",'Section 9a Plan_Diffusion'!C165)</f>
        <v/>
      </c>
      <c r="K169" s="46" t="str">
        <f>IF('Section 9a Plan_Diffusion'!D165="","",'Section 9a Plan_Diffusion'!D165)</f>
        <v/>
      </c>
      <c r="L169" s="8" t="str">
        <f>IF('Section 9a Plan_Diffusion'!E165="","",IF('Section 9a Plan_Diffusion'!E165="«Choisir»","",'Section 9a Plan_Diffusion'!E165))</f>
        <v/>
      </c>
      <c r="M169" s="8" t="str">
        <f>IF('Section 9a Plan_Diffusion'!F165="","",IF('Section 9a Plan_Diffusion'!F165="«Choisir»","",'Section 9a Plan_Diffusion'!F165))</f>
        <v/>
      </c>
      <c r="N169" s="46" t="str">
        <f>IF('Section 9a Plan_Diffusion'!G165="","",'Section 9a Plan_Diffusion'!G165)</f>
        <v/>
      </c>
      <c r="O169" s="46" t="str">
        <f>IF('Section 9a Plan_Diffusion'!H165="","",'Section 9a Plan_Diffusion'!H165)</f>
        <v/>
      </c>
      <c r="P169" s="46" t="str">
        <f>IF('Section 9a Plan_Diffusion'!I165="","",'Section 9a Plan_Diffusion'!I165)</f>
        <v/>
      </c>
      <c r="Q169" s="46" t="str">
        <f>IF('Section 9a Plan_Diffusion'!J165="","",'Section 9a Plan_Diffusion'!J165)</f>
        <v/>
      </c>
      <c r="R169" s="46" t="str">
        <f>IF('Section 9a Plan_Diffusion'!K165="","",'Section 9a Plan_Diffusion'!K165)</f>
        <v/>
      </c>
      <c r="S169" s="46" t="str">
        <f>IF('Section 9a Plan_Diffusion'!L165="","",'Section 9a Plan_Diffusion'!L165)</f>
        <v/>
      </c>
      <c r="T169" s="46" t="str">
        <f>IF('Section 9a Plan_Diffusion'!M165="","",'Section 9a Plan_Diffusion'!M165)</f>
        <v/>
      </c>
      <c r="U169" s="40">
        <f>'Section 9a Plan_Diffusion'!N165</f>
        <v>0</v>
      </c>
      <c r="V169" s="40">
        <f>'Section 9a Plan_Diffusion'!O165</f>
        <v>0</v>
      </c>
      <c r="W169" s="40">
        <f>'Section 9a Plan_Diffusion'!P165</f>
        <v>0</v>
      </c>
      <c r="X169" s="40">
        <f>'Section 9a Plan_Diffusion'!Q165</f>
        <v>0</v>
      </c>
      <c r="Y169" s="8">
        <f>'Section 9a Plan_Diffusion'!R165</f>
        <v>0</v>
      </c>
      <c r="Z169" s="8">
        <f>'Section 9a Plan_Diffusion'!S165</f>
        <v>0</v>
      </c>
      <c r="AA169" s="1317">
        <f>'Section 9a Plan_Diffusion'!T165</f>
        <v>0</v>
      </c>
      <c r="AB169" s="8">
        <f>'Section 9a Plan_Diffusion'!U165</f>
        <v>0</v>
      </c>
      <c r="AC169" s="8">
        <f>'Section 9a Plan_Diffusion'!V165</f>
        <v>0</v>
      </c>
    </row>
    <row r="170" spans="1:29">
      <c r="A170" s="8">
        <f>'Identification '!$F$11</f>
        <v>0</v>
      </c>
      <c r="B170" s="1441" t="str">
        <f>IF(AND('Identification '!$F$11="",'Identification '!$F$15&lt;&gt;""),'Identification '!$F$15,IF('Identification '!$F$11="","",IF('Identification '!$F$13="Inscrire le nom de votre organisme dans la cellule F15",'Identification '!$F$15,'Identification '!$F$13)))</f>
        <v/>
      </c>
      <c r="C170" s="8" t="str">
        <f>REF!$BM$8</f>
        <v>2026-2027</v>
      </c>
      <c r="D170" s="8" t="s">
        <v>3361</v>
      </c>
      <c r="E170" s="46" t="str">
        <f>'Identification '!$F$17</f>
        <v/>
      </c>
      <c r="F170" s="8" t="str">
        <f>'Identification '!$G$18</f>
        <v/>
      </c>
      <c r="G170" s="10" t="str">
        <f>IF('Section 9a Plan_Diffusion'!$D$7="","",'Section 9a Plan_Diffusion'!$D$7)</f>
        <v/>
      </c>
      <c r="H170" s="8" t="str">
        <f>IF('Section 9a Plan_Diffusion'!A166="","",IF('Section 9a Plan_Diffusion'!A166="«Choisir»","",'Section 9a Plan_Diffusion'!A166))</f>
        <v/>
      </c>
      <c r="I170" s="1312" t="str">
        <f>IF('Section 9a Plan_Diffusion'!B166="","",'Section 9a Plan_Diffusion'!B166)</f>
        <v/>
      </c>
      <c r="J170" s="46" t="str">
        <f>IF('Section 9a Plan_Diffusion'!C166="","",'Section 9a Plan_Diffusion'!C166)</f>
        <v/>
      </c>
      <c r="K170" s="46" t="str">
        <f>IF('Section 9a Plan_Diffusion'!D166="","",'Section 9a Plan_Diffusion'!D166)</f>
        <v/>
      </c>
      <c r="L170" s="8" t="str">
        <f>IF('Section 9a Plan_Diffusion'!E166="","",IF('Section 9a Plan_Diffusion'!E166="«Choisir»","",'Section 9a Plan_Diffusion'!E166))</f>
        <v/>
      </c>
      <c r="M170" s="8" t="str">
        <f>IF('Section 9a Plan_Diffusion'!F166="","",IF('Section 9a Plan_Diffusion'!F166="«Choisir»","",'Section 9a Plan_Diffusion'!F166))</f>
        <v/>
      </c>
      <c r="N170" s="46" t="str">
        <f>IF('Section 9a Plan_Diffusion'!G166="","",'Section 9a Plan_Diffusion'!G166)</f>
        <v/>
      </c>
      <c r="O170" s="46" t="str">
        <f>IF('Section 9a Plan_Diffusion'!H166="","",'Section 9a Plan_Diffusion'!H166)</f>
        <v/>
      </c>
      <c r="P170" s="46" t="str">
        <f>IF('Section 9a Plan_Diffusion'!I166="","",'Section 9a Plan_Diffusion'!I166)</f>
        <v/>
      </c>
      <c r="Q170" s="46" t="str">
        <f>IF('Section 9a Plan_Diffusion'!J166="","",'Section 9a Plan_Diffusion'!J166)</f>
        <v/>
      </c>
      <c r="R170" s="46" t="str">
        <f>IF('Section 9a Plan_Diffusion'!K166="","",'Section 9a Plan_Diffusion'!K166)</f>
        <v/>
      </c>
      <c r="S170" s="46" t="str">
        <f>IF('Section 9a Plan_Diffusion'!L166="","",'Section 9a Plan_Diffusion'!L166)</f>
        <v/>
      </c>
      <c r="T170" s="46" t="str">
        <f>IF('Section 9a Plan_Diffusion'!M166="","",'Section 9a Plan_Diffusion'!M166)</f>
        <v/>
      </c>
      <c r="U170" s="40">
        <f>'Section 9a Plan_Diffusion'!N166</f>
        <v>0</v>
      </c>
      <c r="V170" s="40">
        <f>'Section 9a Plan_Diffusion'!O166</f>
        <v>0</v>
      </c>
      <c r="W170" s="40">
        <f>'Section 9a Plan_Diffusion'!P166</f>
        <v>0</v>
      </c>
      <c r="X170" s="40">
        <f>'Section 9a Plan_Diffusion'!Q166</f>
        <v>0</v>
      </c>
      <c r="Y170" s="8">
        <f>'Section 9a Plan_Diffusion'!R166</f>
        <v>0</v>
      </c>
      <c r="Z170" s="8">
        <f>'Section 9a Plan_Diffusion'!S166</f>
        <v>0</v>
      </c>
      <c r="AA170" s="1317">
        <f>'Section 9a Plan_Diffusion'!T166</f>
        <v>0</v>
      </c>
      <c r="AB170" s="8">
        <f>'Section 9a Plan_Diffusion'!U166</f>
        <v>0</v>
      </c>
      <c r="AC170" s="8">
        <f>'Section 9a Plan_Diffusion'!V166</f>
        <v>0</v>
      </c>
    </row>
    <row r="171" spans="1:29">
      <c r="A171" s="8">
        <f>'Identification '!$F$11</f>
        <v>0</v>
      </c>
      <c r="B171" s="1441" t="str">
        <f>IF(AND('Identification '!$F$11="",'Identification '!$F$15&lt;&gt;""),'Identification '!$F$15,IF('Identification '!$F$11="","",IF('Identification '!$F$13="Inscrire le nom de votre organisme dans la cellule F15",'Identification '!$F$15,'Identification '!$F$13)))</f>
        <v/>
      </c>
      <c r="C171" s="8" t="str">
        <f>REF!$BM$8</f>
        <v>2026-2027</v>
      </c>
      <c r="D171" s="8" t="s">
        <v>3361</v>
      </c>
      <c r="E171" s="46" t="str">
        <f>'Identification '!$F$17</f>
        <v/>
      </c>
      <c r="F171" s="8" t="str">
        <f>'Identification '!$G$18</f>
        <v/>
      </c>
      <c r="G171" s="10" t="str">
        <f>IF('Section 9a Plan_Diffusion'!$D$7="","",'Section 9a Plan_Diffusion'!$D$7)</f>
        <v/>
      </c>
      <c r="H171" s="8" t="str">
        <f>IF('Section 9a Plan_Diffusion'!A167="","",IF('Section 9a Plan_Diffusion'!A167="«Choisir»","",'Section 9a Plan_Diffusion'!A167))</f>
        <v/>
      </c>
      <c r="I171" s="1312" t="str">
        <f>IF('Section 9a Plan_Diffusion'!B167="","",'Section 9a Plan_Diffusion'!B167)</f>
        <v/>
      </c>
      <c r="J171" s="46" t="str">
        <f>IF('Section 9a Plan_Diffusion'!C167="","",'Section 9a Plan_Diffusion'!C167)</f>
        <v/>
      </c>
      <c r="K171" s="46" t="str">
        <f>IF('Section 9a Plan_Diffusion'!D167="","",'Section 9a Plan_Diffusion'!D167)</f>
        <v/>
      </c>
      <c r="L171" s="8" t="str">
        <f>IF('Section 9a Plan_Diffusion'!E167="","",IF('Section 9a Plan_Diffusion'!E167="«Choisir»","",'Section 9a Plan_Diffusion'!E167))</f>
        <v/>
      </c>
      <c r="M171" s="8" t="str">
        <f>IF('Section 9a Plan_Diffusion'!F167="","",IF('Section 9a Plan_Diffusion'!F167="«Choisir»","",'Section 9a Plan_Diffusion'!F167))</f>
        <v/>
      </c>
      <c r="N171" s="46" t="str">
        <f>IF('Section 9a Plan_Diffusion'!G167="","",'Section 9a Plan_Diffusion'!G167)</f>
        <v/>
      </c>
      <c r="O171" s="46" t="str">
        <f>IF('Section 9a Plan_Diffusion'!H167="","",'Section 9a Plan_Diffusion'!H167)</f>
        <v/>
      </c>
      <c r="P171" s="46" t="str">
        <f>IF('Section 9a Plan_Diffusion'!I167="","",'Section 9a Plan_Diffusion'!I167)</f>
        <v/>
      </c>
      <c r="Q171" s="46" t="str">
        <f>IF('Section 9a Plan_Diffusion'!J167="","",'Section 9a Plan_Diffusion'!J167)</f>
        <v/>
      </c>
      <c r="R171" s="46" t="str">
        <f>IF('Section 9a Plan_Diffusion'!K167="","",'Section 9a Plan_Diffusion'!K167)</f>
        <v/>
      </c>
      <c r="S171" s="46" t="str">
        <f>IF('Section 9a Plan_Diffusion'!L167="","",'Section 9a Plan_Diffusion'!L167)</f>
        <v/>
      </c>
      <c r="T171" s="46" t="str">
        <f>IF('Section 9a Plan_Diffusion'!M167="","",'Section 9a Plan_Diffusion'!M167)</f>
        <v/>
      </c>
      <c r="U171" s="40">
        <f>'Section 9a Plan_Diffusion'!N167</f>
        <v>0</v>
      </c>
      <c r="V171" s="40">
        <f>'Section 9a Plan_Diffusion'!O167</f>
        <v>0</v>
      </c>
      <c r="W171" s="40">
        <f>'Section 9a Plan_Diffusion'!P167</f>
        <v>0</v>
      </c>
      <c r="X171" s="40">
        <f>'Section 9a Plan_Diffusion'!Q167</f>
        <v>0</v>
      </c>
      <c r="Y171" s="8">
        <f>'Section 9a Plan_Diffusion'!R167</f>
        <v>0</v>
      </c>
      <c r="Z171" s="8">
        <f>'Section 9a Plan_Diffusion'!S167</f>
        <v>0</v>
      </c>
      <c r="AA171" s="1317">
        <f>'Section 9a Plan_Diffusion'!T167</f>
        <v>0</v>
      </c>
      <c r="AB171" s="8">
        <f>'Section 9a Plan_Diffusion'!U167</f>
        <v>0</v>
      </c>
      <c r="AC171" s="8">
        <f>'Section 9a Plan_Diffusion'!V167</f>
        <v>0</v>
      </c>
    </row>
    <row r="172" spans="1:29">
      <c r="A172" s="8">
        <f>'Identification '!$F$11</f>
        <v>0</v>
      </c>
      <c r="B172" s="1441" t="str">
        <f>IF(AND('Identification '!$F$11="",'Identification '!$F$15&lt;&gt;""),'Identification '!$F$15,IF('Identification '!$F$11="","",IF('Identification '!$F$13="Inscrire le nom de votre organisme dans la cellule F15",'Identification '!$F$15,'Identification '!$F$13)))</f>
        <v/>
      </c>
      <c r="C172" s="8" t="str">
        <f>REF!$BM$8</f>
        <v>2026-2027</v>
      </c>
      <c r="D172" s="8" t="s">
        <v>3361</v>
      </c>
      <c r="E172" s="46" t="str">
        <f>'Identification '!$F$17</f>
        <v/>
      </c>
      <c r="F172" s="8" t="str">
        <f>'Identification '!$G$18</f>
        <v/>
      </c>
      <c r="G172" s="10" t="str">
        <f>IF('Section 9a Plan_Diffusion'!$D$7="","",'Section 9a Plan_Diffusion'!$D$7)</f>
        <v/>
      </c>
      <c r="H172" s="8" t="str">
        <f>IF('Section 9a Plan_Diffusion'!A168="","",IF('Section 9a Plan_Diffusion'!A168="«Choisir»","",'Section 9a Plan_Diffusion'!A168))</f>
        <v/>
      </c>
      <c r="I172" s="1312" t="str">
        <f>IF('Section 9a Plan_Diffusion'!B168="","",'Section 9a Plan_Diffusion'!B168)</f>
        <v/>
      </c>
      <c r="J172" s="46" t="str">
        <f>IF('Section 9a Plan_Diffusion'!C168="","",'Section 9a Plan_Diffusion'!C168)</f>
        <v/>
      </c>
      <c r="K172" s="46" t="str">
        <f>IF('Section 9a Plan_Diffusion'!D168="","",'Section 9a Plan_Diffusion'!D168)</f>
        <v/>
      </c>
      <c r="L172" s="8" t="str">
        <f>IF('Section 9a Plan_Diffusion'!E168="","",IF('Section 9a Plan_Diffusion'!E168="«Choisir»","",'Section 9a Plan_Diffusion'!E168))</f>
        <v/>
      </c>
      <c r="M172" s="8" t="str">
        <f>IF('Section 9a Plan_Diffusion'!F168="","",IF('Section 9a Plan_Diffusion'!F168="«Choisir»","",'Section 9a Plan_Diffusion'!F168))</f>
        <v/>
      </c>
      <c r="N172" s="46" t="str">
        <f>IF('Section 9a Plan_Diffusion'!G168="","",'Section 9a Plan_Diffusion'!G168)</f>
        <v/>
      </c>
      <c r="O172" s="46" t="str">
        <f>IF('Section 9a Plan_Diffusion'!H168="","",'Section 9a Plan_Diffusion'!H168)</f>
        <v/>
      </c>
      <c r="P172" s="46" t="str">
        <f>IF('Section 9a Plan_Diffusion'!I168="","",'Section 9a Plan_Diffusion'!I168)</f>
        <v/>
      </c>
      <c r="Q172" s="46" t="str">
        <f>IF('Section 9a Plan_Diffusion'!J168="","",'Section 9a Plan_Diffusion'!J168)</f>
        <v/>
      </c>
      <c r="R172" s="46" t="str">
        <f>IF('Section 9a Plan_Diffusion'!K168="","",'Section 9a Plan_Diffusion'!K168)</f>
        <v/>
      </c>
      <c r="S172" s="46" t="str">
        <f>IF('Section 9a Plan_Diffusion'!L168="","",'Section 9a Plan_Diffusion'!L168)</f>
        <v/>
      </c>
      <c r="T172" s="46" t="str">
        <f>IF('Section 9a Plan_Diffusion'!M168="","",'Section 9a Plan_Diffusion'!M168)</f>
        <v/>
      </c>
      <c r="U172" s="40">
        <f>'Section 9a Plan_Diffusion'!N168</f>
        <v>0</v>
      </c>
      <c r="V172" s="40">
        <f>'Section 9a Plan_Diffusion'!O168</f>
        <v>0</v>
      </c>
      <c r="W172" s="40">
        <f>'Section 9a Plan_Diffusion'!P168</f>
        <v>0</v>
      </c>
      <c r="X172" s="40">
        <f>'Section 9a Plan_Diffusion'!Q168</f>
        <v>0</v>
      </c>
      <c r="Y172" s="8">
        <f>'Section 9a Plan_Diffusion'!R168</f>
        <v>0</v>
      </c>
      <c r="Z172" s="8">
        <f>'Section 9a Plan_Diffusion'!S168</f>
        <v>0</v>
      </c>
      <c r="AA172" s="1317">
        <f>'Section 9a Plan_Diffusion'!T168</f>
        <v>0</v>
      </c>
      <c r="AB172" s="8">
        <f>'Section 9a Plan_Diffusion'!U168</f>
        <v>0</v>
      </c>
      <c r="AC172" s="8">
        <f>'Section 9a Plan_Diffusion'!V168</f>
        <v>0</v>
      </c>
    </row>
    <row r="173" spans="1:29">
      <c r="A173" s="8">
        <f>'Identification '!$F$11</f>
        <v>0</v>
      </c>
      <c r="B173" s="1441" t="str">
        <f>IF(AND('Identification '!$F$11="",'Identification '!$F$15&lt;&gt;""),'Identification '!$F$15,IF('Identification '!$F$11="","",IF('Identification '!$F$13="Inscrire le nom de votre organisme dans la cellule F15",'Identification '!$F$15,'Identification '!$F$13)))</f>
        <v/>
      </c>
      <c r="C173" s="8" t="str">
        <f>REF!$BM$8</f>
        <v>2026-2027</v>
      </c>
      <c r="D173" s="8" t="s">
        <v>3361</v>
      </c>
      <c r="E173" s="46" t="str">
        <f>'Identification '!$F$17</f>
        <v/>
      </c>
      <c r="F173" s="8" t="str">
        <f>'Identification '!$G$18</f>
        <v/>
      </c>
      <c r="G173" s="10" t="str">
        <f>IF('Section 9a Plan_Diffusion'!$D$7="","",'Section 9a Plan_Diffusion'!$D$7)</f>
        <v/>
      </c>
      <c r="H173" s="8" t="str">
        <f>IF('Section 9a Plan_Diffusion'!A169="","",IF('Section 9a Plan_Diffusion'!A169="«Choisir»","",'Section 9a Plan_Diffusion'!A169))</f>
        <v/>
      </c>
      <c r="I173" s="1312" t="str">
        <f>IF('Section 9a Plan_Diffusion'!B169="","",'Section 9a Plan_Diffusion'!B169)</f>
        <v/>
      </c>
      <c r="J173" s="46" t="str">
        <f>IF('Section 9a Plan_Diffusion'!C169="","",'Section 9a Plan_Diffusion'!C169)</f>
        <v/>
      </c>
      <c r="K173" s="46" t="str">
        <f>IF('Section 9a Plan_Diffusion'!D169="","",'Section 9a Plan_Diffusion'!D169)</f>
        <v/>
      </c>
      <c r="L173" s="8" t="str">
        <f>IF('Section 9a Plan_Diffusion'!E169="","",IF('Section 9a Plan_Diffusion'!E169="«Choisir»","",'Section 9a Plan_Diffusion'!E169))</f>
        <v/>
      </c>
      <c r="M173" s="8" t="str">
        <f>IF('Section 9a Plan_Diffusion'!F169="","",IF('Section 9a Plan_Diffusion'!F169="«Choisir»","",'Section 9a Plan_Diffusion'!F169))</f>
        <v/>
      </c>
      <c r="N173" s="46" t="str">
        <f>IF('Section 9a Plan_Diffusion'!G169="","",'Section 9a Plan_Diffusion'!G169)</f>
        <v/>
      </c>
      <c r="O173" s="46" t="str">
        <f>IF('Section 9a Plan_Diffusion'!H169="","",'Section 9a Plan_Diffusion'!H169)</f>
        <v/>
      </c>
      <c r="P173" s="46" t="str">
        <f>IF('Section 9a Plan_Diffusion'!I169="","",'Section 9a Plan_Diffusion'!I169)</f>
        <v/>
      </c>
      <c r="Q173" s="46" t="str">
        <f>IF('Section 9a Plan_Diffusion'!J169="","",'Section 9a Plan_Diffusion'!J169)</f>
        <v/>
      </c>
      <c r="R173" s="46" t="str">
        <f>IF('Section 9a Plan_Diffusion'!K169="","",'Section 9a Plan_Diffusion'!K169)</f>
        <v/>
      </c>
      <c r="S173" s="46" t="str">
        <f>IF('Section 9a Plan_Diffusion'!L169="","",'Section 9a Plan_Diffusion'!L169)</f>
        <v/>
      </c>
      <c r="T173" s="46" t="str">
        <f>IF('Section 9a Plan_Diffusion'!M169="","",'Section 9a Plan_Diffusion'!M169)</f>
        <v/>
      </c>
      <c r="U173" s="40">
        <f>'Section 9a Plan_Diffusion'!N169</f>
        <v>0</v>
      </c>
      <c r="V173" s="40">
        <f>'Section 9a Plan_Diffusion'!O169</f>
        <v>0</v>
      </c>
      <c r="W173" s="40">
        <f>'Section 9a Plan_Diffusion'!P169</f>
        <v>0</v>
      </c>
      <c r="X173" s="40">
        <f>'Section 9a Plan_Diffusion'!Q169</f>
        <v>0</v>
      </c>
      <c r="Y173" s="8">
        <f>'Section 9a Plan_Diffusion'!R169</f>
        <v>0</v>
      </c>
      <c r="Z173" s="8">
        <f>'Section 9a Plan_Diffusion'!S169</f>
        <v>0</v>
      </c>
      <c r="AA173" s="1317">
        <f>'Section 9a Plan_Diffusion'!T169</f>
        <v>0</v>
      </c>
      <c r="AB173" s="8">
        <f>'Section 9a Plan_Diffusion'!U169</f>
        <v>0</v>
      </c>
      <c r="AC173" s="8">
        <f>'Section 9a Plan_Diffusion'!V169</f>
        <v>0</v>
      </c>
    </row>
    <row r="174" spans="1:29">
      <c r="A174" s="8">
        <f>'Identification '!$F$11</f>
        <v>0</v>
      </c>
      <c r="B174" s="1441" t="str">
        <f>IF(AND('Identification '!$F$11="",'Identification '!$F$15&lt;&gt;""),'Identification '!$F$15,IF('Identification '!$F$11="","",IF('Identification '!$F$13="Inscrire le nom de votre organisme dans la cellule F15",'Identification '!$F$15,'Identification '!$F$13)))</f>
        <v/>
      </c>
      <c r="C174" s="8" t="str">
        <f>REF!$BM$8</f>
        <v>2026-2027</v>
      </c>
      <c r="D174" s="8" t="s">
        <v>3361</v>
      </c>
      <c r="E174" s="46" t="str">
        <f>'Identification '!$F$17</f>
        <v/>
      </c>
      <c r="F174" s="8" t="str">
        <f>'Identification '!$G$18</f>
        <v/>
      </c>
      <c r="G174" s="10" t="str">
        <f>IF('Section 9a Plan_Diffusion'!$D$7="","",'Section 9a Plan_Diffusion'!$D$7)</f>
        <v/>
      </c>
      <c r="H174" s="8" t="str">
        <f>IF('Section 9a Plan_Diffusion'!A170="","",IF('Section 9a Plan_Diffusion'!A170="«Choisir»","",'Section 9a Plan_Diffusion'!A170))</f>
        <v/>
      </c>
      <c r="I174" s="1312" t="str">
        <f>IF('Section 9a Plan_Diffusion'!B170="","",'Section 9a Plan_Diffusion'!B170)</f>
        <v/>
      </c>
      <c r="J174" s="46" t="str">
        <f>IF('Section 9a Plan_Diffusion'!C170="","",'Section 9a Plan_Diffusion'!C170)</f>
        <v/>
      </c>
      <c r="K174" s="46" t="str">
        <f>IF('Section 9a Plan_Diffusion'!D170="","",'Section 9a Plan_Diffusion'!D170)</f>
        <v/>
      </c>
      <c r="L174" s="8" t="str">
        <f>IF('Section 9a Plan_Diffusion'!E170="","",IF('Section 9a Plan_Diffusion'!E170="«Choisir»","",'Section 9a Plan_Diffusion'!E170))</f>
        <v/>
      </c>
      <c r="M174" s="8" t="str">
        <f>IF('Section 9a Plan_Diffusion'!F170="","",IF('Section 9a Plan_Diffusion'!F170="«Choisir»","",'Section 9a Plan_Diffusion'!F170))</f>
        <v/>
      </c>
      <c r="N174" s="46" t="str">
        <f>IF('Section 9a Plan_Diffusion'!G170="","",'Section 9a Plan_Diffusion'!G170)</f>
        <v/>
      </c>
      <c r="O174" s="46" t="str">
        <f>IF('Section 9a Plan_Diffusion'!H170="","",'Section 9a Plan_Diffusion'!H170)</f>
        <v/>
      </c>
      <c r="P174" s="46" t="str">
        <f>IF('Section 9a Plan_Diffusion'!I170="","",'Section 9a Plan_Diffusion'!I170)</f>
        <v/>
      </c>
      <c r="Q174" s="46" t="str">
        <f>IF('Section 9a Plan_Diffusion'!J170="","",'Section 9a Plan_Diffusion'!J170)</f>
        <v/>
      </c>
      <c r="R174" s="46" t="str">
        <f>IF('Section 9a Plan_Diffusion'!K170="","",'Section 9a Plan_Diffusion'!K170)</f>
        <v/>
      </c>
      <c r="S174" s="46" t="str">
        <f>IF('Section 9a Plan_Diffusion'!L170="","",'Section 9a Plan_Diffusion'!L170)</f>
        <v/>
      </c>
      <c r="T174" s="46" t="str">
        <f>IF('Section 9a Plan_Diffusion'!M170="","",'Section 9a Plan_Diffusion'!M170)</f>
        <v/>
      </c>
      <c r="U174" s="40">
        <f>'Section 9a Plan_Diffusion'!N170</f>
        <v>0</v>
      </c>
      <c r="V174" s="40">
        <f>'Section 9a Plan_Diffusion'!O170</f>
        <v>0</v>
      </c>
      <c r="W174" s="40">
        <f>'Section 9a Plan_Diffusion'!P170</f>
        <v>0</v>
      </c>
      <c r="X174" s="40">
        <f>'Section 9a Plan_Diffusion'!Q170</f>
        <v>0</v>
      </c>
      <c r="Y174" s="8">
        <f>'Section 9a Plan_Diffusion'!R170</f>
        <v>0</v>
      </c>
      <c r="Z174" s="8">
        <f>'Section 9a Plan_Diffusion'!S170</f>
        <v>0</v>
      </c>
      <c r="AA174" s="1317">
        <f>'Section 9a Plan_Diffusion'!T170</f>
        <v>0</v>
      </c>
      <c r="AB174" s="8">
        <f>'Section 9a Plan_Diffusion'!U170</f>
        <v>0</v>
      </c>
      <c r="AC174" s="8">
        <f>'Section 9a Plan_Diffusion'!V170</f>
        <v>0</v>
      </c>
    </row>
    <row r="175" spans="1:29">
      <c r="A175" s="8">
        <f>'Identification '!$F$11</f>
        <v>0</v>
      </c>
      <c r="B175" s="1441" t="str">
        <f>IF(AND('Identification '!$F$11="",'Identification '!$F$15&lt;&gt;""),'Identification '!$F$15,IF('Identification '!$F$11="","",IF('Identification '!$F$13="Inscrire le nom de votre organisme dans la cellule F15",'Identification '!$F$15,'Identification '!$F$13)))</f>
        <v/>
      </c>
      <c r="C175" s="8" t="str">
        <f>REF!$BM$8</f>
        <v>2026-2027</v>
      </c>
      <c r="D175" s="8" t="s">
        <v>3361</v>
      </c>
      <c r="E175" s="46" t="str">
        <f>'Identification '!$F$17</f>
        <v/>
      </c>
      <c r="F175" s="8" t="str">
        <f>'Identification '!$G$18</f>
        <v/>
      </c>
      <c r="G175" s="10" t="str">
        <f>IF('Section 9a Plan_Diffusion'!$D$7="","",'Section 9a Plan_Diffusion'!$D$7)</f>
        <v/>
      </c>
      <c r="H175" s="8" t="str">
        <f>IF('Section 9a Plan_Diffusion'!A171="","",IF('Section 9a Plan_Diffusion'!A171="«Choisir»","",'Section 9a Plan_Diffusion'!A171))</f>
        <v/>
      </c>
      <c r="I175" s="1312" t="str">
        <f>IF('Section 9a Plan_Diffusion'!B171="","",'Section 9a Plan_Diffusion'!B171)</f>
        <v/>
      </c>
      <c r="J175" s="46" t="str">
        <f>IF('Section 9a Plan_Diffusion'!C171="","",'Section 9a Plan_Diffusion'!C171)</f>
        <v/>
      </c>
      <c r="K175" s="46" t="str">
        <f>IF('Section 9a Plan_Diffusion'!D171="","",'Section 9a Plan_Diffusion'!D171)</f>
        <v/>
      </c>
      <c r="L175" s="8" t="str">
        <f>IF('Section 9a Plan_Diffusion'!E171="","",IF('Section 9a Plan_Diffusion'!E171="«Choisir»","",'Section 9a Plan_Diffusion'!E171))</f>
        <v/>
      </c>
      <c r="M175" s="8" t="str">
        <f>IF('Section 9a Plan_Diffusion'!F171="","",IF('Section 9a Plan_Diffusion'!F171="«Choisir»","",'Section 9a Plan_Diffusion'!F171))</f>
        <v/>
      </c>
      <c r="N175" s="46" t="str">
        <f>IF('Section 9a Plan_Diffusion'!G171="","",'Section 9a Plan_Diffusion'!G171)</f>
        <v/>
      </c>
      <c r="O175" s="46" t="str">
        <f>IF('Section 9a Plan_Diffusion'!H171="","",'Section 9a Plan_Diffusion'!H171)</f>
        <v/>
      </c>
      <c r="P175" s="46" t="str">
        <f>IF('Section 9a Plan_Diffusion'!I171="","",'Section 9a Plan_Diffusion'!I171)</f>
        <v/>
      </c>
      <c r="Q175" s="46" t="str">
        <f>IF('Section 9a Plan_Diffusion'!J171="","",'Section 9a Plan_Diffusion'!J171)</f>
        <v/>
      </c>
      <c r="R175" s="46" t="str">
        <f>IF('Section 9a Plan_Diffusion'!K171="","",'Section 9a Plan_Diffusion'!K171)</f>
        <v/>
      </c>
      <c r="S175" s="46" t="str">
        <f>IF('Section 9a Plan_Diffusion'!L171="","",'Section 9a Plan_Diffusion'!L171)</f>
        <v/>
      </c>
      <c r="T175" s="46" t="str">
        <f>IF('Section 9a Plan_Diffusion'!M171="","",'Section 9a Plan_Diffusion'!M171)</f>
        <v/>
      </c>
      <c r="U175" s="40">
        <f>'Section 9a Plan_Diffusion'!N171</f>
        <v>0</v>
      </c>
      <c r="V175" s="40">
        <f>'Section 9a Plan_Diffusion'!O171</f>
        <v>0</v>
      </c>
      <c r="W175" s="40">
        <f>'Section 9a Plan_Diffusion'!P171</f>
        <v>0</v>
      </c>
      <c r="X175" s="40">
        <f>'Section 9a Plan_Diffusion'!Q171</f>
        <v>0</v>
      </c>
      <c r="Y175" s="8">
        <f>'Section 9a Plan_Diffusion'!R171</f>
        <v>0</v>
      </c>
      <c r="Z175" s="8">
        <f>'Section 9a Plan_Diffusion'!S171</f>
        <v>0</v>
      </c>
      <c r="AA175" s="1317">
        <f>'Section 9a Plan_Diffusion'!T171</f>
        <v>0</v>
      </c>
      <c r="AB175" s="8">
        <f>'Section 9a Plan_Diffusion'!U171</f>
        <v>0</v>
      </c>
      <c r="AC175" s="8">
        <f>'Section 9a Plan_Diffusion'!V171</f>
        <v>0</v>
      </c>
    </row>
    <row r="176" spans="1:29">
      <c r="A176" s="8">
        <f>'Identification '!$F$11</f>
        <v>0</v>
      </c>
      <c r="B176" s="1441" t="str">
        <f>IF(AND('Identification '!$F$11="",'Identification '!$F$15&lt;&gt;""),'Identification '!$F$15,IF('Identification '!$F$11="","",IF('Identification '!$F$13="Inscrire le nom de votre organisme dans la cellule F15",'Identification '!$F$15,'Identification '!$F$13)))</f>
        <v/>
      </c>
      <c r="C176" s="8" t="str">
        <f>REF!$BM$8</f>
        <v>2026-2027</v>
      </c>
      <c r="D176" s="8" t="s">
        <v>3361</v>
      </c>
      <c r="E176" s="46" t="str">
        <f>'Identification '!$F$17</f>
        <v/>
      </c>
      <c r="F176" s="8" t="str">
        <f>'Identification '!$G$18</f>
        <v/>
      </c>
      <c r="G176" s="10" t="str">
        <f>IF('Section 9a Plan_Diffusion'!$D$7="","",'Section 9a Plan_Diffusion'!$D$7)</f>
        <v/>
      </c>
      <c r="H176" s="8" t="str">
        <f>IF('Section 9a Plan_Diffusion'!A172="","",IF('Section 9a Plan_Diffusion'!A172="«Choisir»","",'Section 9a Plan_Diffusion'!A172))</f>
        <v/>
      </c>
      <c r="I176" s="1312" t="str">
        <f>IF('Section 9a Plan_Diffusion'!B172="","",'Section 9a Plan_Diffusion'!B172)</f>
        <v/>
      </c>
      <c r="J176" s="46" t="str">
        <f>IF('Section 9a Plan_Diffusion'!C172="","",'Section 9a Plan_Diffusion'!C172)</f>
        <v/>
      </c>
      <c r="K176" s="46" t="str">
        <f>IF('Section 9a Plan_Diffusion'!D172="","",'Section 9a Plan_Diffusion'!D172)</f>
        <v/>
      </c>
      <c r="L176" s="8" t="str">
        <f>IF('Section 9a Plan_Diffusion'!E172="","",IF('Section 9a Plan_Diffusion'!E172="«Choisir»","",'Section 9a Plan_Diffusion'!E172))</f>
        <v/>
      </c>
      <c r="M176" s="8" t="str">
        <f>IF('Section 9a Plan_Diffusion'!F172="","",IF('Section 9a Plan_Diffusion'!F172="«Choisir»","",'Section 9a Plan_Diffusion'!F172))</f>
        <v/>
      </c>
      <c r="N176" s="46" t="str">
        <f>IF('Section 9a Plan_Diffusion'!G172="","",'Section 9a Plan_Diffusion'!G172)</f>
        <v/>
      </c>
      <c r="O176" s="46" t="str">
        <f>IF('Section 9a Plan_Diffusion'!H172="","",'Section 9a Plan_Diffusion'!H172)</f>
        <v/>
      </c>
      <c r="P176" s="46" t="str">
        <f>IF('Section 9a Plan_Diffusion'!I172="","",'Section 9a Plan_Diffusion'!I172)</f>
        <v/>
      </c>
      <c r="Q176" s="46" t="str">
        <f>IF('Section 9a Plan_Diffusion'!J172="","",'Section 9a Plan_Diffusion'!J172)</f>
        <v/>
      </c>
      <c r="R176" s="46" t="str">
        <f>IF('Section 9a Plan_Diffusion'!K172="","",'Section 9a Plan_Diffusion'!K172)</f>
        <v/>
      </c>
      <c r="S176" s="46" t="str">
        <f>IF('Section 9a Plan_Diffusion'!L172="","",'Section 9a Plan_Diffusion'!L172)</f>
        <v/>
      </c>
      <c r="T176" s="46" t="str">
        <f>IF('Section 9a Plan_Diffusion'!M172="","",'Section 9a Plan_Diffusion'!M172)</f>
        <v/>
      </c>
      <c r="U176" s="40">
        <f>'Section 9a Plan_Diffusion'!N172</f>
        <v>0</v>
      </c>
      <c r="V176" s="40">
        <f>'Section 9a Plan_Diffusion'!O172</f>
        <v>0</v>
      </c>
      <c r="W176" s="40">
        <f>'Section 9a Plan_Diffusion'!P172</f>
        <v>0</v>
      </c>
      <c r="X176" s="40">
        <f>'Section 9a Plan_Diffusion'!Q172</f>
        <v>0</v>
      </c>
      <c r="Y176" s="8">
        <f>'Section 9a Plan_Diffusion'!R172</f>
        <v>0</v>
      </c>
      <c r="Z176" s="8">
        <f>'Section 9a Plan_Diffusion'!S172</f>
        <v>0</v>
      </c>
      <c r="AA176" s="1317">
        <f>'Section 9a Plan_Diffusion'!T172</f>
        <v>0</v>
      </c>
      <c r="AB176" s="8">
        <f>'Section 9a Plan_Diffusion'!U172</f>
        <v>0</v>
      </c>
      <c r="AC176" s="8">
        <f>'Section 9a Plan_Diffusion'!V172</f>
        <v>0</v>
      </c>
    </row>
    <row r="177" spans="1:29">
      <c r="A177" s="8">
        <f>'Identification '!$F$11</f>
        <v>0</v>
      </c>
      <c r="B177" s="1441" t="str">
        <f>IF(AND('Identification '!$F$11="",'Identification '!$F$15&lt;&gt;""),'Identification '!$F$15,IF('Identification '!$F$11="","",IF('Identification '!$F$13="Inscrire le nom de votre organisme dans la cellule F15",'Identification '!$F$15,'Identification '!$F$13)))</f>
        <v/>
      </c>
      <c r="C177" s="8" t="str">
        <f>REF!$BM$8</f>
        <v>2026-2027</v>
      </c>
      <c r="D177" s="8" t="s">
        <v>3361</v>
      </c>
      <c r="E177" s="46" t="str">
        <f>'Identification '!$F$17</f>
        <v/>
      </c>
      <c r="F177" s="8" t="str">
        <f>'Identification '!$G$18</f>
        <v/>
      </c>
      <c r="G177" s="10" t="str">
        <f>IF('Section 9a Plan_Diffusion'!$D$7="","",'Section 9a Plan_Diffusion'!$D$7)</f>
        <v/>
      </c>
      <c r="H177" s="8" t="str">
        <f>IF('Section 9a Plan_Diffusion'!A173="","",IF('Section 9a Plan_Diffusion'!A173="«Choisir»","",'Section 9a Plan_Diffusion'!A173))</f>
        <v/>
      </c>
      <c r="I177" s="1312" t="str">
        <f>IF('Section 9a Plan_Diffusion'!B173="","",'Section 9a Plan_Diffusion'!B173)</f>
        <v/>
      </c>
      <c r="J177" s="46" t="str">
        <f>IF('Section 9a Plan_Diffusion'!C173="","",'Section 9a Plan_Diffusion'!C173)</f>
        <v/>
      </c>
      <c r="K177" s="46" t="str">
        <f>IF('Section 9a Plan_Diffusion'!D173="","",'Section 9a Plan_Diffusion'!D173)</f>
        <v/>
      </c>
      <c r="L177" s="8" t="str">
        <f>IF('Section 9a Plan_Diffusion'!E173="","",IF('Section 9a Plan_Diffusion'!E173="«Choisir»","",'Section 9a Plan_Diffusion'!E173))</f>
        <v/>
      </c>
      <c r="M177" s="8" t="str">
        <f>IF('Section 9a Plan_Diffusion'!F173="","",IF('Section 9a Plan_Diffusion'!F173="«Choisir»","",'Section 9a Plan_Diffusion'!F173))</f>
        <v/>
      </c>
      <c r="N177" s="46" t="str">
        <f>IF('Section 9a Plan_Diffusion'!G173="","",'Section 9a Plan_Diffusion'!G173)</f>
        <v/>
      </c>
      <c r="O177" s="46" t="str">
        <f>IF('Section 9a Plan_Diffusion'!H173="","",'Section 9a Plan_Diffusion'!H173)</f>
        <v/>
      </c>
      <c r="P177" s="46" t="str">
        <f>IF('Section 9a Plan_Diffusion'!I173="","",'Section 9a Plan_Diffusion'!I173)</f>
        <v/>
      </c>
      <c r="Q177" s="46" t="str">
        <f>IF('Section 9a Plan_Diffusion'!J173="","",'Section 9a Plan_Diffusion'!J173)</f>
        <v/>
      </c>
      <c r="R177" s="46" t="str">
        <f>IF('Section 9a Plan_Diffusion'!K173="","",'Section 9a Plan_Diffusion'!K173)</f>
        <v/>
      </c>
      <c r="S177" s="46" t="str">
        <f>IF('Section 9a Plan_Diffusion'!L173="","",'Section 9a Plan_Diffusion'!L173)</f>
        <v/>
      </c>
      <c r="T177" s="46" t="str">
        <f>IF('Section 9a Plan_Diffusion'!M173="","",'Section 9a Plan_Diffusion'!M173)</f>
        <v/>
      </c>
      <c r="U177" s="40">
        <f>'Section 9a Plan_Diffusion'!N173</f>
        <v>0</v>
      </c>
      <c r="V177" s="40">
        <f>'Section 9a Plan_Diffusion'!O173</f>
        <v>0</v>
      </c>
      <c r="W177" s="40">
        <f>'Section 9a Plan_Diffusion'!P173</f>
        <v>0</v>
      </c>
      <c r="X177" s="40">
        <f>'Section 9a Plan_Diffusion'!Q173</f>
        <v>0</v>
      </c>
      <c r="Y177" s="8">
        <f>'Section 9a Plan_Diffusion'!R173</f>
        <v>0</v>
      </c>
      <c r="Z177" s="8">
        <f>'Section 9a Plan_Diffusion'!S173</f>
        <v>0</v>
      </c>
      <c r="AA177" s="1317">
        <f>'Section 9a Plan_Diffusion'!T173</f>
        <v>0</v>
      </c>
      <c r="AB177" s="8">
        <f>'Section 9a Plan_Diffusion'!U173</f>
        <v>0</v>
      </c>
      <c r="AC177" s="8">
        <f>'Section 9a Plan_Diffusion'!V173</f>
        <v>0</v>
      </c>
    </row>
    <row r="178" spans="1:29">
      <c r="A178" s="8">
        <f>'Identification '!$F$11</f>
        <v>0</v>
      </c>
      <c r="B178" s="1441" t="str">
        <f>IF(AND('Identification '!$F$11="",'Identification '!$F$15&lt;&gt;""),'Identification '!$F$15,IF('Identification '!$F$11="","",IF('Identification '!$F$13="Inscrire le nom de votre organisme dans la cellule F15",'Identification '!$F$15,'Identification '!$F$13)))</f>
        <v/>
      </c>
      <c r="C178" s="8" t="str">
        <f>REF!$BM$8</f>
        <v>2026-2027</v>
      </c>
      <c r="D178" s="8" t="s">
        <v>3361</v>
      </c>
      <c r="E178" s="46" t="str">
        <f>'Identification '!$F$17</f>
        <v/>
      </c>
      <c r="F178" s="8" t="str">
        <f>'Identification '!$G$18</f>
        <v/>
      </c>
      <c r="G178" s="10" t="str">
        <f>IF('Section 9a Plan_Diffusion'!$D$7="","",'Section 9a Plan_Diffusion'!$D$7)</f>
        <v/>
      </c>
      <c r="H178" s="8" t="str">
        <f>IF('Section 9a Plan_Diffusion'!A174="","",IF('Section 9a Plan_Diffusion'!A174="«Choisir»","",'Section 9a Plan_Diffusion'!A174))</f>
        <v/>
      </c>
      <c r="I178" s="1312" t="str">
        <f>IF('Section 9a Plan_Diffusion'!B174="","",'Section 9a Plan_Diffusion'!B174)</f>
        <v/>
      </c>
      <c r="J178" s="46" t="str">
        <f>IF('Section 9a Plan_Diffusion'!C174="","",'Section 9a Plan_Diffusion'!C174)</f>
        <v/>
      </c>
      <c r="K178" s="46" t="str">
        <f>IF('Section 9a Plan_Diffusion'!D174="","",'Section 9a Plan_Diffusion'!D174)</f>
        <v/>
      </c>
      <c r="L178" s="8" t="str">
        <f>IF('Section 9a Plan_Diffusion'!E174="","",IF('Section 9a Plan_Diffusion'!E174="«Choisir»","",'Section 9a Plan_Diffusion'!E174))</f>
        <v/>
      </c>
      <c r="M178" s="8" t="str">
        <f>IF('Section 9a Plan_Diffusion'!F174="","",IF('Section 9a Plan_Diffusion'!F174="«Choisir»","",'Section 9a Plan_Diffusion'!F174))</f>
        <v/>
      </c>
      <c r="N178" s="46" t="str">
        <f>IF('Section 9a Plan_Diffusion'!G174="","",'Section 9a Plan_Diffusion'!G174)</f>
        <v/>
      </c>
      <c r="O178" s="46" t="str">
        <f>IF('Section 9a Plan_Diffusion'!H174="","",'Section 9a Plan_Diffusion'!H174)</f>
        <v/>
      </c>
      <c r="P178" s="46" t="str">
        <f>IF('Section 9a Plan_Diffusion'!I174="","",'Section 9a Plan_Diffusion'!I174)</f>
        <v/>
      </c>
      <c r="Q178" s="46" t="str">
        <f>IF('Section 9a Plan_Diffusion'!J174="","",'Section 9a Plan_Diffusion'!J174)</f>
        <v/>
      </c>
      <c r="R178" s="46" t="str">
        <f>IF('Section 9a Plan_Diffusion'!K174="","",'Section 9a Plan_Diffusion'!K174)</f>
        <v/>
      </c>
      <c r="S178" s="46" t="str">
        <f>IF('Section 9a Plan_Diffusion'!L174="","",'Section 9a Plan_Diffusion'!L174)</f>
        <v/>
      </c>
      <c r="T178" s="46" t="str">
        <f>IF('Section 9a Plan_Diffusion'!M174="","",'Section 9a Plan_Diffusion'!M174)</f>
        <v/>
      </c>
      <c r="U178" s="40">
        <f>'Section 9a Plan_Diffusion'!N174</f>
        <v>0</v>
      </c>
      <c r="V178" s="40">
        <f>'Section 9a Plan_Diffusion'!O174</f>
        <v>0</v>
      </c>
      <c r="W178" s="40">
        <f>'Section 9a Plan_Diffusion'!P174</f>
        <v>0</v>
      </c>
      <c r="X178" s="40">
        <f>'Section 9a Plan_Diffusion'!Q174</f>
        <v>0</v>
      </c>
      <c r="Y178" s="8">
        <f>'Section 9a Plan_Diffusion'!R174</f>
        <v>0</v>
      </c>
      <c r="Z178" s="8">
        <f>'Section 9a Plan_Diffusion'!S174</f>
        <v>0</v>
      </c>
      <c r="AA178" s="1317">
        <f>'Section 9a Plan_Diffusion'!T174</f>
        <v>0</v>
      </c>
      <c r="AB178" s="8">
        <f>'Section 9a Plan_Diffusion'!U174</f>
        <v>0</v>
      </c>
      <c r="AC178" s="8">
        <f>'Section 9a Plan_Diffusion'!V174</f>
        <v>0</v>
      </c>
    </row>
    <row r="179" spans="1:29">
      <c r="A179" s="8">
        <f>'Identification '!$F$11</f>
        <v>0</v>
      </c>
      <c r="B179" s="1441" t="str">
        <f>IF(AND('Identification '!$F$11="",'Identification '!$F$15&lt;&gt;""),'Identification '!$F$15,IF('Identification '!$F$11="","",IF('Identification '!$F$13="Inscrire le nom de votre organisme dans la cellule F15",'Identification '!$F$15,'Identification '!$F$13)))</f>
        <v/>
      </c>
      <c r="C179" s="8" t="str">
        <f>REF!$BM$8</f>
        <v>2026-2027</v>
      </c>
      <c r="D179" s="8" t="s">
        <v>3361</v>
      </c>
      <c r="E179" s="46" t="str">
        <f>'Identification '!$F$17</f>
        <v/>
      </c>
      <c r="F179" s="8" t="str">
        <f>'Identification '!$G$18</f>
        <v/>
      </c>
      <c r="G179" s="10" t="str">
        <f>IF('Section 9a Plan_Diffusion'!$D$7="","",'Section 9a Plan_Diffusion'!$D$7)</f>
        <v/>
      </c>
      <c r="H179" s="8" t="str">
        <f>IF('Section 9a Plan_Diffusion'!A175="","",IF('Section 9a Plan_Diffusion'!A175="«Choisir»","",'Section 9a Plan_Diffusion'!A175))</f>
        <v/>
      </c>
      <c r="I179" s="1312" t="str">
        <f>IF('Section 9a Plan_Diffusion'!B175="","",'Section 9a Plan_Diffusion'!B175)</f>
        <v/>
      </c>
      <c r="J179" s="46" t="str">
        <f>IF('Section 9a Plan_Diffusion'!C175="","",'Section 9a Plan_Diffusion'!C175)</f>
        <v/>
      </c>
      <c r="K179" s="46" t="str">
        <f>IF('Section 9a Plan_Diffusion'!D175="","",'Section 9a Plan_Diffusion'!D175)</f>
        <v/>
      </c>
      <c r="L179" s="8" t="str">
        <f>IF('Section 9a Plan_Diffusion'!E175="","",IF('Section 9a Plan_Diffusion'!E175="«Choisir»","",'Section 9a Plan_Diffusion'!E175))</f>
        <v/>
      </c>
      <c r="M179" s="8" t="str">
        <f>IF('Section 9a Plan_Diffusion'!F175="","",IF('Section 9a Plan_Diffusion'!F175="«Choisir»","",'Section 9a Plan_Diffusion'!F175))</f>
        <v/>
      </c>
      <c r="N179" s="46" t="str">
        <f>IF('Section 9a Plan_Diffusion'!G175="","",'Section 9a Plan_Diffusion'!G175)</f>
        <v/>
      </c>
      <c r="O179" s="46" t="str">
        <f>IF('Section 9a Plan_Diffusion'!H175="","",'Section 9a Plan_Diffusion'!H175)</f>
        <v/>
      </c>
      <c r="P179" s="46" t="str">
        <f>IF('Section 9a Plan_Diffusion'!I175="","",'Section 9a Plan_Diffusion'!I175)</f>
        <v/>
      </c>
      <c r="Q179" s="46" t="str">
        <f>IF('Section 9a Plan_Diffusion'!J175="","",'Section 9a Plan_Diffusion'!J175)</f>
        <v/>
      </c>
      <c r="R179" s="46" t="str">
        <f>IF('Section 9a Plan_Diffusion'!K175="","",'Section 9a Plan_Diffusion'!K175)</f>
        <v/>
      </c>
      <c r="S179" s="46" t="str">
        <f>IF('Section 9a Plan_Diffusion'!L175="","",'Section 9a Plan_Diffusion'!L175)</f>
        <v/>
      </c>
      <c r="T179" s="46" t="str">
        <f>IF('Section 9a Plan_Diffusion'!M175="","",'Section 9a Plan_Diffusion'!M175)</f>
        <v/>
      </c>
      <c r="U179" s="40">
        <f>'Section 9a Plan_Diffusion'!N175</f>
        <v>0</v>
      </c>
      <c r="V179" s="40">
        <f>'Section 9a Plan_Diffusion'!O175</f>
        <v>0</v>
      </c>
      <c r="W179" s="40">
        <f>'Section 9a Plan_Diffusion'!P175</f>
        <v>0</v>
      </c>
      <c r="X179" s="40">
        <f>'Section 9a Plan_Diffusion'!Q175</f>
        <v>0</v>
      </c>
      <c r="Y179" s="8">
        <f>'Section 9a Plan_Diffusion'!R175</f>
        <v>0</v>
      </c>
      <c r="Z179" s="8">
        <f>'Section 9a Plan_Diffusion'!S175</f>
        <v>0</v>
      </c>
      <c r="AA179" s="1317">
        <f>'Section 9a Plan_Diffusion'!T175</f>
        <v>0</v>
      </c>
      <c r="AB179" s="8">
        <f>'Section 9a Plan_Diffusion'!U175</f>
        <v>0</v>
      </c>
      <c r="AC179" s="8">
        <f>'Section 9a Plan_Diffusion'!V175</f>
        <v>0</v>
      </c>
    </row>
    <row r="180" spans="1:29">
      <c r="A180" s="8">
        <f>'Identification '!$F$11</f>
        <v>0</v>
      </c>
      <c r="B180" s="1441" t="str">
        <f>IF(AND('Identification '!$F$11="",'Identification '!$F$15&lt;&gt;""),'Identification '!$F$15,IF('Identification '!$F$11="","",IF('Identification '!$F$13="Inscrire le nom de votre organisme dans la cellule F15",'Identification '!$F$15,'Identification '!$F$13)))</f>
        <v/>
      </c>
      <c r="C180" s="8" t="str">
        <f>REF!$BM$8</f>
        <v>2026-2027</v>
      </c>
      <c r="D180" s="8" t="s">
        <v>3361</v>
      </c>
      <c r="E180" s="46" t="str">
        <f>'Identification '!$F$17</f>
        <v/>
      </c>
      <c r="F180" s="8" t="str">
        <f>'Identification '!$G$18</f>
        <v/>
      </c>
      <c r="G180" s="10" t="str">
        <f>IF('Section 9a Plan_Diffusion'!$D$7="","",'Section 9a Plan_Diffusion'!$D$7)</f>
        <v/>
      </c>
      <c r="H180" s="8" t="str">
        <f>IF('Section 9a Plan_Diffusion'!A176="","",IF('Section 9a Plan_Diffusion'!A176="«Choisir»","",'Section 9a Plan_Diffusion'!A176))</f>
        <v/>
      </c>
      <c r="I180" s="1312" t="str">
        <f>IF('Section 9a Plan_Diffusion'!B176="","",'Section 9a Plan_Diffusion'!B176)</f>
        <v/>
      </c>
      <c r="J180" s="46" t="str">
        <f>IF('Section 9a Plan_Diffusion'!C176="","",'Section 9a Plan_Diffusion'!C176)</f>
        <v/>
      </c>
      <c r="K180" s="46" t="str">
        <f>IF('Section 9a Plan_Diffusion'!D176="","",'Section 9a Plan_Diffusion'!D176)</f>
        <v/>
      </c>
      <c r="L180" s="8" t="str">
        <f>IF('Section 9a Plan_Diffusion'!E176="","",IF('Section 9a Plan_Diffusion'!E176="«Choisir»","",'Section 9a Plan_Diffusion'!E176))</f>
        <v/>
      </c>
      <c r="M180" s="8" t="str">
        <f>IF('Section 9a Plan_Diffusion'!F176="","",IF('Section 9a Plan_Diffusion'!F176="«Choisir»","",'Section 9a Plan_Diffusion'!F176))</f>
        <v/>
      </c>
      <c r="N180" s="46" t="str">
        <f>IF('Section 9a Plan_Diffusion'!G176="","",'Section 9a Plan_Diffusion'!G176)</f>
        <v/>
      </c>
      <c r="O180" s="46" t="str">
        <f>IF('Section 9a Plan_Diffusion'!H176="","",'Section 9a Plan_Diffusion'!H176)</f>
        <v/>
      </c>
      <c r="P180" s="46" t="str">
        <f>IF('Section 9a Plan_Diffusion'!I176="","",'Section 9a Plan_Diffusion'!I176)</f>
        <v/>
      </c>
      <c r="Q180" s="46" t="str">
        <f>IF('Section 9a Plan_Diffusion'!J176="","",'Section 9a Plan_Diffusion'!J176)</f>
        <v/>
      </c>
      <c r="R180" s="46" t="str">
        <f>IF('Section 9a Plan_Diffusion'!K176="","",'Section 9a Plan_Diffusion'!K176)</f>
        <v/>
      </c>
      <c r="S180" s="46" t="str">
        <f>IF('Section 9a Plan_Diffusion'!L176="","",'Section 9a Plan_Diffusion'!L176)</f>
        <v/>
      </c>
      <c r="T180" s="46" t="str">
        <f>IF('Section 9a Plan_Diffusion'!M176="","",'Section 9a Plan_Diffusion'!M176)</f>
        <v/>
      </c>
      <c r="U180" s="40">
        <f>'Section 9a Plan_Diffusion'!N176</f>
        <v>0</v>
      </c>
      <c r="V180" s="40">
        <f>'Section 9a Plan_Diffusion'!O176</f>
        <v>0</v>
      </c>
      <c r="W180" s="40">
        <f>'Section 9a Plan_Diffusion'!P176</f>
        <v>0</v>
      </c>
      <c r="X180" s="40">
        <f>'Section 9a Plan_Diffusion'!Q176</f>
        <v>0</v>
      </c>
      <c r="Y180" s="8">
        <f>'Section 9a Plan_Diffusion'!R176</f>
        <v>0</v>
      </c>
      <c r="Z180" s="8">
        <f>'Section 9a Plan_Diffusion'!S176</f>
        <v>0</v>
      </c>
      <c r="AA180" s="1317">
        <f>'Section 9a Plan_Diffusion'!T176</f>
        <v>0</v>
      </c>
      <c r="AB180" s="8">
        <f>'Section 9a Plan_Diffusion'!U176</f>
        <v>0</v>
      </c>
      <c r="AC180" s="8">
        <f>'Section 9a Plan_Diffusion'!V176</f>
        <v>0</v>
      </c>
    </row>
    <row r="181" spans="1:29">
      <c r="A181" s="8">
        <f>'Identification '!$F$11</f>
        <v>0</v>
      </c>
      <c r="B181" s="1441" t="str">
        <f>IF(AND('Identification '!$F$11="",'Identification '!$F$15&lt;&gt;""),'Identification '!$F$15,IF('Identification '!$F$11="","",IF('Identification '!$F$13="Inscrire le nom de votre organisme dans la cellule F15",'Identification '!$F$15,'Identification '!$F$13)))</f>
        <v/>
      </c>
      <c r="C181" s="8" t="str">
        <f>REF!$BM$8</f>
        <v>2026-2027</v>
      </c>
      <c r="D181" s="8" t="s">
        <v>3361</v>
      </c>
      <c r="E181" s="46" t="str">
        <f>'Identification '!$F$17</f>
        <v/>
      </c>
      <c r="F181" s="8" t="str">
        <f>'Identification '!$G$18</f>
        <v/>
      </c>
      <c r="G181" s="10" t="str">
        <f>IF('Section 9a Plan_Diffusion'!$D$7="","",'Section 9a Plan_Diffusion'!$D$7)</f>
        <v/>
      </c>
      <c r="H181" s="8" t="str">
        <f>IF('Section 9a Plan_Diffusion'!A177="","",IF('Section 9a Plan_Diffusion'!A177="«Choisir»","",'Section 9a Plan_Diffusion'!A177))</f>
        <v/>
      </c>
      <c r="I181" s="1312" t="str">
        <f>IF('Section 9a Plan_Diffusion'!B177="","",'Section 9a Plan_Diffusion'!B177)</f>
        <v/>
      </c>
      <c r="J181" s="46" t="str">
        <f>IF('Section 9a Plan_Diffusion'!C177="","",'Section 9a Plan_Diffusion'!C177)</f>
        <v/>
      </c>
      <c r="K181" s="46" t="str">
        <f>IF('Section 9a Plan_Diffusion'!D177="","",'Section 9a Plan_Diffusion'!D177)</f>
        <v/>
      </c>
      <c r="L181" s="8" t="str">
        <f>IF('Section 9a Plan_Diffusion'!E177="","",IF('Section 9a Plan_Diffusion'!E177="«Choisir»","",'Section 9a Plan_Diffusion'!E177))</f>
        <v/>
      </c>
      <c r="M181" s="8" t="str">
        <f>IF('Section 9a Plan_Diffusion'!F177="","",IF('Section 9a Plan_Diffusion'!F177="«Choisir»","",'Section 9a Plan_Diffusion'!F177))</f>
        <v/>
      </c>
      <c r="N181" s="46" t="str">
        <f>IF('Section 9a Plan_Diffusion'!G177="","",'Section 9a Plan_Diffusion'!G177)</f>
        <v/>
      </c>
      <c r="O181" s="46" t="str">
        <f>IF('Section 9a Plan_Diffusion'!H177="","",'Section 9a Plan_Diffusion'!H177)</f>
        <v/>
      </c>
      <c r="P181" s="46" t="str">
        <f>IF('Section 9a Plan_Diffusion'!I177="","",'Section 9a Plan_Diffusion'!I177)</f>
        <v/>
      </c>
      <c r="Q181" s="46" t="str">
        <f>IF('Section 9a Plan_Diffusion'!J177="","",'Section 9a Plan_Diffusion'!J177)</f>
        <v/>
      </c>
      <c r="R181" s="46" t="str">
        <f>IF('Section 9a Plan_Diffusion'!K177="","",'Section 9a Plan_Diffusion'!K177)</f>
        <v/>
      </c>
      <c r="S181" s="46" t="str">
        <f>IF('Section 9a Plan_Diffusion'!L177="","",'Section 9a Plan_Diffusion'!L177)</f>
        <v/>
      </c>
      <c r="T181" s="46" t="str">
        <f>IF('Section 9a Plan_Diffusion'!M177="","",'Section 9a Plan_Diffusion'!M177)</f>
        <v/>
      </c>
      <c r="U181" s="40">
        <f>'Section 9a Plan_Diffusion'!N177</f>
        <v>0</v>
      </c>
      <c r="V181" s="40">
        <f>'Section 9a Plan_Diffusion'!O177</f>
        <v>0</v>
      </c>
      <c r="W181" s="40">
        <f>'Section 9a Plan_Diffusion'!P177</f>
        <v>0</v>
      </c>
      <c r="X181" s="40">
        <f>'Section 9a Plan_Diffusion'!Q177</f>
        <v>0</v>
      </c>
      <c r="Y181" s="8">
        <f>'Section 9a Plan_Diffusion'!R177</f>
        <v>0</v>
      </c>
      <c r="Z181" s="8">
        <f>'Section 9a Plan_Diffusion'!S177</f>
        <v>0</v>
      </c>
      <c r="AA181" s="1317">
        <f>'Section 9a Plan_Diffusion'!T177</f>
        <v>0</v>
      </c>
      <c r="AB181" s="8">
        <f>'Section 9a Plan_Diffusion'!U177</f>
        <v>0</v>
      </c>
      <c r="AC181" s="8">
        <f>'Section 9a Plan_Diffusion'!V177</f>
        <v>0</v>
      </c>
    </row>
    <row r="182" spans="1:29">
      <c r="A182" s="8">
        <f>'Identification '!$F$11</f>
        <v>0</v>
      </c>
      <c r="B182" s="1441" t="str">
        <f>IF(AND('Identification '!$F$11="",'Identification '!$F$15&lt;&gt;""),'Identification '!$F$15,IF('Identification '!$F$11="","",IF('Identification '!$F$13="Inscrire le nom de votre organisme dans la cellule F15",'Identification '!$F$15,'Identification '!$F$13)))</f>
        <v/>
      </c>
      <c r="C182" s="8" t="str">
        <f>REF!$BM$8</f>
        <v>2026-2027</v>
      </c>
      <c r="D182" s="8" t="s">
        <v>3361</v>
      </c>
      <c r="E182" s="46" t="str">
        <f>'Identification '!$F$17</f>
        <v/>
      </c>
      <c r="F182" s="8" t="str">
        <f>'Identification '!$G$18</f>
        <v/>
      </c>
      <c r="G182" s="10" t="str">
        <f>IF('Section 9a Plan_Diffusion'!$D$7="","",'Section 9a Plan_Diffusion'!$D$7)</f>
        <v/>
      </c>
      <c r="H182" s="8" t="str">
        <f>IF('Section 9a Plan_Diffusion'!A178="","",IF('Section 9a Plan_Diffusion'!A178="«Choisir»","",'Section 9a Plan_Diffusion'!A178))</f>
        <v/>
      </c>
      <c r="I182" s="1312" t="str">
        <f>IF('Section 9a Plan_Diffusion'!B178="","",'Section 9a Plan_Diffusion'!B178)</f>
        <v/>
      </c>
      <c r="J182" s="46" t="str">
        <f>IF('Section 9a Plan_Diffusion'!C178="","",'Section 9a Plan_Diffusion'!C178)</f>
        <v/>
      </c>
      <c r="K182" s="46" t="str">
        <f>IF('Section 9a Plan_Diffusion'!D178="","",'Section 9a Plan_Diffusion'!D178)</f>
        <v/>
      </c>
      <c r="L182" s="8" t="str">
        <f>IF('Section 9a Plan_Diffusion'!E178="","",IF('Section 9a Plan_Diffusion'!E178="«Choisir»","",'Section 9a Plan_Diffusion'!E178))</f>
        <v/>
      </c>
      <c r="M182" s="8" t="str">
        <f>IF('Section 9a Plan_Diffusion'!F178="","",IF('Section 9a Plan_Diffusion'!F178="«Choisir»","",'Section 9a Plan_Diffusion'!F178))</f>
        <v/>
      </c>
      <c r="N182" s="46" t="str">
        <f>IF('Section 9a Plan_Diffusion'!G178="","",'Section 9a Plan_Diffusion'!G178)</f>
        <v/>
      </c>
      <c r="O182" s="46" t="str">
        <f>IF('Section 9a Plan_Diffusion'!H178="","",'Section 9a Plan_Diffusion'!H178)</f>
        <v/>
      </c>
      <c r="P182" s="46" t="str">
        <f>IF('Section 9a Plan_Diffusion'!I178="","",'Section 9a Plan_Diffusion'!I178)</f>
        <v/>
      </c>
      <c r="Q182" s="46" t="str">
        <f>IF('Section 9a Plan_Diffusion'!J178="","",'Section 9a Plan_Diffusion'!J178)</f>
        <v/>
      </c>
      <c r="R182" s="46" t="str">
        <f>IF('Section 9a Plan_Diffusion'!K178="","",'Section 9a Plan_Diffusion'!K178)</f>
        <v/>
      </c>
      <c r="S182" s="46" t="str">
        <f>IF('Section 9a Plan_Diffusion'!L178="","",'Section 9a Plan_Diffusion'!L178)</f>
        <v/>
      </c>
      <c r="T182" s="46" t="str">
        <f>IF('Section 9a Plan_Diffusion'!M178="","",'Section 9a Plan_Diffusion'!M178)</f>
        <v/>
      </c>
      <c r="U182" s="40">
        <f>'Section 9a Plan_Diffusion'!N178</f>
        <v>0</v>
      </c>
      <c r="V182" s="40">
        <f>'Section 9a Plan_Diffusion'!O178</f>
        <v>0</v>
      </c>
      <c r="W182" s="40">
        <f>'Section 9a Plan_Diffusion'!P178</f>
        <v>0</v>
      </c>
      <c r="X182" s="40">
        <f>'Section 9a Plan_Diffusion'!Q178</f>
        <v>0</v>
      </c>
      <c r="Y182" s="8">
        <f>'Section 9a Plan_Diffusion'!R178</f>
        <v>0</v>
      </c>
      <c r="Z182" s="8">
        <f>'Section 9a Plan_Diffusion'!S178</f>
        <v>0</v>
      </c>
      <c r="AA182" s="1317">
        <f>'Section 9a Plan_Diffusion'!T178</f>
        <v>0</v>
      </c>
      <c r="AB182" s="8">
        <f>'Section 9a Plan_Diffusion'!U178</f>
        <v>0</v>
      </c>
      <c r="AC182" s="8">
        <f>'Section 9a Plan_Diffusion'!V178</f>
        <v>0</v>
      </c>
    </row>
    <row r="183" spans="1:29">
      <c r="A183" s="8">
        <f>'Identification '!$F$11</f>
        <v>0</v>
      </c>
      <c r="B183" s="1441" t="str">
        <f>IF(AND('Identification '!$F$11="",'Identification '!$F$15&lt;&gt;""),'Identification '!$F$15,IF('Identification '!$F$11="","",IF('Identification '!$F$13="Inscrire le nom de votre organisme dans la cellule F15",'Identification '!$F$15,'Identification '!$F$13)))</f>
        <v/>
      </c>
      <c r="C183" s="8" t="str">
        <f>REF!$BM$8</f>
        <v>2026-2027</v>
      </c>
      <c r="D183" s="8" t="s">
        <v>3361</v>
      </c>
      <c r="E183" s="46" t="str">
        <f>'Identification '!$F$17</f>
        <v/>
      </c>
      <c r="F183" s="8" t="str">
        <f>'Identification '!$G$18</f>
        <v/>
      </c>
      <c r="G183" s="10" t="str">
        <f>IF('Section 9a Plan_Diffusion'!$D$7="","",'Section 9a Plan_Diffusion'!$D$7)</f>
        <v/>
      </c>
      <c r="H183" s="8" t="str">
        <f>IF('Section 9a Plan_Diffusion'!A179="","",IF('Section 9a Plan_Diffusion'!A179="«Choisir»","",'Section 9a Plan_Diffusion'!A179))</f>
        <v/>
      </c>
      <c r="I183" s="1312" t="str">
        <f>IF('Section 9a Plan_Diffusion'!B179="","",'Section 9a Plan_Diffusion'!B179)</f>
        <v/>
      </c>
      <c r="J183" s="46" t="str">
        <f>IF('Section 9a Plan_Diffusion'!C179="","",'Section 9a Plan_Diffusion'!C179)</f>
        <v/>
      </c>
      <c r="K183" s="46" t="str">
        <f>IF('Section 9a Plan_Diffusion'!D179="","",'Section 9a Plan_Diffusion'!D179)</f>
        <v/>
      </c>
      <c r="L183" s="8" t="str">
        <f>IF('Section 9a Plan_Diffusion'!E179="","",IF('Section 9a Plan_Diffusion'!E179="«Choisir»","",'Section 9a Plan_Diffusion'!E179))</f>
        <v/>
      </c>
      <c r="M183" s="8" t="str">
        <f>IF('Section 9a Plan_Diffusion'!F179="","",IF('Section 9a Plan_Diffusion'!F179="«Choisir»","",'Section 9a Plan_Diffusion'!F179))</f>
        <v/>
      </c>
      <c r="N183" s="46" t="str">
        <f>IF('Section 9a Plan_Diffusion'!G179="","",'Section 9a Plan_Diffusion'!G179)</f>
        <v/>
      </c>
      <c r="O183" s="46" t="str">
        <f>IF('Section 9a Plan_Diffusion'!H179="","",'Section 9a Plan_Diffusion'!H179)</f>
        <v/>
      </c>
      <c r="P183" s="46" t="str">
        <f>IF('Section 9a Plan_Diffusion'!I179="","",'Section 9a Plan_Diffusion'!I179)</f>
        <v/>
      </c>
      <c r="Q183" s="46" t="str">
        <f>IF('Section 9a Plan_Diffusion'!J179="","",'Section 9a Plan_Diffusion'!J179)</f>
        <v/>
      </c>
      <c r="R183" s="46" t="str">
        <f>IF('Section 9a Plan_Diffusion'!K179="","",'Section 9a Plan_Diffusion'!K179)</f>
        <v/>
      </c>
      <c r="S183" s="46" t="str">
        <f>IF('Section 9a Plan_Diffusion'!L179="","",'Section 9a Plan_Diffusion'!L179)</f>
        <v/>
      </c>
      <c r="T183" s="46" t="str">
        <f>IF('Section 9a Plan_Diffusion'!M179="","",'Section 9a Plan_Diffusion'!M179)</f>
        <v/>
      </c>
      <c r="U183" s="40">
        <f>'Section 9a Plan_Diffusion'!N179</f>
        <v>0</v>
      </c>
      <c r="V183" s="40">
        <f>'Section 9a Plan_Diffusion'!O179</f>
        <v>0</v>
      </c>
      <c r="W183" s="40">
        <f>'Section 9a Plan_Diffusion'!P179</f>
        <v>0</v>
      </c>
      <c r="X183" s="40">
        <f>'Section 9a Plan_Diffusion'!Q179</f>
        <v>0</v>
      </c>
      <c r="Y183" s="8">
        <f>'Section 9a Plan_Diffusion'!R179</f>
        <v>0</v>
      </c>
      <c r="Z183" s="8">
        <f>'Section 9a Plan_Diffusion'!S179</f>
        <v>0</v>
      </c>
      <c r="AA183" s="1317">
        <f>'Section 9a Plan_Diffusion'!T179</f>
        <v>0</v>
      </c>
      <c r="AB183" s="8">
        <f>'Section 9a Plan_Diffusion'!U179</f>
        <v>0</v>
      </c>
      <c r="AC183" s="8">
        <f>'Section 9a Plan_Diffusion'!V179</f>
        <v>0</v>
      </c>
    </row>
    <row r="184" spans="1:29">
      <c r="A184" s="8">
        <f>'Identification '!$F$11</f>
        <v>0</v>
      </c>
      <c r="B184" s="1441" t="str">
        <f>IF(AND('Identification '!$F$11="",'Identification '!$F$15&lt;&gt;""),'Identification '!$F$15,IF('Identification '!$F$11="","",IF('Identification '!$F$13="Inscrire le nom de votre organisme dans la cellule F15",'Identification '!$F$15,'Identification '!$F$13)))</f>
        <v/>
      </c>
      <c r="C184" s="8" t="str">
        <f>REF!$BM$8</f>
        <v>2026-2027</v>
      </c>
      <c r="D184" s="8" t="s">
        <v>3361</v>
      </c>
      <c r="E184" s="46" t="str">
        <f>'Identification '!$F$17</f>
        <v/>
      </c>
      <c r="F184" s="8" t="str">
        <f>'Identification '!$G$18</f>
        <v/>
      </c>
      <c r="G184" s="10" t="str">
        <f>IF('Section 9a Plan_Diffusion'!$D$7="","",'Section 9a Plan_Diffusion'!$D$7)</f>
        <v/>
      </c>
      <c r="H184" s="8" t="str">
        <f>IF('Section 9a Plan_Diffusion'!A180="","",IF('Section 9a Plan_Diffusion'!A180="«Choisir»","",'Section 9a Plan_Diffusion'!A180))</f>
        <v/>
      </c>
      <c r="I184" s="1312" t="str">
        <f>IF('Section 9a Plan_Diffusion'!B180="","",'Section 9a Plan_Diffusion'!B180)</f>
        <v/>
      </c>
      <c r="J184" s="46" t="str">
        <f>IF('Section 9a Plan_Diffusion'!C180="","",'Section 9a Plan_Diffusion'!C180)</f>
        <v/>
      </c>
      <c r="K184" s="46" t="str">
        <f>IF('Section 9a Plan_Diffusion'!D180="","",'Section 9a Plan_Diffusion'!D180)</f>
        <v/>
      </c>
      <c r="L184" s="8" t="str">
        <f>IF('Section 9a Plan_Diffusion'!E180="","",IF('Section 9a Plan_Diffusion'!E180="«Choisir»","",'Section 9a Plan_Diffusion'!E180))</f>
        <v/>
      </c>
      <c r="M184" s="8" t="str">
        <f>IF('Section 9a Plan_Diffusion'!F180="","",IF('Section 9a Plan_Diffusion'!F180="«Choisir»","",'Section 9a Plan_Diffusion'!F180))</f>
        <v/>
      </c>
      <c r="N184" s="46" t="str">
        <f>IF('Section 9a Plan_Diffusion'!G180="","",'Section 9a Plan_Diffusion'!G180)</f>
        <v/>
      </c>
      <c r="O184" s="46" t="str">
        <f>IF('Section 9a Plan_Diffusion'!H180="","",'Section 9a Plan_Diffusion'!H180)</f>
        <v/>
      </c>
      <c r="P184" s="46" t="str">
        <f>IF('Section 9a Plan_Diffusion'!I180="","",'Section 9a Plan_Diffusion'!I180)</f>
        <v/>
      </c>
      <c r="Q184" s="46" t="str">
        <f>IF('Section 9a Plan_Diffusion'!J180="","",'Section 9a Plan_Diffusion'!J180)</f>
        <v/>
      </c>
      <c r="R184" s="46" t="str">
        <f>IF('Section 9a Plan_Diffusion'!K180="","",'Section 9a Plan_Diffusion'!K180)</f>
        <v/>
      </c>
      <c r="S184" s="46" t="str">
        <f>IF('Section 9a Plan_Diffusion'!L180="","",'Section 9a Plan_Diffusion'!L180)</f>
        <v/>
      </c>
      <c r="T184" s="46" t="str">
        <f>IF('Section 9a Plan_Diffusion'!M180="","",'Section 9a Plan_Diffusion'!M180)</f>
        <v/>
      </c>
      <c r="U184" s="40">
        <f>'Section 9a Plan_Diffusion'!N180</f>
        <v>0</v>
      </c>
      <c r="V184" s="40">
        <f>'Section 9a Plan_Diffusion'!O180</f>
        <v>0</v>
      </c>
      <c r="W184" s="40">
        <f>'Section 9a Plan_Diffusion'!P180</f>
        <v>0</v>
      </c>
      <c r="X184" s="40">
        <f>'Section 9a Plan_Diffusion'!Q180</f>
        <v>0</v>
      </c>
      <c r="Y184" s="8">
        <f>'Section 9a Plan_Diffusion'!R180</f>
        <v>0</v>
      </c>
      <c r="Z184" s="8">
        <f>'Section 9a Plan_Diffusion'!S180</f>
        <v>0</v>
      </c>
      <c r="AA184" s="1317">
        <f>'Section 9a Plan_Diffusion'!T180</f>
        <v>0</v>
      </c>
      <c r="AB184" s="8">
        <f>'Section 9a Plan_Diffusion'!U180</f>
        <v>0</v>
      </c>
      <c r="AC184" s="8">
        <f>'Section 9a Plan_Diffusion'!V180</f>
        <v>0</v>
      </c>
    </row>
    <row r="185" spans="1:29">
      <c r="A185" s="8">
        <f>'Identification '!$F$11</f>
        <v>0</v>
      </c>
      <c r="B185" s="1441" t="str">
        <f>IF(AND('Identification '!$F$11="",'Identification '!$F$15&lt;&gt;""),'Identification '!$F$15,IF('Identification '!$F$11="","",IF('Identification '!$F$13="Inscrire le nom de votre organisme dans la cellule F15",'Identification '!$F$15,'Identification '!$F$13)))</f>
        <v/>
      </c>
      <c r="C185" s="8" t="str">
        <f>REF!$BM$8</f>
        <v>2026-2027</v>
      </c>
      <c r="D185" s="8" t="s">
        <v>3361</v>
      </c>
      <c r="E185" s="46" t="str">
        <f>'Identification '!$F$17</f>
        <v/>
      </c>
      <c r="F185" s="8" t="str">
        <f>'Identification '!$G$18</f>
        <v/>
      </c>
      <c r="G185" s="10" t="str">
        <f>IF('Section 9a Plan_Diffusion'!$D$7="","",'Section 9a Plan_Diffusion'!$D$7)</f>
        <v/>
      </c>
      <c r="H185" s="8" t="str">
        <f>IF('Section 9a Plan_Diffusion'!A181="","",IF('Section 9a Plan_Diffusion'!A181="«Choisir»","",'Section 9a Plan_Diffusion'!A181))</f>
        <v/>
      </c>
      <c r="I185" s="1312" t="str">
        <f>IF('Section 9a Plan_Diffusion'!B181="","",'Section 9a Plan_Diffusion'!B181)</f>
        <v/>
      </c>
      <c r="J185" s="46" t="str">
        <f>IF('Section 9a Plan_Diffusion'!C181="","",'Section 9a Plan_Diffusion'!C181)</f>
        <v/>
      </c>
      <c r="K185" s="46" t="str">
        <f>IF('Section 9a Plan_Diffusion'!D181="","",'Section 9a Plan_Diffusion'!D181)</f>
        <v/>
      </c>
      <c r="L185" s="8" t="str">
        <f>IF('Section 9a Plan_Diffusion'!E181="","",IF('Section 9a Plan_Diffusion'!E181="«Choisir»","",'Section 9a Plan_Diffusion'!E181))</f>
        <v/>
      </c>
      <c r="M185" s="8" t="str">
        <f>IF('Section 9a Plan_Diffusion'!F181="","",IF('Section 9a Plan_Diffusion'!F181="«Choisir»","",'Section 9a Plan_Diffusion'!F181))</f>
        <v/>
      </c>
      <c r="N185" s="46" t="str">
        <f>IF('Section 9a Plan_Diffusion'!G181="","",'Section 9a Plan_Diffusion'!G181)</f>
        <v/>
      </c>
      <c r="O185" s="46" t="str">
        <f>IF('Section 9a Plan_Diffusion'!H181="","",'Section 9a Plan_Diffusion'!H181)</f>
        <v/>
      </c>
      <c r="P185" s="46" t="str">
        <f>IF('Section 9a Plan_Diffusion'!I181="","",'Section 9a Plan_Diffusion'!I181)</f>
        <v/>
      </c>
      <c r="Q185" s="46" t="str">
        <f>IF('Section 9a Plan_Diffusion'!J181="","",'Section 9a Plan_Diffusion'!J181)</f>
        <v/>
      </c>
      <c r="R185" s="46" t="str">
        <f>IF('Section 9a Plan_Diffusion'!K181="","",'Section 9a Plan_Diffusion'!K181)</f>
        <v/>
      </c>
      <c r="S185" s="46" t="str">
        <f>IF('Section 9a Plan_Diffusion'!L181="","",'Section 9a Plan_Diffusion'!L181)</f>
        <v/>
      </c>
      <c r="T185" s="46" t="str">
        <f>IF('Section 9a Plan_Diffusion'!M181="","",'Section 9a Plan_Diffusion'!M181)</f>
        <v/>
      </c>
      <c r="U185" s="40">
        <f>'Section 9a Plan_Diffusion'!N181</f>
        <v>0</v>
      </c>
      <c r="V185" s="40">
        <f>'Section 9a Plan_Diffusion'!O181</f>
        <v>0</v>
      </c>
      <c r="W185" s="40">
        <f>'Section 9a Plan_Diffusion'!P181</f>
        <v>0</v>
      </c>
      <c r="X185" s="40">
        <f>'Section 9a Plan_Diffusion'!Q181</f>
        <v>0</v>
      </c>
      <c r="Y185" s="8">
        <f>'Section 9a Plan_Diffusion'!R181</f>
        <v>0</v>
      </c>
      <c r="Z185" s="8">
        <f>'Section 9a Plan_Diffusion'!S181</f>
        <v>0</v>
      </c>
      <c r="AA185" s="1317">
        <f>'Section 9a Plan_Diffusion'!T181</f>
        <v>0</v>
      </c>
      <c r="AB185" s="8">
        <f>'Section 9a Plan_Diffusion'!U181</f>
        <v>0</v>
      </c>
      <c r="AC185" s="8">
        <f>'Section 9a Plan_Diffusion'!V181</f>
        <v>0</v>
      </c>
    </row>
    <row r="186" spans="1:29">
      <c r="A186" s="8">
        <f>'Identification '!$F$11</f>
        <v>0</v>
      </c>
      <c r="B186" s="1441" t="str">
        <f>IF(AND('Identification '!$F$11="",'Identification '!$F$15&lt;&gt;""),'Identification '!$F$15,IF('Identification '!$F$11="","",IF('Identification '!$F$13="Inscrire le nom de votre organisme dans la cellule F15",'Identification '!$F$15,'Identification '!$F$13)))</f>
        <v/>
      </c>
      <c r="C186" s="8" t="str">
        <f>REF!$BM$8</f>
        <v>2026-2027</v>
      </c>
      <c r="D186" s="8" t="s">
        <v>3361</v>
      </c>
      <c r="E186" s="46" t="str">
        <f>'Identification '!$F$17</f>
        <v/>
      </c>
      <c r="F186" s="8" t="str">
        <f>'Identification '!$G$18</f>
        <v/>
      </c>
      <c r="G186" s="10" t="str">
        <f>IF('Section 9a Plan_Diffusion'!$D$7="","",'Section 9a Plan_Diffusion'!$D$7)</f>
        <v/>
      </c>
      <c r="H186" s="8" t="str">
        <f>IF('Section 9a Plan_Diffusion'!A182="","",IF('Section 9a Plan_Diffusion'!A182="«Choisir»","",'Section 9a Plan_Diffusion'!A182))</f>
        <v/>
      </c>
      <c r="I186" s="1312" t="str">
        <f>IF('Section 9a Plan_Diffusion'!B182="","",'Section 9a Plan_Diffusion'!B182)</f>
        <v/>
      </c>
      <c r="J186" s="46" t="str">
        <f>IF('Section 9a Plan_Diffusion'!C182="","",'Section 9a Plan_Diffusion'!C182)</f>
        <v/>
      </c>
      <c r="K186" s="46" t="str">
        <f>IF('Section 9a Plan_Diffusion'!D182="","",'Section 9a Plan_Diffusion'!D182)</f>
        <v/>
      </c>
      <c r="L186" s="8" t="str">
        <f>IF('Section 9a Plan_Diffusion'!E182="","",IF('Section 9a Plan_Diffusion'!E182="«Choisir»","",'Section 9a Plan_Diffusion'!E182))</f>
        <v/>
      </c>
      <c r="M186" s="8" t="str">
        <f>IF('Section 9a Plan_Diffusion'!F182="","",IF('Section 9a Plan_Diffusion'!F182="«Choisir»","",'Section 9a Plan_Diffusion'!F182))</f>
        <v/>
      </c>
      <c r="N186" s="46" t="str">
        <f>IF('Section 9a Plan_Diffusion'!G182="","",'Section 9a Plan_Diffusion'!G182)</f>
        <v/>
      </c>
      <c r="O186" s="46" t="str">
        <f>IF('Section 9a Plan_Diffusion'!H182="","",'Section 9a Plan_Diffusion'!H182)</f>
        <v/>
      </c>
      <c r="P186" s="46" t="str">
        <f>IF('Section 9a Plan_Diffusion'!I182="","",'Section 9a Plan_Diffusion'!I182)</f>
        <v/>
      </c>
      <c r="Q186" s="46" t="str">
        <f>IF('Section 9a Plan_Diffusion'!J182="","",'Section 9a Plan_Diffusion'!J182)</f>
        <v/>
      </c>
      <c r="R186" s="46" t="str">
        <f>IF('Section 9a Plan_Diffusion'!K182="","",'Section 9a Plan_Diffusion'!K182)</f>
        <v/>
      </c>
      <c r="S186" s="46" t="str">
        <f>IF('Section 9a Plan_Diffusion'!L182="","",'Section 9a Plan_Diffusion'!L182)</f>
        <v/>
      </c>
      <c r="T186" s="46" t="str">
        <f>IF('Section 9a Plan_Diffusion'!M182="","",'Section 9a Plan_Diffusion'!M182)</f>
        <v/>
      </c>
      <c r="U186" s="40">
        <f>'Section 9a Plan_Diffusion'!N182</f>
        <v>0</v>
      </c>
      <c r="V186" s="40">
        <f>'Section 9a Plan_Diffusion'!O182</f>
        <v>0</v>
      </c>
      <c r="W186" s="40">
        <f>'Section 9a Plan_Diffusion'!P182</f>
        <v>0</v>
      </c>
      <c r="X186" s="40">
        <f>'Section 9a Plan_Diffusion'!Q182</f>
        <v>0</v>
      </c>
      <c r="Y186" s="8">
        <f>'Section 9a Plan_Diffusion'!R182</f>
        <v>0</v>
      </c>
      <c r="Z186" s="8">
        <f>'Section 9a Plan_Diffusion'!S182</f>
        <v>0</v>
      </c>
      <c r="AA186" s="1317">
        <f>'Section 9a Plan_Diffusion'!T182</f>
        <v>0</v>
      </c>
      <c r="AB186" s="8">
        <f>'Section 9a Plan_Diffusion'!U182</f>
        <v>0</v>
      </c>
      <c r="AC186" s="8">
        <f>'Section 9a Plan_Diffusion'!V182</f>
        <v>0</v>
      </c>
    </row>
    <row r="187" spans="1:29">
      <c r="A187" s="8">
        <f>'Identification '!$F$11</f>
        <v>0</v>
      </c>
      <c r="B187" s="1441" t="str">
        <f>IF(AND('Identification '!$F$11="",'Identification '!$F$15&lt;&gt;""),'Identification '!$F$15,IF('Identification '!$F$11="","",IF('Identification '!$F$13="Inscrire le nom de votre organisme dans la cellule F15",'Identification '!$F$15,'Identification '!$F$13)))</f>
        <v/>
      </c>
      <c r="C187" s="8" t="str">
        <f>REF!$BM$8</f>
        <v>2026-2027</v>
      </c>
      <c r="D187" s="8" t="s">
        <v>3361</v>
      </c>
      <c r="E187" s="46" t="str">
        <f>'Identification '!$F$17</f>
        <v/>
      </c>
      <c r="F187" s="8" t="str">
        <f>'Identification '!$G$18</f>
        <v/>
      </c>
      <c r="G187" s="10" t="str">
        <f>IF('Section 9a Plan_Diffusion'!$D$7="","",'Section 9a Plan_Diffusion'!$D$7)</f>
        <v/>
      </c>
      <c r="H187" s="8" t="str">
        <f>IF('Section 9a Plan_Diffusion'!A183="","",IF('Section 9a Plan_Diffusion'!A183="«Choisir»","",'Section 9a Plan_Diffusion'!A183))</f>
        <v/>
      </c>
      <c r="I187" s="1312" t="str">
        <f>IF('Section 9a Plan_Diffusion'!B183="","",'Section 9a Plan_Diffusion'!B183)</f>
        <v/>
      </c>
      <c r="J187" s="46" t="str">
        <f>IF('Section 9a Plan_Diffusion'!C183="","",'Section 9a Plan_Diffusion'!C183)</f>
        <v/>
      </c>
      <c r="K187" s="46" t="str">
        <f>IF('Section 9a Plan_Diffusion'!D183="","",'Section 9a Plan_Diffusion'!D183)</f>
        <v/>
      </c>
      <c r="L187" s="8" t="str">
        <f>IF('Section 9a Plan_Diffusion'!E183="","",IF('Section 9a Plan_Diffusion'!E183="«Choisir»","",'Section 9a Plan_Diffusion'!E183))</f>
        <v/>
      </c>
      <c r="M187" s="8" t="str">
        <f>IF('Section 9a Plan_Diffusion'!F183="","",IF('Section 9a Plan_Diffusion'!F183="«Choisir»","",'Section 9a Plan_Diffusion'!F183))</f>
        <v/>
      </c>
      <c r="N187" s="46" t="str">
        <f>IF('Section 9a Plan_Diffusion'!G183="","",'Section 9a Plan_Diffusion'!G183)</f>
        <v/>
      </c>
      <c r="O187" s="46" t="str">
        <f>IF('Section 9a Plan_Diffusion'!H183="","",'Section 9a Plan_Diffusion'!H183)</f>
        <v/>
      </c>
      <c r="P187" s="46" t="str">
        <f>IF('Section 9a Plan_Diffusion'!I183="","",'Section 9a Plan_Diffusion'!I183)</f>
        <v/>
      </c>
      <c r="Q187" s="46" t="str">
        <f>IF('Section 9a Plan_Diffusion'!J183="","",'Section 9a Plan_Diffusion'!J183)</f>
        <v/>
      </c>
      <c r="R187" s="46" t="str">
        <f>IF('Section 9a Plan_Diffusion'!K183="","",'Section 9a Plan_Diffusion'!K183)</f>
        <v/>
      </c>
      <c r="S187" s="46" t="str">
        <f>IF('Section 9a Plan_Diffusion'!L183="","",'Section 9a Plan_Diffusion'!L183)</f>
        <v/>
      </c>
      <c r="T187" s="46" t="str">
        <f>IF('Section 9a Plan_Diffusion'!M183="","",'Section 9a Plan_Diffusion'!M183)</f>
        <v/>
      </c>
      <c r="U187" s="40">
        <f>'Section 9a Plan_Diffusion'!N183</f>
        <v>0</v>
      </c>
      <c r="V187" s="40">
        <f>'Section 9a Plan_Diffusion'!O183</f>
        <v>0</v>
      </c>
      <c r="W187" s="40">
        <f>'Section 9a Plan_Diffusion'!P183</f>
        <v>0</v>
      </c>
      <c r="X187" s="40">
        <f>'Section 9a Plan_Diffusion'!Q183</f>
        <v>0</v>
      </c>
      <c r="Y187" s="8">
        <f>'Section 9a Plan_Diffusion'!R183</f>
        <v>0</v>
      </c>
      <c r="Z187" s="8">
        <f>'Section 9a Plan_Diffusion'!S183</f>
        <v>0</v>
      </c>
      <c r="AA187" s="1317">
        <f>'Section 9a Plan_Diffusion'!T183</f>
        <v>0</v>
      </c>
      <c r="AB187" s="8">
        <f>'Section 9a Plan_Diffusion'!U183</f>
        <v>0</v>
      </c>
      <c r="AC187" s="8">
        <f>'Section 9a Plan_Diffusion'!V183</f>
        <v>0</v>
      </c>
    </row>
    <row r="188" spans="1:29">
      <c r="A188" s="8">
        <f>'Identification '!$F$11</f>
        <v>0</v>
      </c>
      <c r="B188" s="1441" t="str">
        <f>IF(AND('Identification '!$F$11="",'Identification '!$F$15&lt;&gt;""),'Identification '!$F$15,IF('Identification '!$F$11="","",IF('Identification '!$F$13="Inscrire le nom de votre organisme dans la cellule F15",'Identification '!$F$15,'Identification '!$F$13)))</f>
        <v/>
      </c>
      <c r="C188" s="8" t="str">
        <f>REF!$BM$8</f>
        <v>2026-2027</v>
      </c>
      <c r="D188" s="8" t="s">
        <v>3361</v>
      </c>
      <c r="E188" s="46" t="str">
        <f>'Identification '!$F$17</f>
        <v/>
      </c>
      <c r="F188" s="8" t="str">
        <f>'Identification '!$G$18</f>
        <v/>
      </c>
      <c r="G188" s="10" t="str">
        <f>IF('Section 9a Plan_Diffusion'!$D$7="","",'Section 9a Plan_Diffusion'!$D$7)</f>
        <v/>
      </c>
      <c r="H188" s="8" t="str">
        <f>IF('Section 9a Plan_Diffusion'!A184="","",IF('Section 9a Plan_Diffusion'!A184="«Choisir»","",'Section 9a Plan_Diffusion'!A184))</f>
        <v/>
      </c>
      <c r="I188" s="1312" t="str">
        <f>IF('Section 9a Plan_Diffusion'!B184="","",'Section 9a Plan_Diffusion'!B184)</f>
        <v/>
      </c>
      <c r="J188" s="46" t="str">
        <f>IF('Section 9a Plan_Diffusion'!C184="","",'Section 9a Plan_Diffusion'!C184)</f>
        <v/>
      </c>
      <c r="K188" s="46" t="str">
        <f>IF('Section 9a Plan_Diffusion'!D184="","",'Section 9a Plan_Diffusion'!D184)</f>
        <v/>
      </c>
      <c r="L188" s="8" t="str">
        <f>IF('Section 9a Plan_Diffusion'!E184="","",IF('Section 9a Plan_Diffusion'!E184="«Choisir»","",'Section 9a Plan_Diffusion'!E184))</f>
        <v/>
      </c>
      <c r="M188" s="8" t="str">
        <f>IF('Section 9a Plan_Diffusion'!F184="","",IF('Section 9a Plan_Diffusion'!F184="«Choisir»","",'Section 9a Plan_Diffusion'!F184))</f>
        <v/>
      </c>
      <c r="N188" s="46" t="str">
        <f>IF('Section 9a Plan_Diffusion'!G184="","",'Section 9a Plan_Diffusion'!G184)</f>
        <v/>
      </c>
      <c r="O188" s="46" t="str">
        <f>IF('Section 9a Plan_Diffusion'!H184="","",'Section 9a Plan_Diffusion'!H184)</f>
        <v/>
      </c>
      <c r="P188" s="46" t="str">
        <f>IF('Section 9a Plan_Diffusion'!I184="","",'Section 9a Plan_Diffusion'!I184)</f>
        <v/>
      </c>
      <c r="Q188" s="46" t="str">
        <f>IF('Section 9a Plan_Diffusion'!J184="","",'Section 9a Plan_Diffusion'!J184)</f>
        <v/>
      </c>
      <c r="R188" s="46" t="str">
        <f>IF('Section 9a Plan_Diffusion'!K184="","",'Section 9a Plan_Diffusion'!K184)</f>
        <v/>
      </c>
      <c r="S188" s="46" t="str">
        <f>IF('Section 9a Plan_Diffusion'!L184="","",'Section 9a Plan_Diffusion'!L184)</f>
        <v/>
      </c>
      <c r="T188" s="46" t="str">
        <f>IF('Section 9a Plan_Diffusion'!M184="","",'Section 9a Plan_Diffusion'!M184)</f>
        <v/>
      </c>
      <c r="U188" s="40">
        <f>'Section 9a Plan_Diffusion'!N184</f>
        <v>0</v>
      </c>
      <c r="V188" s="40">
        <f>'Section 9a Plan_Diffusion'!O184</f>
        <v>0</v>
      </c>
      <c r="W188" s="40">
        <f>'Section 9a Plan_Diffusion'!P184</f>
        <v>0</v>
      </c>
      <c r="X188" s="40">
        <f>'Section 9a Plan_Diffusion'!Q184</f>
        <v>0</v>
      </c>
      <c r="Y188" s="8">
        <f>'Section 9a Plan_Diffusion'!R184</f>
        <v>0</v>
      </c>
      <c r="Z188" s="8">
        <f>'Section 9a Plan_Diffusion'!S184</f>
        <v>0</v>
      </c>
      <c r="AA188" s="1317">
        <f>'Section 9a Plan_Diffusion'!T184</f>
        <v>0</v>
      </c>
      <c r="AB188" s="8">
        <f>'Section 9a Plan_Diffusion'!U184</f>
        <v>0</v>
      </c>
      <c r="AC188" s="8">
        <f>'Section 9a Plan_Diffusion'!V184</f>
        <v>0</v>
      </c>
    </row>
    <row r="189" spans="1:29">
      <c r="A189" s="8">
        <f>'Identification '!$F$11</f>
        <v>0</v>
      </c>
      <c r="B189" s="1441" t="str">
        <f>IF(AND('Identification '!$F$11="",'Identification '!$F$15&lt;&gt;""),'Identification '!$F$15,IF('Identification '!$F$11="","",IF('Identification '!$F$13="Inscrire le nom de votre organisme dans la cellule F15",'Identification '!$F$15,'Identification '!$F$13)))</f>
        <v/>
      </c>
      <c r="C189" s="8" t="str">
        <f>REF!$BM$8</f>
        <v>2026-2027</v>
      </c>
      <c r="D189" s="8" t="s">
        <v>3361</v>
      </c>
      <c r="E189" s="46" t="str">
        <f>'Identification '!$F$17</f>
        <v/>
      </c>
      <c r="F189" s="8" t="str">
        <f>'Identification '!$G$18</f>
        <v/>
      </c>
      <c r="G189" s="10" t="str">
        <f>IF('Section 9a Plan_Diffusion'!$D$7="","",'Section 9a Plan_Diffusion'!$D$7)</f>
        <v/>
      </c>
      <c r="H189" s="8" t="str">
        <f>IF('Section 9a Plan_Diffusion'!A185="","",IF('Section 9a Plan_Diffusion'!A185="«Choisir»","",'Section 9a Plan_Diffusion'!A185))</f>
        <v/>
      </c>
      <c r="I189" s="1312" t="str">
        <f>IF('Section 9a Plan_Diffusion'!B185="","",'Section 9a Plan_Diffusion'!B185)</f>
        <v/>
      </c>
      <c r="J189" s="46" t="str">
        <f>IF('Section 9a Plan_Diffusion'!C185="","",'Section 9a Plan_Diffusion'!C185)</f>
        <v/>
      </c>
      <c r="K189" s="46" t="str">
        <f>IF('Section 9a Plan_Diffusion'!D185="","",'Section 9a Plan_Diffusion'!D185)</f>
        <v/>
      </c>
      <c r="L189" s="8" t="str">
        <f>IF('Section 9a Plan_Diffusion'!E185="","",IF('Section 9a Plan_Diffusion'!E185="«Choisir»","",'Section 9a Plan_Diffusion'!E185))</f>
        <v/>
      </c>
      <c r="M189" s="8" t="str">
        <f>IF('Section 9a Plan_Diffusion'!F185="","",IF('Section 9a Plan_Diffusion'!F185="«Choisir»","",'Section 9a Plan_Diffusion'!F185))</f>
        <v/>
      </c>
      <c r="N189" s="46" t="str">
        <f>IF('Section 9a Plan_Diffusion'!G185="","",'Section 9a Plan_Diffusion'!G185)</f>
        <v/>
      </c>
      <c r="O189" s="46" t="str">
        <f>IF('Section 9a Plan_Diffusion'!H185="","",'Section 9a Plan_Diffusion'!H185)</f>
        <v/>
      </c>
      <c r="P189" s="46" t="str">
        <f>IF('Section 9a Plan_Diffusion'!I185="","",'Section 9a Plan_Diffusion'!I185)</f>
        <v/>
      </c>
      <c r="Q189" s="46" t="str">
        <f>IF('Section 9a Plan_Diffusion'!J185="","",'Section 9a Plan_Diffusion'!J185)</f>
        <v/>
      </c>
      <c r="R189" s="46" t="str">
        <f>IF('Section 9a Plan_Diffusion'!K185="","",'Section 9a Plan_Diffusion'!K185)</f>
        <v/>
      </c>
      <c r="S189" s="46" t="str">
        <f>IF('Section 9a Plan_Diffusion'!L185="","",'Section 9a Plan_Diffusion'!L185)</f>
        <v/>
      </c>
      <c r="T189" s="46" t="str">
        <f>IF('Section 9a Plan_Diffusion'!M185="","",'Section 9a Plan_Diffusion'!M185)</f>
        <v/>
      </c>
      <c r="U189" s="40">
        <f>'Section 9a Plan_Diffusion'!N185</f>
        <v>0</v>
      </c>
      <c r="V189" s="40">
        <f>'Section 9a Plan_Diffusion'!O185</f>
        <v>0</v>
      </c>
      <c r="W189" s="40">
        <f>'Section 9a Plan_Diffusion'!P185</f>
        <v>0</v>
      </c>
      <c r="X189" s="40">
        <f>'Section 9a Plan_Diffusion'!Q185</f>
        <v>0</v>
      </c>
      <c r="Y189" s="8">
        <f>'Section 9a Plan_Diffusion'!R185</f>
        <v>0</v>
      </c>
      <c r="Z189" s="8">
        <f>'Section 9a Plan_Diffusion'!S185</f>
        <v>0</v>
      </c>
      <c r="AA189" s="1317">
        <f>'Section 9a Plan_Diffusion'!T185</f>
        <v>0</v>
      </c>
      <c r="AB189" s="8">
        <f>'Section 9a Plan_Diffusion'!U185</f>
        <v>0</v>
      </c>
      <c r="AC189" s="8">
        <f>'Section 9a Plan_Diffusion'!V185</f>
        <v>0</v>
      </c>
    </row>
    <row r="190" spans="1:29">
      <c r="A190" s="8">
        <f>'Identification '!$F$11</f>
        <v>0</v>
      </c>
      <c r="B190" s="1441" t="str">
        <f>IF(AND('Identification '!$F$11="",'Identification '!$F$15&lt;&gt;""),'Identification '!$F$15,IF('Identification '!$F$11="","",IF('Identification '!$F$13="Inscrire le nom de votre organisme dans la cellule F15",'Identification '!$F$15,'Identification '!$F$13)))</f>
        <v/>
      </c>
      <c r="C190" s="8" t="str">
        <f>REF!$BM$8</f>
        <v>2026-2027</v>
      </c>
      <c r="D190" s="8" t="s">
        <v>3361</v>
      </c>
      <c r="E190" s="46" t="str">
        <f>'Identification '!$F$17</f>
        <v/>
      </c>
      <c r="F190" s="8" t="str">
        <f>'Identification '!$G$18</f>
        <v/>
      </c>
      <c r="G190" s="10" t="str">
        <f>IF('Section 9a Plan_Diffusion'!$D$7="","",'Section 9a Plan_Diffusion'!$D$7)</f>
        <v/>
      </c>
      <c r="H190" s="8" t="str">
        <f>IF('Section 9a Plan_Diffusion'!A186="","",IF('Section 9a Plan_Diffusion'!A186="«Choisir»","",'Section 9a Plan_Diffusion'!A186))</f>
        <v/>
      </c>
      <c r="I190" s="1312" t="str">
        <f>IF('Section 9a Plan_Diffusion'!B186="","",'Section 9a Plan_Diffusion'!B186)</f>
        <v/>
      </c>
      <c r="J190" s="46" t="str">
        <f>IF('Section 9a Plan_Diffusion'!C186="","",'Section 9a Plan_Diffusion'!C186)</f>
        <v/>
      </c>
      <c r="K190" s="46" t="str">
        <f>IF('Section 9a Plan_Diffusion'!D186="","",'Section 9a Plan_Diffusion'!D186)</f>
        <v/>
      </c>
      <c r="L190" s="8" t="str">
        <f>IF('Section 9a Plan_Diffusion'!E186="","",IF('Section 9a Plan_Diffusion'!E186="«Choisir»","",'Section 9a Plan_Diffusion'!E186))</f>
        <v/>
      </c>
      <c r="M190" s="8" t="str">
        <f>IF('Section 9a Plan_Diffusion'!F186="","",IF('Section 9a Plan_Diffusion'!F186="«Choisir»","",'Section 9a Plan_Diffusion'!F186))</f>
        <v/>
      </c>
      <c r="N190" s="46" t="str">
        <f>IF('Section 9a Plan_Diffusion'!G186="","",'Section 9a Plan_Diffusion'!G186)</f>
        <v/>
      </c>
      <c r="O190" s="46" t="str">
        <f>IF('Section 9a Plan_Diffusion'!H186="","",'Section 9a Plan_Diffusion'!H186)</f>
        <v/>
      </c>
      <c r="P190" s="46" t="str">
        <f>IF('Section 9a Plan_Diffusion'!I186="","",'Section 9a Plan_Diffusion'!I186)</f>
        <v/>
      </c>
      <c r="Q190" s="46" t="str">
        <f>IF('Section 9a Plan_Diffusion'!J186="","",'Section 9a Plan_Diffusion'!J186)</f>
        <v/>
      </c>
      <c r="R190" s="46" t="str">
        <f>IF('Section 9a Plan_Diffusion'!K186="","",'Section 9a Plan_Diffusion'!K186)</f>
        <v/>
      </c>
      <c r="S190" s="46" t="str">
        <f>IF('Section 9a Plan_Diffusion'!L186="","",'Section 9a Plan_Diffusion'!L186)</f>
        <v/>
      </c>
      <c r="T190" s="46" t="str">
        <f>IF('Section 9a Plan_Diffusion'!M186="","",'Section 9a Plan_Diffusion'!M186)</f>
        <v/>
      </c>
      <c r="U190" s="40">
        <f>'Section 9a Plan_Diffusion'!N186</f>
        <v>0</v>
      </c>
      <c r="V190" s="40">
        <f>'Section 9a Plan_Diffusion'!O186</f>
        <v>0</v>
      </c>
      <c r="W190" s="40">
        <f>'Section 9a Plan_Diffusion'!P186</f>
        <v>0</v>
      </c>
      <c r="X190" s="40">
        <f>'Section 9a Plan_Diffusion'!Q186</f>
        <v>0</v>
      </c>
      <c r="Y190" s="8">
        <f>'Section 9a Plan_Diffusion'!R186</f>
        <v>0</v>
      </c>
      <c r="Z190" s="8">
        <f>'Section 9a Plan_Diffusion'!S186</f>
        <v>0</v>
      </c>
      <c r="AA190" s="1317">
        <f>'Section 9a Plan_Diffusion'!T186</f>
        <v>0</v>
      </c>
      <c r="AB190" s="8">
        <f>'Section 9a Plan_Diffusion'!U186</f>
        <v>0</v>
      </c>
      <c r="AC190" s="8">
        <f>'Section 9a Plan_Diffusion'!V186</f>
        <v>0</v>
      </c>
    </row>
    <row r="191" spans="1:29">
      <c r="A191" s="8">
        <f>'Identification '!$F$11</f>
        <v>0</v>
      </c>
      <c r="B191" s="1441" t="str">
        <f>IF(AND('Identification '!$F$11="",'Identification '!$F$15&lt;&gt;""),'Identification '!$F$15,IF('Identification '!$F$11="","",IF('Identification '!$F$13="Inscrire le nom de votre organisme dans la cellule F15",'Identification '!$F$15,'Identification '!$F$13)))</f>
        <v/>
      </c>
      <c r="C191" s="8" t="str">
        <f>REF!$BM$8</f>
        <v>2026-2027</v>
      </c>
      <c r="D191" s="8" t="s">
        <v>3361</v>
      </c>
      <c r="E191" s="46" t="str">
        <f>'Identification '!$F$17</f>
        <v/>
      </c>
      <c r="F191" s="8" t="str">
        <f>'Identification '!$G$18</f>
        <v/>
      </c>
      <c r="G191" s="10" t="str">
        <f>IF('Section 9a Plan_Diffusion'!$D$7="","",'Section 9a Plan_Diffusion'!$D$7)</f>
        <v/>
      </c>
      <c r="H191" s="8" t="str">
        <f>IF('Section 9a Plan_Diffusion'!A187="","",IF('Section 9a Plan_Diffusion'!A187="«Choisir»","",'Section 9a Plan_Diffusion'!A187))</f>
        <v/>
      </c>
      <c r="I191" s="1312" t="str">
        <f>IF('Section 9a Plan_Diffusion'!B187="","",'Section 9a Plan_Diffusion'!B187)</f>
        <v/>
      </c>
      <c r="J191" s="46" t="str">
        <f>IF('Section 9a Plan_Diffusion'!C187="","",'Section 9a Plan_Diffusion'!C187)</f>
        <v/>
      </c>
      <c r="K191" s="46" t="str">
        <f>IF('Section 9a Plan_Diffusion'!D187="","",'Section 9a Plan_Diffusion'!D187)</f>
        <v/>
      </c>
      <c r="L191" s="8" t="str">
        <f>IF('Section 9a Plan_Diffusion'!E187="","",IF('Section 9a Plan_Diffusion'!E187="«Choisir»","",'Section 9a Plan_Diffusion'!E187))</f>
        <v/>
      </c>
      <c r="M191" s="8" t="str">
        <f>IF('Section 9a Plan_Diffusion'!F187="","",IF('Section 9a Plan_Diffusion'!F187="«Choisir»","",'Section 9a Plan_Diffusion'!F187))</f>
        <v/>
      </c>
      <c r="N191" s="46" t="str">
        <f>IF('Section 9a Plan_Diffusion'!G187="","",'Section 9a Plan_Diffusion'!G187)</f>
        <v/>
      </c>
      <c r="O191" s="46" t="str">
        <f>IF('Section 9a Plan_Diffusion'!H187="","",'Section 9a Plan_Diffusion'!H187)</f>
        <v/>
      </c>
      <c r="P191" s="46" t="str">
        <f>IF('Section 9a Plan_Diffusion'!I187="","",'Section 9a Plan_Diffusion'!I187)</f>
        <v/>
      </c>
      <c r="Q191" s="46" t="str">
        <f>IF('Section 9a Plan_Diffusion'!J187="","",'Section 9a Plan_Diffusion'!J187)</f>
        <v/>
      </c>
      <c r="R191" s="46" t="str">
        <f>IF('Section 9a Plan_Diffusion'!K187="","",'Section 9a Plan_Diffusion'!K187)</f>
        <v/>
      </c>
      <c r="S191" s="46" t="str">
        <f>IF('Section 9a Plan_Diffusion'!L187="","",'Section 9a Plan_Diffusion'!L187)</f>
        <v/>
      </c>
      <c r="T191" s="46" t="str">
        <f>IF('Section 9a Plan_Diffusion'!M187="","",'Section 9a Plan_Diffusion'!M187)</f>
        <v/>
      </c>
      <c r="U191" s="40">
        <f>'Section 9a Plan_Diffusion'!N187</f>
        <v>0</v>
      </c>
      <c r="V191" s="40">
        <f>'Section 9a Plan_Diffusion'!O187</f>
        <v>0</v>
      </c>
      <c r="W191" s="40">
        <f>'Section 9a Plan_Diffusion'!P187</f>
        <v>0</v>
      </c>
      <c r="X191" s="40">
        <f>'Section 9a Plan_Diffusion'!Q187</f>
        <v>0</v>
      </c>
      <c r="Y191" s="8">
        <f>'Section 9a Plan_Diffusion'!R187</f>
        <v>0</v>
      </c>
      <c r="Z191" s="8">
        <f>'Section 9a Plan_Diffusion'!S187</f>
        <v>0</v>
      </c>
      <c r="AA191" s="1317">
        <f>'Section 9a Plan_Diffusion'!T187</f>
        <v>0</v>
      </c>
      <c r="AB191" s="8">
        <f>'Section 9a Plan_Diffusion'!U187</f>
        <v>0</v>
      </c>
      <c r="AC191" s="8">
        <f>'Section 9a Plan_Diffusion'!V187</f>
        <v>0</v>
      </c>
    </row>
    <row r="192" spans="1:29">
      <c r="A192" s="8">
        <f>'Identification '!$F$11</f>
        <v>0</v>
      </c>
      <c r="B192" s="1441" t="str">
        <f>IF(AND('Identification '!$F$11="",'Identification '!$F$15&lt;&gt;""),'Identification '!$F$15,IF('Identification '!$F$11="","",IF('Identification '!$F$13="Inscrire le nom de votre organisme dans la cellule F15",'Identification '!$F$15,'Identification '!$F$13)))</f>
        <v/>
      </c>
      <c r="C192" s="8" t="str">
        <f>REF!$BM$8</f>
        <v>2026-2027</v>
      </c>
      <c r="D192" s="8" t="s">
        <v>3361</v>
      </c>
      <c r="E192" s="46" t="str">
        <f>'Identification '!$F$17</f>
        <v/>
      </c>
      <c r="F192" s="8" t="str">
        <f>'Identification '!$G$18</f>
        <v/>
      </c>
      <c r="G192" s="10" t="str">
        <f>IF('Section 9a Plan_Diffusion'!$D$7="","",'Section 9a Plan_Diffusion'!$D$7)</f>
        <v/>
      </c>
      <c r="H192" s="8" t="str">
        <f>IF('Section 9a Plan_Diffusion'!A188="","",IF('Section 9a Plan_Diffusion'!A188="«Choisir»","",'Section 9a Plan_Diffusion'!A188))</f>
        <v/>
      </c>
      <c r="I192" s="1312" t="str">
        <f>IF('Section 9a Plan_Diffusion'!B188="","",'Section 9a Plan_Diffusion'!B188)</f>
        <v/>
      </c>
      <c r="J192" s="46" t="str">
        <f>IF('Section 9a Plan_Diffusion'!C188="","",'Section 9a Plan_Diffusion'!C188)</f>
        <v/>
      </c>
      <c r="K192" s="46" t="str">
        <f>IF('Section 9a Plan_Diffusion'!D188="","",'Section 9a Plan_Diffusion'!D188)</f>
        <v/>
      </c>
      <c r="L192" s="8" t="str">
        <f>IF('Section 9a Plan_Diffusion'!E188="","",IF('Section 9a Plan_Diffusion'!E188="«Choisir»","",'Section 9a Plan_Diffusion'!E188))</f>
        <v/>
      </c>
      <c r="M192" s="8" t="str">
        <f>IF('Section 9a Plan_Diffusion'!F188="","",IF('Section 9a Plan_Diffusion'!F188="«Choisir»","",'Section 9a Plan_Diffusion'!F188))</f>
        <v/>
      </c>
      <c r="N192" s="46" t="str">
        <f>IF('Section 9a Plan_Diffusion'!G188="","",'Section 9a Plan_Diffusion'!G188)</f>
        <v/>
      </c>
      <c r="O192" s="46" t="str">
        <f>IF('Section 9a Plan_Diffusion'!H188="","",'Section 9a Plan_Diffusion'!H188)</f>
        <v/>
      </c>
      <c r="P192" s="46" t="str">
        <f>IF('Section 9a Plan_Diffusion'!I188="","",'Section 9a Plan_Diffusion'!I188)</f>
        <v/>
      </c>
      <c r="Q192" s="46" t="str">
        <f>IF('Section 9a Plan_Diffusion'!J188="","",'Section 9a Plan_Diffusion'!J188)</f>
        <v/>
      </c>
      <c r="R192" s="46" t="str">
        <f>IF('Section 9a Plan_Diffusion'!K188="","",'Section 9a Plan_Diffusion'!K188)</f>
        <v/>
      </c>
      <c r="S192" s="46" t="str">
        <f>IF('Section 9a Plan_Diffusion'!L188="","",'Section 9a Plan_Diffusion'!L188)</f>
        <v/>
      </c>
      <c r="T192" s="46" t="str">
        <f>IF('Section 9a Plan_Diffusion'!M188="","",'Section 9a Plan_Diffusion'!M188)</f>
        <v/>
      </c>
      <c r="U192" s="40">
        <f>'Section 9a Plan_Diffusion'!N188</f>
        <v>0</v>
      </c>
      <c r="V192" s="40">
        <f>'Section 9a Plan_Diffusion'!O188</f>
        <v>0</v>
      </c>
      <c r="W192" s="40">
        <f>'Section 9a Plan_Diffusion'!P188</f>
        <v>0</v>
      </c>
      <c r="X192" s="40">
        <f>'Section 9a Plan_Diffusion'!Q188</f>
        <v>0</v>
      </c>
      <c r="Y192" s="8">
        <f>'Section 9a Plan_Diffusion'!R188</f>
        <v>0</v>
      </c>
      <c r="Z192" s="8">
        <f>'Section 9a Plan_Diffusion'!S188</f>
        <v>0</v>
      </c>
      <c r="AA192" s="1317">
        <f>'Section 9a Plan_Diffusion'!T188</f>
        <v>0</v>
      </c>
      <c r="AB192" s="8">
        <f>'Section 9a Plan_Diffusion'!U188</f>
        <v>0</v>
      </c>
      <c r="AC192" s="8">
        <f>'Section 9a Plan_Diffusion'!V188</f>
        <v>0</v>
      </c>
    </row>
    <row r="193" spans="1:29">
      <c r="A193" s="8">
        <f>'Identification '!$F$11</f>
        <v>0</v>
      </c>
      <c r="B193" s="1441" t="str">
        <f>IF(AND('Identification '!$F$11="",'Identification '!$F$15&lt;&gt;""),'Identification '!$F$15,IF('Identification '!$F$11="","",IF('Identification '!$F$13="Inscrire le nom de votre organisme dans la cellule F15",'Identification '!$F$15,'Identification '!$F$13)))</f>
        <v/>
      </c>
      <c r="C193" s="8" t="str">
        <f>REF!$BM$8</f>
        <v>2026-2027</v>
      </c>
      <c r="D193" s="8" t="s">
        <v>3361</v>
      </c>
      <c r="E193" s="46" t="str">
        <f>'Identification '!$F$17</f>
        <v/>
      </c>
      <c r="F193" s="8" t="str">
        <f>'Identification '!$G$18</f>
        <v/>
      </c>
      <c r="G193" s="10" t="str">
        <f>IF('Section 9a Plan_Diffusion'!$D$7="","",'Section 9a Plan_Diffusion'!$D$7)</f>
        <v/>
      </c>
      <c r="H193" s="8" t="str">
        <f>IF('Section 9a Plan_Diffusion'!A189="","",IF('Section 9a Plan_Diffusion'!A189="«Choisir»","",'Section 9a Plan_Diffusion'!A189))</f>
        <v/>
      </c>
      <c r="I193" s="1312" t="str">
        <f>IF('Section 9a Plan_Diffusion'!B189="","",'Section 9a Plan_Diffusion'!B189)</f>
        <v/>
      </c>
      <c r="J193" s="46" t="str">
        <f>IF('Section 9a Plan_Diffusion'!C189="","",'Section 9a Plan_Diffusion'!C189)</f>
        <v/>
      </c>
      <c r="K193" s="46" t="str">
        <f>IF('Section 9a Plan_Diffusion'!D189="","",'Section 9a Plan_Diffusion'!D189)</f>
        <v/>
      </c>
      <c r="L193" s="8" t="str">
        <f>IF('Section 9a Plan_Diffusion'!E189="","",IF('Section 9a Plan_Diffusion'!E189="«Choisir»","",'Section 9a Plan_Diffusion'!E189))</f>
        <v/>
      </c>
      <c r="M193" s="8" t="str">
        <f>IF('Section 9a Plan_Diffusion'!F189="","",IF('Section 9a Plan_Diffusion'!F189="«Choisir»","",'Section 9a Plan_Diffusion'!F189))</f>
        <v/>
      </c>
      <c r="N193" s="46" t="str">
        <f>IF('Section 9a Plan_Diffusion'!G189="","",'Section 9a Plan_Diffusion'!G189)</f>
        <v/>
      </c>
      <c r="O193" s="46" t="str">
        <f>IF('Section 9a Plan_Diffusion'!H189="","",'Section 9a Plan_Diffusion'!H189)</f>
        <v/>
      </c>
      <c r="P193" s="46" t="str">
        <f>IF('Section 9a Plan_Diffusion'!I189="","",'Section 9a Plan_Diffusion'!I189)</f>
        <v/>
      </c>
      <c r="Q193" s="46" t="str">
        <f>IF('Section 9a Plan_Diffusion'!J189="","",'Section 9a Plan_Diffusion'!J189)</f>
        <v/>
      </c>
      <c r="R193" s="46" t="str">
        <f>IF('Section 9a Plan_Diffusion'!K189="","",'Section 9a Plan_Diffusion'!K189)</f>
        <v/>
      </c>
      <c r="S193" s="46" t="str">
        <f>IF('Section 9a Plan_Diffusion'!L189="","",'Section 9a Plan_Diffusion'!L189)</f>
        <v/>
      </c>
      <c r="T193" s="46" t="str">
        <f>IF('Section 9a Plan_Diffusion'!M189="","",'Section 9a Plan_Diffusion'!M189)</f>
        <v/>
      </c>
      <c r="U193" s="40">
        <f>'Section 9a Plan_Diffusion'!N189</f>
        <v>0</v>
      </c>
      <c r="V193" s="40">
        <f>'Section 9a Plan_Diffusion'!O189</f>
        <v>0</v>
      </c>
      <c r="W193" s="40">
        <f>'Section 9a Plan_Diffusion'!P189</f>
        <v>0</v>
      </c>
      <c r="X193" s="40">
        <f>'Section 9a Plan_Diffusion'!Q189</f>
        <v>0</v>
      </c>
      <c r="Y193" s="8">
        <f>'Section 9a Plan_Diffusion'!R189</f>
        <v>0</v>
      </c>
      <c r="Z193" s="8">
        <f>'Section 9a Plan_Diffusion'!S189</f>
        <v>0</v>
      </c>
      <c r="AA193" s="1317">
        <f>'Section 9a Plan_Diffusion'!T189</f>
        <v>0</v>
      </c>
      <c r="AB193" s="8">
        <f>'Section 9a Plan_Diffusion'!U189</f>
        <v>0</v>
      </c>
      <c r="AC193" s="8">
        <f>'Section 9a Plan_Diffusion'!V189</f>
        <v>0</v>
      </c>
    </row>
    <row r="194" spans="1:29">
      <c r="A194" s="8">
        <f>'Identification '!$F$11</f>
        <v>0</v>
      </c>
      <c r="B194" s="1441" t="str">
        <f>IF(AND('Identification '!$F$11="",'Identification '!$F$15&lt;&gt;""),'Identification '!$F$15,IF('Identification '!$F$11="","",IF('Identification '!$F$13="Inscrire le nom de votre organisme dans la cellule F15",'Identification '!$F$15,'Identification '!$F$13)))</f>
        <v/>
      </c>
      <c r="C194" s="8" t="str">
        <f>REF!$BM$8</f>
        <v>2026-2027</v>
      </c>
      <c r="D194" s="8" t="s">
        <v>3361</v>
      </c>
      <c r="E194" s="46" t="str">
        <f>'Identification '!$F$17</f>
        <v/>
      </c>
      <c r="F194" s="8" t="str">
        <f>'Identification '!$G$18</f>
        <v/>
      </c>
      <c r="G194" s="10" t="str">
        <f>IF('Section 9a Plan_Diffusion'!$D$7="","",'Section 9a Plan_Diffusion'!$D$7)</f>
        <v/>
      </c>
      <c r="H194" s="8" t="str">
        <f>IF('Section 9a Plan_Diffusion'!A190="","",IF('Section 9a Plan_Diffusion'!A190="«Choisir»","",'Section 9a Plan_Diffusion'!A190))</f>
        <v/>
      </c>
      <c r="I194" s="1312" t="str">
        <f>IF('Section 9a Plan_Diffusion'!B190="","",'Section 9a Plan_Diffusion'!B190)</f>
        <v/>
      </c>
      <c r="J194" s="46" t="str">
        <f>IF('Section 9a Plan_Diffusion'!C190="","",'Section 9a Plan_Diffusion'!C190)</f>
        <v/>
      </c>
      <c r="K194" s="46" t="str">
        <f>IF('Section 9a Plan_Diffusion'!D190="","",'Section 9a Plan_Diffusion'!D190)</f>
        <v/>
      </c>
      <c r="L194" s="8" t="str">
        <f>IF('Section 9a Plan_Diffusion'!E190="","",IF('Section 9a Plan_Diffusion'!E190="«Choisir»","",'Section 9a Plan_Diffusion'!E190))</f>
        <v/>
      </c>
      <c r="M194" s="8" t="str">
        <f>IF('Section 9a Plan_Diffusion'!F190="","",IF('Section 9a Plan_Diffusion'!F190="«Choisir»","",'Section 9a Plan_Diffusion'!F190))</f>
        <v/>
      </c>
      <c r="N194" s="46" t="str">
        <f>IF('Section 9a Plan_Diffusion'!G190="","",'Section 9a Plan_Diffusion'!G190)</f>
        <v/>
      </c>
      <c r="O194" s="46" t="str">
        <f>IF('Section 9a Plan_Diffusion'!H190="","",'Section 9a Plan_Diffusion'!H190)</f>
        <v/>
      </c>
      <c r="P194" s="46" t="str">
        <f>IF('Section 9a Plan_Diffusion'!I190="","",'Section 9a Plan_Diffusion'!I190)</f>
        <v/>
      </c>
      <c r="Q194" s="46" t="str">
        <f>IF('Section 9a Plan_Diffusion'!J190="","",'Section 9a Plan_Diffusion'!J190)</f>
        <v/>
      </c>
      <c r="R194" s="46" t="str">
        <f>IF('Section 9a Plan_Diffusion'!K190="","",'Section 9a Plan_Diffusion'!K190)</f>
        <v/>
      </c>
      <c r="S194" s="46" t="str">
        <f>IF('Section 9a Plan_Diffusion'!L190="","",'Section 9a Plan_Diffusion'!L190)</f>
        <v/>
      </c>
      <c r="T194" s="46" t="str">
        <f>IF('Section 9a Plan_Diffusion'!M190="","",'Section 9a Plan_Diffusion'!M190)</f>
        <v/>
      </c>
      <c r="U194" s="40">
        <f>'Section 9a Plan_Diffusion'!N190</f>
        <v>0</v>
      </c>
      <c r="V194" s="40">
        <f>'Section 9a Plan_Diffusion'!O190</f>
        <v>0</v>
      </c>
      <c r="W194" s="40">
        <f>'Section 9a Plan_Diffusion'!P190</f>
        <v>0</v>
      </c>
      <c r="X194" s="40">
        <f>'Section 9a Plan_Diffusion'!Q190</f>
        <v>0</v>
      </c>
      <c r="Y194" s="8">
        <f>'Section 9a Plan_Diffusion'!R190</f>
        <v>0</v>
      </c>
      <c r="Z194" s="8">
        <f>'Section 9a Plan_Diffusion'!S190</f>
        <v>0</v>
      </c>
      <c r="AA194" s="1317">
        <f>'Section 9a Plan_Diffusion'!T190</f>
        <v>0</v>
      </c>
      <c r="AB194" s="8">
        <f>'Section 9a Plan_Diffusion'!U190</f>
        <v>0</v>
      </c>
      <c r="AC194" s="8">
        <f>'Section 9a Plan_Diffusion'!V190</f>
        <v>0</v>
      </c>
    </row>
    <row r="195" spans="1:29">
      <c r="A195" s="8">
        <f>'Identification '!$F$11</f>
        <v>0</v>
      </c>
      <c r="B195" s="1441" t="str">
        <f>IF(AND('Identification '!$F$11="",'Identification '!$F$15&lt;&gt;""),'Identification '!$F$15,IF('Identification '!$F$11="","",IF('Identification '!$F$13="Inscrire le nom de votre organisme dans la cellule F15",'Identification '!$F$15,'Identification '!$F$13)))</f>
        <v/>
      </c>
      <c r="C195" s="8" t="str">
        <f>REF!$BM$8</f>
        <v>2026-2027</v>
      </c>
      <c r="D195" s="8" t="s">
        <v>3361</v>
      </c>
      <c r="E195" s="46" t="str">
        <f>'Identification '!$F$17</f>
        <v/>
      </c>
      <c r="F195" s="8" t="str">
        <f>'Identification '!$G$18</f>
        <v/>
      </c>
      <c r="G195" s="10" t="str">
        <f>IF('Section 9a Plan_Diffusion'!$D$7="","",'Section 9a Plan_Diffusion'!$D$7)</f>
        <v/>
      </c>
      <c r="H195" s="8" t="str">
        <f>IF('Section 9a Plan_Diffusion'!A191="","",IF('Section 9a Plan_Diffusion'!A191="«Choisir»","",'Section 9a Plan_Diffusion'!A191))</f>
        <v/>
      </c>
      <c r="I195" s="1312" t="str">
        <f>IF('Section 9a Plan_Diffusion'!B191="","",'Section 9a Plan_Diffusion'!B191)</f>
        <v/>
      </c>
      <c r="J195" s="46" t="str">
        <f>IF('Section 9a Plan_Diffusion'!C191="","",'Section 9a Plan_Diffusion'!C191)</f>
        <v/>
      </c>
      <c r="K195" s="46" t="str">
        <f>IF('Section 9a Plan_Diffusion'!D191="","",'Section 9a Plan_Diffusion'!D191)</f>
        <v/>
      </c>
      <c r="L195" s="8" t="str">
        <f>IF('Section 9a Plan_Diffusion'!E191="","",IF('Section 9a Plan_Diffusion'!E191="«Choisir»","",'Section 9a Plan_Diffusion'!E191))</f>
        <v/>
      </c>
      <c r="M195" s="8" t="str">
        <f>IF('Section 9a Plan_Diffusion'!F191="","",IF('Section 9a Plan_Diffusion'!F191="«Choisir»","",'Section 9a Plan_Diffusion'!F191))</f>
        <v/>
      </c>
      <c r="N195" s="46" t="str">
        <f>IF('Section 9a Plan_Diffusion'!G191="","",'Section 9a Plan_Diffusion'!G191)</f>
        <v/>
      </c>
      <c r="O195" s="46" t="str">
        <f>IF('Section 9a Plan_Diffusion'!H191="","",'Section 9a Plan_Diffusion'!H191)</f>
        <v/>
      </c>
      <c r="P195" s="46" t="str">
        <f>IF('Section 9a Plan_Diffusion'!I191="","",'Section 9a Plan_Diffusion'!I191)</f>
        <v/>
      </c>
      <c r="Q195" s="46" t="str">
        <f>IF('Section 9a Plan_Diffusion'!J191="","",'Section 9a Plan_Diffusion'!J191)</f>
        <v/>
      </c>
      <c r="R195" s="46" t="str">
        <f>IF('Section 9a Plan_Diffusion'!K191="","",'Section 9a Plan_Diffusion'!K191)</f>
        <v/>
      </c>
      <c r="S195" s="46" t="str">
        <f>IF('Section 9a Plan_Diffusion'!L191="","",'Section 9a Plan_Diffusion'!L191)</f>
        <v/>
      </c>
      <c r="T195" s="46" t="str">
        <f>IF('Section 9a Plan_Diffusion'!M191="","",'Section 9a Plan_Diffusion'!M191)</f>
        <v/>
      </c>
      <c r="U195" s="40">
        <f>'Section 9a Plan_Diffusion'!N191</f>
        <v>0</v>
      </c>
      <c r="V195" s="40">
        <f>'Section 9a Plan_Diffusion'!O191</f>
        <v>0</v>
      </c>
      <c r="W195" s="40">
        <f>'Section 9a Plan_Diffusion'!P191</f>
        <v>0</v>
      </c>
      <c r="X195" s="40">
        <f>'Section 9a Plan_Diffusion'!Q191</f>
        <v>0</v>
      </c>
      <c r="Y195" s="8">
        <f>'Section 9a Plan_Diffusion'!R191</f>
        <v>0</v>
      </c>
      <c r="Z195" s="8">
        <f>'Section 9a Plan_Diffusion'!S191</f>
        <v>0</v>
      </c>
      <c r="AA195" s="1317">
        <f>'Section 9a Plan_Diffusion'!T191</f>
        <v>0</v>
      </c>
      <c r="AB195" s="8">
        <f>'Section 9a Plan_Diffusion'!U191</f>
        <v>0</v>
      </c>
      <c r="AC195" s="8">
        <f>'Section 9a Plan_Diffusion'!V191</f>
        <v>0</v>
      </c>
    </row>
    <row r="196" spans="1:29">
      <c r="A196" s="8">
        <f>'Identification '!$F$11</f>
        <v>0</v>
      </c>
      <c r="B196" s="1441" t="str">
        <f>IF(AND('Identification '!$F$11="",'Identification '!$F$15&lt;&gt;""),'Identification '!$F$15,IF('Identification '!$F$11="","",IF('Identification '!$F$13="Inscrire le nom de votre organisme dans la cellule F15",'Identification '!$F$15,'Identification '!$F$13)))</f>
        <v/>
      </c>
      <c r="C196" s="8" t="str">
        <f>REF!$BM$8</f>
        <v>2026-2027</v>
      </c>
      <c r="D196" s="8" t="s">
        <v>3361</v>
      </c>
      <c r="E196" s="46" t="str">
        <f>'Identification '!$F$17</f>
        <v/>
      </c>
      <c r="F196" s="8" t="str">
        <f>'Identification '!$G$18</f>
        <v/>
      </c>
      <c r="G196" s="10" t="str">
        <f>IF('Section 9a Plan_Diffusion'!$D$7="","",'Section 9a Plan_Diffusion'!$D$7)</f>
        <v/>
      </c>
      <c r="H196" s="8" t="str">
        <f>IF('Section 9a Plan_Diffusion'!A192="","",IF('Section 9a Plan_Diffusion'!A192="«Choisir»","",'Section 9a Plan_Diffusion'!A192))</f>
        <v/>
      </c>
      <c r="I196" s="1312" t="str">
        <f>IF('Section 9a Plan_Diffusion'!B192="","",'Section 9a Plan_Diffusion'!B192)</f>
        <v/>
      </c>
      <c r="J196" s="46" t="str">
        <f>IF('Section 9a Plan_Diffusion'!C192="","",'Section 9a Plan_Diffusion'!C192)</f>
        <v/>
      </c>
      <c r="K196" s="46" t="str">
        <f>IF('Section 9a Plan_Diffusion'!D192="","",'Section 9a Plan_Diffusion'!D192)</f>
        <v/>
      </c>
      <c r="L196" s="8" t="str">
        <f>IF('Section 9a Plan_Diffusion'!E192="","",IF('Section 9a Plan_Diffusion'!E192="«Choisir»","",'Section 9a Plan_Diffusion'!E192))</f>
        <v/>
      </c>
      <c r="M196" s="8" t="str">
        <f>IF('Section 9a Plan_Diffusion'!F192="","",IF('Section 9a Plan_Diffusion'!F192="«Choisir»","",'Section 9a Plan_Diffusion'!F192))</f>
        <v/>
      </c>
      <c r="N196" s="46" t="str">
        <f>IF('Section 9a Plan_Diffusion'!G192="","",'Section 9a Plan_Diffusion'!G192)</f>
        <v/>
      </c>
      <c r="O196" s="46" t="str">
        <f>IF('Section 9a Plan_Diffusion'!H192="","",'Section 9a Plan_Diffusion'!H192)</f>
        <v/>
      </c>
      <c r="P196" s="46" t="str">
        <f>IF('Section 9a Plan_Diffusion'!I192="","",'Section 9a Plan_Diffusion'!I192)</f>
        <v/>
      </c>
      <c r="Q196" s="46" t="str">
        <f>IF('Section 9a Plan_Diffusion'!J192="","",'Section 9a Plan_Diffusion'!J192)</f>
        <v/>
      </c>
      <c r="R196" s="46" t="str">
        <f>IF('Section 9a Plan_Diffusion'!K192="","",'Section 9a Plan_Diffusion'!K192)</f>
        <v/>
      </c>
      <c r="S196" s="46" t="str">
        <f>IF('Section 9a Plan_Diffusion'!L192="","",'Section 9a Plan_Diffusion'!L192)</f>
        <v/>
      </c>
      <c r="T196" s="46" t="str">
        <f>IF('Section 9a Plan_Diffusion'!M192="","",'Section 9a Plan_Diffusion'!M192)</f>
        <v/>
      </c>
      <c r="U196" s="40">
        <f>'Section 9a Plan_Diffusion'!N192</f>
        <v>0</v>
      </c>
      <c r="V196" s="40">
        <f>'Section 9a Plan_Diffusion'!O192</f>
        <v>0</v>
      </c>
      <c r="W196" s="40">
        <f>'Section 9a Plan_Diffusion'!P192</f>
        <v>0</v>
      </c>
      <c r="X196" s="40">
        <f>'Section 9a Plan_Diffusion'!Q192</f>
        <v>0</v>
      </c>
      <c r="Y196" s="8">
        <f>'Section 9a Plan_Diffusion'!R192</f>
        <v>0</v>
      </c>
      <c r="Z196" s="8">
        <f>'Section 9a Plan_Diffusion'!S192</f>
        <v>0</v>
      </c>
      <c r="AA196" s="1317">
        <f>'Section 9a Plan_Diffusion'!T192</f>
        <v>0</v>
      </c>
      <c r="AB196" s="8">
        <f>'Section 9a Plan_Diffusion'!U192</f>
        <v>0</v>
      </c>
      <c r="AC196" s="8">
        <f>'Section 9a Plan_Diffusion'!V192</f>
        <v>0</v>
      </c>
    </row>
    <row r="197" spans="1:29">
      <c r="A197" s="8">
        <f>'Identification '!$F$11</f>
        <v>0</v>
      </c>
      <c r="B197" s="1441" t="str">
        <f>IF(AND('Identification '!$F$11="",'Identification '!$F$15&lt;&gt;""),'Identification '!$F$15,IF('Identification '!$F$11="","",IF('Identification '!$F$13="Inscrire le nom de votre organisme dans la cellule F15",'Identification '!$F$15,'Identification '!$F$13)))</f>
        <v/>
      </c>
      <c r="C197" s="8" t="str">
        <f>REF!$BM$8</f>
        <v>2026-2027</v>
      </c>
      <c r="D197" s="8" t="s">
        <v>3361</v>
      </c>
      <c r="E197" s="46" t="str">
        <f>'Identification '!$F$17</f>
        <v/>
      </c>
      <c r="F197" s="8" t="str">
        <f>'Identification '!$G$18</f>
        <v/>
      </c>
      <c r="G197" s="10" t="str">
        <f>IF('Section 9a Plan_Diffusion'!$D$7="","",'Section 9a Plan_Diffusion'!$D$7)</f>
        <v/>
      </c>
      <c r="H197" s="8" t="str">
        <f>IF('Section 9a Plan_Diffusion'!A193="","",IF('Section 9a Plan_Diffusion'!A193="«Choisir»","",'Section 9a Plan_Diffusion'!A193))</f>
        <v/>
      </c>
      <c r="I197" s="1312" t="str">
        <f>IF('Section 9a Plan_Diffusion'!B193="","",'Section 9a Plan_Diffusion'!B193)</f>
        <v/>
      </c>
      <c r="J197" s="46" t="str">
        <f>IF('Section 9a Plan_Diffusion'!C193="","",'Section 9a Plan_Diffusion'!C193)</f>
        <v/>
      </c>
      <c r="K197" s="46" t="str">
        <f>IF('Section 9a Plan_Diffusion'!D193="","",'Section 9a Plan_Diffusion'!D193)</f>
        <v/>
      </c>
      <c r="L197" s="8" t="str">
        <f>IF('Section 9a Plan_Diffusion'!E193="","",IF('Section 9a Plan_Diffusion'!E193="«Choisir»","",'Section 9a Plan_Diffusion'!E193))</f>
        <v/>
      </c>
      <c r="M197" s="8" t="str">
        <f>IF('Section 9a Plan_Diffusion'!F193="","",IF('Section 9a Plan_Diffusion'!F193="«Choisir»","",'Section 9a Plan_Diffusion'!F193))</f>
        <v/>
      </c>
      <c r="N197" s="46" t="str">
        <f>IF('Section 9a Plan_Diffusion'!G193="","",'Section 9a Plan_Diffusion'!G193)</f>
        <v/>
      </c>
      <c r="O197" s="46" t="str">
        <f>IF('Section 9a Plan_Diffusion'!H193="","",'Section 9a Plan_Diffusion'!H193)</f>
        <v/>
      </c>
      <c r="P197" s="46" t="str">
        <f>IF('Section 9a Plan_Diffusion'!I193="","",'Section 9a Plan_Diffusion'!I193)</f>
        <v/>
      </c>
      <c r="Q197" s="46" t="str">
        <f>IF('Section 9a Plan_Diffusion'!J193="","",'Section 9a Plan_Diffusion'!J193)</f>
        <v/>
      </c>
      <c r="R197" s="46" t="str">
        <f>IF('Section 9a Plan_Diffusion'!K193="","",'Section 9a Plan_Diffusion'!K193)</f>
        <v/>
      </c>
      <c r="S197" s="46" t="str">
        <f>IF('Section 9a Plan_Diffusion'!L193="","",'Section 9a Plan_Diffusion'!L193)</f>
        <v/>
      </c>
      <c r="T197" s="46" t="str">
        <f>IF('Section 9a Plan_Diffusion'!M193="","",'Section 9a Plan_Diffusion'!M193)</f>
        <v/>
      </c>
      <c r="U197" s="40">
        <f>'Section 9a Plan_Diffusion'!N193</f>
        <v>0</v>
      </c>
      <c r="V197" s="40">
        <f>'Section 9a Plan_Diffusion'!O193</f>
        <v>0</v>
      </c>
      <c r="W197" s="40">
        <f>'Section 9a Plan_Diffusion'!P193</f>
        <v>0</v>
      </c>
      <c r="X197" s="40">
        <f>'Section 9a Plan_Diffusion'!Q193</f>
        <v>0</v>
      </c>
      <c r="Y197" s="8">
        <f>'Section 9a Plan_Diffusion'!R193</f>
        <v>0</v>
      </c>
      <c r="Z197" s="8">
        <f>'Section 9a Plan_Diffusion'!S193</f>
        <v>0</v>
      </c>
      <c r="AA197" s="1317">
        <f>'Section 9a Plan_Diffusion'!T193</f>
        <v>0</v>
      </c>
      <c r="AB197" s="8">
        <f>'Section 9a Plan_Diffusion'!U193</f>
        <v>0</v>
      </c>
      <c r="AC197" s="8">
        <f>'Section 9a Plan_Diffusion'!V193</f>
        <v>0</v>
      </c>
    </row>
    <row r="198" spans="1:29">
      <c r="A198" s="8">
        <f>'Identification '!$F$11</f>
        <v>0</v>
      </c>
      <c r="B198" s="1441" t="str">
        <f>IF(AND('Identification '!$F$11="",'Identification '!$F$15&lt;&gt;""),'Identification '!$F$15,IF('Identification '!$F$11="","",IF('Identification '!$F$13="Inscrire le nom de votre organisme dans la cellule F15",'Identification '!$F$15,'Identification '!$F$13)))</f>
        <v/>
      </c>
      <c r="C198" s="8" t="str">
        <f>REF!$BM$8</f>
        <v>2026-2027</v>
      </c>
      <c r="D198" s="8" t="s">
        <v>3361</v>
      </c>
      <c r="E198" s="46" t="str">
        <f>'Identification '!$F$17</f>
        <v/>
      </c>
      <c r="F198" s="8" t="str">
        <f>'Identification '!$G$18</f>
        <v/>
      </c>
      <c r="G198" s="10" t="str">
        <f>IF('Section 9a Plan_Diffusion'!$D$7="","",'Section 9a Plan_Diffusion'!$D$7)</f>
        <v/>
      </c>
      <c r="H198" s="8" t="str">
        <f>IF('Section 9a Plan_Diffusion'!A194="","",IF('Section 9a Plan_Diffusion'!A194="«Choisir»","",'Section 9a Plan_Diffusion'!A194))</f>
        <v/>
      </c>
      <c r="I198" s="1312" t="str">
        <f>IF('Section 9a Plan_Diffusion'!B194="","",'Section 9a Plan_Diffusion'!B194)</f>
        <v/>
      </c>
      <c r="J198" s="46" t="str">
        <f>IF('Section 9a Plan_Diffusion'!C194="","",'Section 9a Plan_Diffusion'!C194)</f>
        <v/>
      </c>
      <c r="K198" s="46" t="str">
        <f>IF('Section 9a Plan_Diffusion'!D194="","",'Section 9a Plan_Diffusion'!D194)</f>
        <v/>
      </c>
      <c r="L198" s="8" t="str">
        <f>IF('Section 9a Plan_Diffusion'!E194="","",IF('Section 9a Plan_Diffusion'!E194="«Choisir»","",'Section 9a Plan_Diffusion'!E194))</f>
        <v/>
      </c>
      <c r="M198" s="8" t="str">
        <f>IF('Section 9a Plan_Diffusion'!F194="","",IF('Section 9a Plan_Diffusion'!F194="«Choisir»","",'Section 9a Plan_Diffusion'!F194))</f>
        <v/>
      </c>
      <c r="N198" s="46" t="str">
        <f>IF('Section 9a Plan_Diffusion'!G194="","",'Section 9a Plan_Diffusion'!G194)</f>
        <v/>
      </c>
      <c r="O198" s="46" t="str">
        <f>IF('Section 9a Plan_Diffusion'!H194="","",'Section 9a Plan_Diffusion'!H194)</f>
        <v/>
      </c>
      <c r="P198" s="46" t="str">
        <f>IF('Section 9a Plan_Diffusion'!I194="","",'Section 9a Plan_Diffusion'!I194)</f>
        <v/>
      </c>
      <c r="Q198" s="46" t="str">
        <f>IF('Section 9a Plan_Diffusion'!J194="","",'Section 9a Plan_Diffusion'!J194)</f>
        <v/>
      </c>
      <c r="R198" s="46" t="str">
        <f>IF('Section 9a Plan_Diffusion'!K194="","",'Section 9a Plan_Diffusion'!K194)</f>
        <v/>
      </c>
      <c r="S198" s="46" t="str">
        <f>IF('Section 9a Plan_Diffusion'!L194="","",'Section 9a Plan_Diffusion'!L194)</f>
        <v/>
      </c>
      <c r="T198" s="46" t="str">
        <f>IF('Section 9a Plan_Diffusion'!M194="","",'Section 9a Plan_Diffusion'!M194)</f>
        <v/>
      </c>
      <c r="U198" s="40">
        <f>'Section 9a Plan_Diffusion'!N194</f>
        <v>0</v>
      </c>
      <c r="V198" s="40">
        <f>'Section 9a Plan_Diffusion'!O194</f>
        <v>0</v>
      </c>
      <c r="W198" s="40">
        <f>'Section 9a Plan_Diffusion'!P194</f>
        <v>0</v>
      </c>
      <c r="X198" s="40">
        <f>'Section 9a Plan_Diffusion'!Q194</f>
        <v>0</v>
      </c>
      <c r="Y198" s="8">
        <f>'Section 9a Plan_Diffusion'!R194</f>
        <v>0</v>
      </c>
      <c r="Z198" s="8">
        <f>'Section 9a Plan_Diffusion'!S194</f>
        <v>0</v>
      </c>
      <c r="AA198" s="1317">
        <f>'Section 9a Plan_Diffusion'!T194</f>
        <v>0</v>
      </c>
      <c r="AB198" s="8">
        <f>'Section 9a Plan_Diffusion'!U194</f>
        <v>0</v>
      </c>
      <c r="AC198" s="8">
        <f>'Section 9a Plan_Diffusion'!V194</f>
        <v>0</v>
      </c>
    </row>
    <row r="199" spans="1:29">
      <c r="A199" s="8">
        <f>'Identification '!$F$11</f>
        <v>0</v>
      </c>
      <c r="B199" s="1441" t="str">
        <f>IF(AND('Identification '!$F$11="",'Identification '!$F$15&lt;&gt;""),'Identification '!$F$15,IF('Identification '!$F$11="","",IF('Identification '!$F$13="Inscrire le nom de votre organisme dans la cellule F15",'Identification '!$F$15,'Identification '!$F$13)))</f>
        <v/>
      </c>
      <c r="C199" s="8" t="str">
        <f>REF!$BM$8</f>
        <v>2026-2027</v>
      </c>
      <c r="D199" s="8" t="s">
        <v>3361</v>
      </c>
      <c r="E199" s="46" t="str">
        <f>'Identification '!$F$17</f>
        <v/>
      </c>
      <c r="F199" s="8" t="str">
        <f>'Identification '!$G$18</f>
        <v/>
      </c>
      <c r="G199" s="10" t="str">
        <f>IF('Section 9a Plan_Diffusion'!$D$7="","",'Section 9a Plan_Diffusion'!$D$7)</f>
        <v/>
      </c>
      <c r="H199" s="8" t="str">
        <f>IF('Section 9a Plan_Diffusion'!A195="","",IF('Section 9a Plan_Diffusion'!A195="«Choisir»","",'Section 9a Plan_Diffusion'!A195))</f>
        <v/>
      </c>
      <c r="I199" s="1312" t="str">
        <f>IF('Section 9a Plan_Diffusion'!B195="","",'Section 9a Plan_Diffusion'!B195)</f>
        <v/>
      </c>
      <c r="J199" s="46" t="str">
        <f>IF('Section 9a Plan_Diffusion'!C195="","",'Section 9a Plan_Diffusion'!C195)</f>
        <v/>
      </c>
      <c r="K199" s="46" t="str">
        <f>IF('Section 9a Plan_Diffusion'!D195="","",'Section 9a Plan_Diffusion'!D195)</f>
        <v/>
      </c>
      <c r="L199" s="8" t="str">
        <f>IF('Section 9a Plan_Diffusion'!E195="","",IF('Section 9a Plan_Diffusion'!E195="«Choisir»","",'Section 9a Plan_Diffusion'!E195))</f>
        <v/>
      </c>
      <c r="M199" s="8" t="str">
        <f>IF('Section 9a Plan_Diffusion'!F195="","",IF('Section 9a Plan_Diffusion'!F195="«Choisir»","",'Section 9a Plan_Diffusion'!F195))</f>
        <v/>
      </c>
      <c r="N199" s="46" t="str">
        <f>IF('Section 9a Plan_Diffusion'!G195="","",'Section 9a Plan_Diffusion'!G195)</f>
        <v/>
      </c>
      <c r="O199" s="46" t="str">
        <f>IF('Section 9a Plan_Diffusion'!H195="","",'Section 9a Plan_Diffusion'!H195)</f>
        <v/>
      </c>
      <c r="P199" s="46" t="str">
        <f>IF('Section 9a Plan_Diffusion'!I195="","",'Section 9a Plan_Diffusion'!I195)</f>
        <v/>
      </c>
      <c r="Q199" s="46" t="str">
        <f>IF('Section 9a Plan_Diffusion'!J195="","",'Section 9a Plan_Diffusion'!J195)</f>
        <v/>
      </c>
      <c r="R199" s="46" t="str">
        <f>IF('Section 9a Plan_Diffusion'!K195="","",'Section 9a Plan_Diffusion'!K195)</f>
        <v/>
      </c>
      <c r="S199" s="46" t="str">
        <f>IF('Section 9a Plan_Diffusion'!L195="","",'Section 9a Plan_Diffusion'!L195)</f>
        <v/>
      </c>
      <c r="T199" s="46" t="str">
        <f>IF('Section 9a Plan_Diffusion'!M195="","",'Section 9a Plan_Diffusion'!M195)</f>
        <v/>
      </c>
      <c r="U199" s="40">
        <f>'Section 9a Plan_Diffusion'!N195</f>
        <v>0</v>
      </c>
      <c r="V199" s="40">
        <f>'Section 9a Plan_Diffusion'!O195</f>
        <v>0</v>
      </c>
      <c r="W199" s="40">
        <f>'Section 9a Plan_Diffusion'!P195</f>
        <v>0</v>
      </c>
      <c r="X199" s="40">
        <f>'Section 9a Plan_Diffusion'!Q195</f>
        <v>0</v>
      </c>
      <c r="Y199" s="8">
        <f>'Section 9a Plan_Diffusion'!R195</f>
        <v>0</v>
      </c>
      <c r="Z199" s="8">
        <f>'Section 9a Plan_Diffusion'!S195</f>
        <v>0</v>
      </c>
      <c r="AA199" s="1317">
        <f>'Section 9a Plan_Diffusion'!T195</f>
        <v>0</v>
      </c>
      <c r="AB199" s="8">
        <f>'Section 9a Plan_Diffusion'!U195</f>
        <v>0</v>
      </c>
      <c r="AC199" s="8">
        <f>'Section 9a Plan_Diffusion'!V195</f>
        <v>0</v>
      </c>
    </row>
    <row r="200" spans="1:29">
      <c r="A200" s="8">
        <f>'Identification '!$F$11</f>
        <v>0</v>
      </c>
      <c r="B200" s="1441" t="str">
        <f>IF(AND('Identification '!$F$11="",'Identification '!$F$15&lt;&gt;""),'Identification '!$F$15,IF('Identification '!$F$11="","",IF('Identification '!$F$13="Inscrire le nom de votre organisme dans la cellule F15",'Identification '!$F$15,'Identification '!$F$13)))</f>
        <v/>
      </c>
      <c r="C200" s="8" t="str">
        <f>REF!$BM$8</f>
        <v>2026-2027</v>
      </c>
      <c r="D200" s="8" t="s">
        <v>3361</v>
      </c>
      <c r="E200" s="46" t="str">
        <f>'Identification '!$F$17</f>
        <v/>
      </c>
      <c r="F200" s="8" t="str">
        <f>'Identification '!$G$18</f>
        <v/>
      </c>
      <c r="G200" s="10" t="str">
        <f>IF('Section 9a Plan_Diffusion'!$D$7="","",'Section 9a Plan_Diffusion'!$D$7)</f>
        <v/>
      </c>
      <c r="H200" s="8" t="str">
        <f>IF('Section 9a Plan_Diffusion'!A196="","",IF('Section 9a Plan_Diffusion'!A196="«Choisir»","",'Section 9a Plan_Diffusion'!A196))</f>
        <v/>
      </c>
      <c r="I200" s="1312" t="str">
        <f>IF('Section 9a Plan_Diffusion'!B196="","",'Section 9a Plan_Diffusion'!B196)</f>
        <v/>
      </c>
      <c r="J200" s="46" t="str">
        <f>IF('Section 9a Plan_Diffusion'!C196="","",'Section 9a Plan_Diffusion'!C196)</f>
        <v/>
      </c>
      <c r="K200" s="46" t="str">
        <f>IF('Section 9a Plan_Diffusion'!D196="","",'Section 9a Plan_Diffusion'!D196)</f>
        <v/>
      </c>
      <c r="L200" s="8" t="str">
        <f>IF('Section 9a Plan_Diffusion'!E196="","",IF('Section 9a Plan_Diffusion'!E196="«Choisir»","",'Section 9a Plan_Diffusion'!E196))</f>
        <v/>
      </c>
      <c r="M200" s="8" t="str">
        <f>IF('Section 9a Plan_Diffusion'!F196="","",IF('Section 9a Plan_Diffusion'!F196="«Choisir»","",'Section 9a Plan_Diffusion'!F196))</f>
        <v/>
      </c>
      <c r="N200" s="46" t="str">
        <f>IF('Section 9a Plan_Diffusion'!G196="","",'Section 9a Plan_Diffusion'!G196)</f>
        <v/>
      </c>
      <c r="O200" s="46" t="str">
        <f>IF('Section 9a Plan_Diffusion'!H196="","",'Section 9a Plan_Diffusion'!H196)</f>
        <v/>
      </c>
      <c r="P200" s="46" t="str">
        <f>IF('Section 9a Plan_Diffusion'!I196="","",'Section 9a Plan_Diffusion'!I196)</f>
        <v/>
      </c>
      <c r="Q200" s="46" t="str">
        <f>IF('Section 9a Plan_Diffusion'!J196="","",'Section 9a Plan_Diffusion'!J196)</f>
        <v/>
      </c>
      <c r="R200" s="46" t="str">
        <f>IF('Section 9a Plan_Diffusion'!K196="","",'Section 9a Plan_Diffusion'!K196)</f>
        <v/>
      </c>
      <c r="S200" s="46" t="str">
        <f>IF('Section 9a Plan_Diffusion'!L196="","",'Section 9a Plan_Diffusion'!L196)</f>
        <v/>
      </c>
      <c r="T200" s="46" t="str">
        <f>IF('Section 9a Plan_Diffusion'!M196="","",'Section 9a Plan_Diffusion'!M196)</f>
        <v/>
      </c>
      <c r="U200" s="40">
        <f>'Section 9a Plan_Diffusion'!N196</f>
        <v>0</v>
      </c>
      <c r="V200" s="40">
        <f>'Section 9a Plan_Diffusion'!O196</f>
        <v>0</v>
      </c>
      <c r="W200" s="40">
        <f>'Section 9a Plan_Diffusion'!P196</f>
        <v>0</v>
      </c>
      <c r="X200" s="40">
        <f>'Section 9a Plan_Diffusion'!Q196</f>
        <v>0</v>
      </c>
      <c r="Y200" s="8">
        <f>'Section 9a Plan_Diffusion'!R196</f>
        <v>0</v>
      </c>
      <c r="Z200" s="8">
        <f>'Section 9a Plan_Diffusion'!S196</f>
        <v>0</v>
      </c>
      <c r="AA200" s="1317">
        <f>'Section 9a Plan_Diffusion'!T196</f>
        <v>0</v>
      </c>
      <c r="AB200" s="8">
        <f>'Section 9a Plan_Diffusion'!U196</f>
        <v>0</v>
      </c>
      <c r="AC200" s="8">
        <f>'Section 9a Plan_Diffusion'!V196</f>
        <v>0</v>
      </c>
    </row>
    <row r="201" spans="1:29">
      <c r="A201" s="8">
        <f>'Identification '!$F$11</f>
        <v>0</v>
      </c>
      <c r="B201" s="1441" t="str">
        <f>IF(AND('Identification '!$F$11="",'Identification '!$F$15&lt;&gt;""),'Identification '!$F$15,IF('Identification '!$F$11="","",IF('Identification '!$F$13="Inscrire le nom de votre organisme dans la cellule F15",'Identification '!$F$15,'Identification '!$F$13)))</f>
        <v/>
      </c>
      <c r="C201" s="8" t="str">
        <f>REF!$BM$8</f>
        <v>2026-2027</v>
      </c>
      <c r="D201" s="8" t="s">
        <v>3361</v>
      </c>
      <c r="E201" s="46" t="str">
        <f>'Identification '!$F$17</f>
        <v/>
      </c>
      <c r="F201" s="8" t="str">
        <f>'Identification '!$G$18</f>
        <v/>
      </c>
      <c r="G201" s="10" t="str">
        <f>IF('Section 9a Plan_Diffusion'!$D$7="","",'Section 9a Plan_Diffusion'!$D$7)</f>
        <v/>
      </c>
      <c r="H201" s="8" t="str">
        <f>IF('Section 9a Plan_Diffusion'!A197="","",IF('Section 9a Plan_Diffusion'!A197="«Choisir»","",'Section 9a Plan_Diffusion'!A197))</f>
        <v/>
      </c>
      <c r="I201" s="1312" t="str">
        <f>IF('Section 9a Plan_Diffusion'!B197="","",'Section 9a Plan_Diffusion'!B197)</f>
        <v/>
      </c>
      <c r="J201" s="46" t="str">
        <f>IF('Section 9a Plan_Diffusion'!C197="","",'Section 9a Plan_Diffusion'!C197)</f>
        <v/>
      </c>
      <c r="K201" s="46" t="str">
        <f>IF('Section 9a Plan_Diffusion'!D197="","",'Section 9a Plan_Diffusion'!D197)</f>
        <v/>
      </c>
      <c r="L201" s="8" t="str">
        <f>IF('Section 9a Plan_Diffusion'!E197="","",IF('Section 9a Plan_Diffusion'!E197="«Choisir»","",'Section 9a Plan_Diffusion'!E197))</f>
        <v/>
      </c>
      <c r="M201" s="8" t="str">
        <f>IF('Section 9a Plan_Diffusion'!F197="","",IF('Section 9a Plan_Diffusion'!F197="«Choisir»","",'Section 9a Plan_Diffusion'!F197))</f>
        <v/>
      </c>
      <c r="N201" s="46" t="str">
        <f>IF('Section 9a Plan_Diffusion'!G197="","",'Section 9a Plan_Diffusion'!G197)</f>
        <v/>
      </c>
      <c r="O201" s="46" t="str">
        <f>IF('Section 9a Plan_Diffusion'!H197="","",'Section 9a Plan_Diffusion'!H197)</f>
        <v/>
      </c>
      <c r="P201" s="46" t="str">
        <f>IF('Section 9a Plan_Diffusion'!I197="","",'Section 9a Plan_Diffusion'!I197)</f>
        <v/>
      </c>
      <c r="Q201" s="46" t="str">
        <f>IF('Section 9a Plan_Diffusion'!J197="","",'Section 9a Plan_Diffusion'!J197)</f>
        <v/>
      </c>
      <c r="R201" s="46" t="str">
        <f>IF('Section 9a Plan_Diffusion'!K197="","",'Section 9a Plan_Diffusion'!K197)</f>
        <v/>
      </c>
      <c r="S201" s="46" t="str">
        <f>IF('Section 9a Plan_Diffusion'!L197="","",'Section 9a Plan_Diffusion'!L197)</f>
        <v/>
      </c>
      <c r="T201" s="46" t="str">
        <f>IF('Section 9a Plan_Diffusion'!M197="","",'Section 9a Plan_Diffusion'!M197)</f>
        <v/>
      </c>
      <c r="U201" s="40">
        <f>'Section 9a Plan_Diffusion'!N197</f>
        <v>0</v>
      </c>
      <c r="V201" s="40">
        <f>'Section 9a Plan_Diffusion'!O197</f>
        <v>0</v>
      </c>
      <c r="W201" s="40">
        <f>'Section 9a Plan_Diffusion'!P197</f>
        <v>0</v>
      </c>
      <c r="X201" s="40">
        <f>'Section 9a Plan_Diffusion'!Q197</f>
        <v>0</v>
      </c>
      <c r="Y201" s="8">
        <f>'Section 9a Plan_Diffusion'!R197</f>
        <v>0</v>
      </c>
      <c r="Z201" s="8">
        <f>'Section 9a Plan_Diffusion'!S197</f>
        <v>0</v>
      </c>
      <c r="AA201" s="1317">
        <f>'Section 9a Plan_Diffusion'!T197</f>
        <v>0</v>
      </c>
      <c r="AB201" s="8">
        <f>'Section 9a Plan_Diffusion'!U197</f>
        <v>0</v>
      </c>
      <c r="AC201" s="8">
        <f>'Section 9a Plan_Diffusion'!V197</f>
        <v>0</v>
      </c>
    </row>
    <row r="202" spans="1:29">
      <c r="A202" s="8">
        <f>'Identification '!$F$11</f>
        <v>0</v>
      </c>
      <c r="B202" s="1441" t="str">
        <f>IF(AND('Identification '!$F$11="",'Identification '!$F$15&lt;&gt;""),'Identification '!$F$15,IF('Identification '!$F$11="","",IF('Identification '!$F$13="Inscrire le nom de votre organisme dans la cellule F15",'Identification '!$F$15,'Identification '!$F$13)))</f>
        <v/>
      </c>
      <c r="C202" s="8" t="str">
        <f>REF!$BM$8</f>
        <v>2026-2027</v>
      </c>
      <c r="D202" s="8" t="s">
        <v>3361</v>
      </c>
      <c r="E202" s="46" t="str">
        <f>'Identification '!$F$17</f>
        <v/>
      </c>
      <c r="F202" s="8" t="str">
        <f>'Identification '!$G$18</f>
        <v/>
      </c>
      <c r="G202" s="10" t="str">
        <f>IF('Section 9a Plan_Diffusion'!$D$7="","",'Section 9a Plan_Diffusion'!$D$7)</f>
        <v/>
      </c>
      <c r="H202" s="8" t="str">
        <f>IF('Section 9a Plan_Diffusion'!A198="","",IF('Section 9a Plan_Diffusion'!A198="«Choisir»","",'Section 9a Plan_Diffusion'!A198))</f>
        <v/>
      </c>
      <c r="I202" s="1312" t="str">
        <f>IF('Section 9a Plan_Diffusion'!B198="","",'Section 9a Plan_Diffusion'!B198)</f>
        <v/>
      </c>
      <c r="J202" s="46" t="str">
        <f>IF('Section 9a Plan_Diffusion'!C198="","",'Section 9a Plan_Diffusion'!C198)</f>
        <v/>
      </c>
      <c r="K202" s="46" t="str">
        <f>IF('Section 9a Plan_Diffusion'!D198="","",'Section 9a Plan_Diffusion'!D198)</f>
        <v/>
      </c>
      <c r="L202" s="8" t="str">
        <f>IF('Section 9a Plan_Diffusion'!E198="","",IF('Section 9a Plan_Diffusion'!E198="«Choisir»","",'Section 9a Plan_Diffusion'!E198))</f>
        <v/>
      </c>
      <c r="M202" s="8" t="str">
        <f>IF('Section 9a Plan_Diffusion'!F198="","",IF('Section 9a Plan_Diffusion'!F198="«Choisir»","",'Section 9a Plan_Diffusion'!F198))</f>
        <v/>
      </c>
      <c r="N202" s="46" t="str">
        <f>IF('Section 9a Plan_Diffusion'!G198="","",'Section 9a Plan_Diffusion'!G198)</f>
        <v/>
      </c>
      <c r="O202" s="46" t="str">
        <f>IF('Section 9a Plan_Diffusion'!H198="","",'Section 9a Plan_Diffusion'!H198)</f>
        <v/>
      </c>
      <c r="P202" s="46" t="str">
        <f>IF('Section 9a Plan_Diffusion'!I198="","",'Section 9a Plan_Diffusion'!I198)</f>
        <v/>
      </c>
      <c r="Q202" s="46" t="str">
        <f>IF('Section 9a Plan_Diffusion'!J198="","",'Section 9a Plan_Diffusion'!J198)</f>
        <v/>
      </c>
      <c r="R202" s="46" t="str">
        <f>IF('Section 9a Plan_Diffusion'!K198="","",'Section 9a Plan_Diffusion'!K198)</f>
        <v/>
      </c>
      <c r="S202" s="46" t="str">
        <f>IF('Section 9a Plan_Diffusion'!L198="","",'Section 9a Plan_Diffusion'!L198)</f>
        <v/>
      </c>
      <c r="T202" s="46" t="str">
        <f>IF('Section 9a Plan_Diffusion'!M198="","",'Section 9a Plan_Diffusion'!M198)</f>
        <v/>
      </c>
      <c r="U202" s="40">
        <f>'Section 9a Plan_Diffusion'!N198</f>
        <v>0</v>
      </c>
      <c r="V202" s="40">
        <f>'Section 9a Plan_Diffusion'!O198</f>
        <v>0</v>
      </c>
      <c r="W202" s="40">
        <f>'Section 9a Plan_Diffusion'!P198</f>
        <v>0</v>
      </c>
      <c r="X202" s="40">
        <f>'Section 9a Plan_Diffusion'!Q198</f>
        <v>0</v>
      </c>
      <c r="Y202" s="8">
        <f>'Section 9a Plan_Diffusion'!R198</f>
        <v>0</v>
      </c>
      <c r="Z202" s="8">
        <f>'Section 9a Plan_Diffusion'!S198</f>
        <v>0</v>
      </c>
      <c r="AA202" s="1317">
        <f>'Section 9a Plan_Diffusion'!T198</f>
        <v>0</v>
      </c>
      <c r="AB202" s="8">
        <f>'Section 9a Plan_Diffusion'!U198</f>
        <v>0</v>
      </c>
      <c r="AC202" s="8">
        <f>'Section 9a Plan_Diffusion'!V198</f>
        <v>0</v>
      </c>
    </row>
    <row r="203" spans="1:29">
      <c r="A203" s="8">
        <f>'Identification '!$F$11</f>
        <v>0</v>
      </c>
      <c r="B203" s="1441" t="str">
        <f>IF(AND('Identification '!$F$11="",'Identification '!$F$15&lt;&gt;""),'Identification '!$F$15,IF('Identification '!$F$11="","",IF('Identification '!$F$13="Inscrire le nom de votre organisme dans la cellule F15",'Identification '!$F$15,'Identification '!$F$13)))</f>
        <v/>
      </c>
      <c r="C203" s="8" t="str">
        <f>REF!$BM$8</f>
        <v>2026-2027</v>
      </c>
      <c r="D203" s="8" t="s">
        <v>3361</v>
      </c>
      <c r="E203" s="46" t="str">
        <f>'Identification '!$F$17</f>
        <v/>
      </c>
      <c r="F203" s="8" t="str">
        <f>'Identification '!$G$18</f>
        <v/>
      </c>
      <c r="G203" s="10" t="str">
        <f>IF('Section 9a Plan_Diffusion'!$D$7="","",'Section 9a Plan_Diffusion'!$D$7)</f>
        <v/>
      </c>
      <c r="H203" s="8" t="str">
        <f>IF('Section 9a Plan_Diffusion'!A199="","",IF('Section 9a Plan_Diffusion'!A199="«Choisir»","",'Section 9a Plan_Diffusion'!A199))</f>
        <v/>
      </c>
      <c r="I203" s="1312" t="str">
        <f>IF('Section 9a Plan_Diffusion'!B199="","",'Section 9a Plan_Diffusion'!B199)</f>
        <v/>
      </c>
      <c r="J203" s="46" t="str">
        <f>IF('Section 9a Plan_Diffusion'!C199="","",'Section 9a Plan_Diffusion'!C199)</f>
        <v/>
      </c>
      <c r="K203" s="46" t="str">
        <f>IF('Section 9a Plan_Diffusion'!D199="","",'Section 9a Plan_Diffusion'!D199)</f>
        <v/>
      </c>
      <c r="L203" s="8" t="str">
        <f>IF('Section 9a Plan_Diffusion'!E199="","",IF('Section 9a Plan_Diffusion'!E199="«Choisir»","",'Section 9a Plan_Diffusion'!E199))</f>
        <v/>
      </c>
      <c r="M203" s="8" t="str">
        <f>IF('Section 9a Plan_Diffusion'!F199="","",IF('Section 9a Plan_Diffusion'!F199="«Choisir»","",'Section 9a Plan_Diffusion'!F199))</f>
        <v/>
      </c>
      <c r="N203" s="46" t="str">
        <f>IF('Section 9a Plan_Diffusion'!G199="","",'Section 9a Plan_Diffusion'!G199)</f>
        <v/>
      </c>
      <c r="O203" s="46" t="str">
        <f>IF('Section 9a Plan_Diffusion'!H199="","",'Section 9a Plan_Diffusion'!H199)</f>
        <v/>
      </c>
      <c r="P203" s="46" t="str">
        <f>IF('Section 9a Plan_Diffusion'!I199="","",'Section 9a Plan_Diffusion'!I199)</f>
        <v/>
      </c>
      <c r="Q203" s="46" t="str">
        <f>IF('Section 9a Plan_Diffusion'!J199="","",'Section 9a Plan_Diffusion'!J199)</f>
        <v/>
      </c>
      <c r="R203" s="46" t="str">
        <f>IF('Section 9a Plan_Diffusion'!K199="","",'Section 9a Plan_Diffusion'!K199)</f>
        <v/>
      </c>
      <c r="S203" s="46" t="str">
        <f>IF('Section 9a Plan_Diffusion'!L199="","",'Section 9a Plan_Diffusion'!L199)</f>
        <v/>
      </c>
      <c r="T203" s="46" t="str">
        <f>IF('Section 9a Plan_Diffusion'!M199="","",'Section 9a Plan_Diffusion'!M199)</f>
        <v/>
      </c>
      <c r="U203" s="40">
        <f>'Section 9a Plan_Diffusion'!N199</f>
        <v>0</v>
      </c>
      <c r="V203" s="40">
        <f>'Section 9a Plan_Diffusion'!O199</f>
        <v>0</v>
      </c>
      <c r="W203" s="40">
        <f>'Section 9a Plan_Diffusion'!P199</f>
        <v>0</v>
      </c>
      <c r="X203" s="40">
        <f>'Section 9a Plan_Diffusion'!Q199</f>
        <v>0</v>
      </c>
      <c r="Y203" s="8">
        <f>'Section 9a Plan_Diffusion'!R199</f>
        <v>0</v>
      </c>
      <c r="Z203" s="8">
        <f>'Section 9a Plan_Diffusion'!S199</f>
        <v>0</v>
      </c>
      <c r="AA203" s="1317">
        <f>'Section 9a Plan_Diffusion'!T199</f>
        <v>0</v>
      </c>
      <c r="AB203" s="8">
        <f>'Section 9a Plan_Diffusion'!U199</f>
        <v>0</v>
      </c>
      <c r="AC203" s="8">
        <f>'Section 9a Plan_Diffusion'!V199</f>
        <v>0</v>
      </c>
    </row>
    <row r="204" spans="1:29">
      <c r="A204" s="8">
        <f>'Identification '!$F$11</f>
        <v>0</v>
      </c>
      <c r="B204" s="1441" t="str">
        <f>IF(AND('Identification '!$F$11="",'Identification '!$F$15&lt;&gt;""),'Identification '!$F$15,IF('Identification '!$F$11="","",IF('Identification '!$F$13="Inscrire le nom de votre organisme dans la cellule F15",'Identification '!$F$15,'Identification '!$F$13)))</f>
        <v/>
      </c>
      <c r="C204" s="8" t="str">
        <f>REF!$BM$8</f>
        <v>2026-2027</v>
      </c>
      <c r="D204" s="8" t="s">
        <v>3361</v>
      </c>
      <c r="E204" s="46" t="str">
        <f>'Identification '!$F$17</f>
        <v/>
      </c>
      <c r="F204" s="8" t="str">
        <f>'Identification '!$G$18</f>
        <v/>
      </c>
      <c r="G204" s="10" t="str">
        <f>IF('Section 9a Plan_Diffusion'!$D$7="","",'Section 9a Plan_Diffusion'!$D$7)</f>
        <v/>
      </c>
      <c r="H204" s="8" t="str">
        <f>IF('Section 9a Plan_Diffusion'!A200="","",IF('Section 9a Plan_Diffusion'!A200="«Choisir»","",'Section 9a Plan_Diffusion'!A200))</f>
        <v/>
      </c>
      <c r="I204" s="1312" t="str">
        <f>IF('Section 9a Plan_Diffusion'!B200="","",'Section 9a Plan_Diffusion'!B200)</f>
        <v/>
      </c>
      <c r="J204" s="46" t="str">
        <f>IF('Section 9a Plan_Diffusion'!C200="","",'Section 9a Plan_Diffusion'!C200)</f>
        <v/>
      </c>
      <c r="K204" s="46" t="str">
        <f>IF('Section 9a Plan_Diffusion'!D200="","",'Section 9a Plan_Diffusion'!D200)</f>
        <v/>
      </c>
      <c r="L204" s="8" t="str">
        <f>IF('Section 9a Plan_Diffusion'!E200="","",IF('Section 9a Plan_Diffusion'!E200="«Choisir»","",'Section 9a Plan_Diffusion'!E200))</f>
        <v/>
      </c>
      <c r="M204" s="8" t="str">
        <f>IF('Section 9a Plan_Diffusion'!F200="","",IF('Section 9a Plan_Diffusion'!F200="«Choisir»","",'Section 9a Plan_Diffusion'!F200))</f>
        <v/>
      </c>
      <c r="N204" s="46" t="str">
        <f>IF('Section 9a Plan_Diffusion'!G200="","",'Section 9a Plan_Diffusion'!G200)</f>
        <v/>
      </c>
      <c r="O204" s="46" t="str">
        <f>IF('Section 9a Plan_Diffusion'!H200="","",'Section 9a Plan_Diffusion'!H200)</f>
        <v/>
      </c>
      <c r="P204" s="46" t="str">
        <f>IF('Section 9a Plan_Diffusion'!I200="","",'Section 9a Plan_Diffusion'!I200)</f>
        <v/>
      </c>
      <c r="Q204" s="46" t="str">
        <f>IF('Section 9a Plan_Diffusion'!J200="","",'Section 9a Plan_Diffusion'!J200)</f>
        <v/>
      </c>
      <c r="R204" s="46" t="str">
        <f>IF('Section 9a Plan_Diffusion'!K200="","",'Section 9a Plan_Diffusion'!K200)</f>
        <v/>
      </c>
      <c r="S204" s="46" t="str">
        <f>IF('Section 9a Plan_Diffusion'!L200="","",'Section 9a Plan_Diffusion'!L200)</f>
        <v/>
      </c>
      <c r="T204" s="46" t="str">
        <f>IF('Section 9a Plan_Diffusion'!M200="","",'Section 9a Plan_Diffusion'!M200)</f>
        <v/>
      </c>
      <c r="U204" s="40">
        <f>'Section 9a Plan_Diffusion'!N200</f>
        <v>0</v>
      </c>
      <c r="V204" s="40">
        <f>'Section 9a Plan_Diffusion'!O200</f>
        <v>0</v>
      </c>
      <c r="W204" s="40">
        <f>'Section 9a Plan_Diffusion'!P200</f>
        <v>0</v>
      </c>
      <c r="X204" s="40">
        <f>'Section 9a Plan_Diffusion'!Q200</f>
        <v>0</v>
      </c>
      <c r="Y204" s="8">
        <f>'Section 9a Plan_Diffusion'!R200</f>
        <v>0</v>
      </c>
      <c r="Z204" s="8">
        <f>'Section 9a Plan_Diffusion'!S200</f>
        <v>0</v>
      </c>
      <c r="AA204" s="1317">
        <f>'Section 9a Plan_Diffusion'!T200</f>
        <v>0</v>
      </c>
      <c r="AB204" s="8">
        <f>'Section 9a Plan_Diffusion'!U200</f>
        <v>0</v>
      </c>
      <c r="AC204" s="8">
        <f>'Section 9a Plan_Diffusion'!V200</f>
        <v>0</v>
      </c>
    </row>
    <row r="205" spans="1:29">
      <c r="A205" s="8">
        <f>'Identification '!$F$11</f>
        <v>0</v>
      </c>
      <c r="B205" s="1441" t="str">
        <f>IF(AND('Identification '!$F$11="",'Identification '!$F$15&lt;&gt;""),'Identification '!$F$15,IF('Identification '!$F$11="","",IF('Identification '!$F$13="Inscrire le nom de votre organisme dans la cellule F15",'Identification '!$F$15,'Identification '!$F$13)))</f>
        <v/>
      </c>
      <c r="C205" s="8" t="str">
        <f>REF!$BM$8</f>
        <v>2026-2027</v>
      </c>
      <c r="D205" s="8" t="s">
        <v>3361</v>
      </c>
      <c r="E205" s="46" t="str">
        <f>'Identification '!$F$17</f>
        <v/>
      </c>
      <c r="F205" s="8" t="str">
        <f>'Identification '!$G$18</f>
        <v/>
      </c>
      <c r="G205" s="10" t="str">
        <f>IF('Section 9a Plan_Diffusion'!$D$7="","",'Section 9a Plan_Diffusion'!$D$7)</f>
        <v/>
      </c>
      <c r="H205" s="8" t="str">
        <f>IF('Section 9a Plan_Diffusion'!A201="","",IF('Section 9a Plan_Diffusion'!A201="«Choisir»","",'Section 9a Plan_Diffusion'!A201))</f>
        <v/>
      </c>
      <c r="I205" s="1312" t="str">
        <f>IF('Section 9a Plan_Diffusion'!B201="","",'Section 9a Plan_Diffusion'!B201)</f>
        <v/>
      </c>
      <c r="J205" s="46" t="str">
        <f>IF('Section 9a Plan_Diffusion'!C201="","",'Section 9a Plan_Diffusion'!C201)</f>
        <v/>
      </c>
      <c r="K205" s="46" t="str">
        <f>IF('Section 9a Plan_Diffusion'!D201="","",'Section 9a Plan_Diffusion'!D201)</f>
        <v/>
      </c>
      <c r="L205" s="8" t="str">
        <f>IF('Section 9a Plan_Diffusion'!E201="","",IF('Section 9a Plan_Diffusion'!E201="«Choisir»","",'Section 9a Plan_Diffusion'!E201))</f>
        <v/>
      </c>
      <c r="M205" s="8" t="str">
        <f>IF('Section 9a Plan_Diffusion'!F201="","",IF('Section 9a Plan_Diffusion'!F201="«Choisir»","",'Section 9a Plan_Diffusion'!F201))</f>
        <v/>
      </c>
      <c r="N205" s="46" t="str">
        <f>IF('Section 9a Plan_Diffusion'!G201="","",'Section 9a Plan_Diffusion'!G201)</f>
        <v/>
      </c>
      <c r="O205" s="46" t="str">
        <f>IF('Section 9a Plan_Diffusion'!H201="","",'Section 9a Plan_Diffusion'!H201)</f>
        <v/>
      </c>
      <c r="P205" s="46" t="str">
        <f>IF('Section 9a Plan_Diffusion'!I201="","",'Section 9a Plan_Diffusion'!I201)</f>
        <v/>
      </c>
      <c r="Q205" s="46" t="str">
        <f>IF('Section 9a Plan_Diffusion'!J201="","",'Section 9a Plan_Diffusion'!J201)</f>
        <v/>
      </c>
      <c r="R205" s="46" t="str">
        <f>IF('Section 9a Plan_Diffusion'!K201="","",'Section 9a Plan_Diffusion'!K201)</f>
        <v/>
      </c>
      <c r="S205" s="46" t="str">
        <f>IF('Section 9a Plan_Diffusion'!L201="","",'Section 9a Plan_Diffusion'!L201)</f>
        <v/>
      </c>
      <c r="T205" s="46" t="str">
        <f>IF('Section 9a Plan_Diffusion'!M201="","",'Section 9a Plan_Diffusion'!M201)</f>
        <v/>
      </c>
      <c r="U205" s="40">
        <f>'Section 9a Plan_Diffusion'!N201</f>
        <v>0</v>
      </c>
      <c r="V205" s="40">
        <f>'Section 9a Plan_Diffusion'!O201</f>
        <v>0</v>
      </c>
      <c r="W205" s="40">
        <f>'Section 9a Plan_Diffusion'!P201</f>
        <v>0</v>
      </c>
      <c r="X205" s="40">
        <f>'Section 9a Plan_Diffusion'!Q201</f>
        <v>0</v>
      </c>
      <c r="Y205" s="8">
        <f>'Section 9a Plan_Diffusion'!R201</f>
        <v>0</v>
      </c>
      <c r="Z205" s="8">
        <f>'Section 9a Plan_Diffusion'!S201</f>
        <v>0</v>
      </c>
      <c r="AA205" s="1317">
        <f>'Section 9a Plan_Diffusion'!T201</f>
        <v>0</v>
      </c>
      <c r="AB205" s="8">
        <f>'Section 9a Plan_Diffusion'!U201</f>
        <v>0</v>
      </c>
      <c r="AC205" s="8">
        <f>'Section 9a Plan_Diffusion'!V201</f>
        <v>0</v>
      </c>
    </row>
    <row r="206" spans="1:29">
      <c r="A206" s="8">
        <f>'Identification '!$F$11</f>
        <v>0</v>
      </c>
      <c r="B206" s="1441" t="str">
        <f>IF(AND('Identification '!$F$11="",'Identification '!$F$15&lt;&gt;""),'Identification '!$F$15,IF('Identification '!$F$11="","",IF('Identification '!$F$13="Inscrire le nom de votre organisme dans la cellule F15",'Identification '!$F$15,'Identification '!$F$13)))</f>
        <v/>
      </c>
      <c r="C206" s="8" t="str">
        <f>REF!$BM$8</f>
        <v>2026-2027</v>
      </c>
      <c r="D206" s="8" t="s">
        <v>3361</v>
      </c>
      <c r="E206" s="46" t="str">
        <f>'Identification '!$F$17</f>
        <v/>
      </c>
      <c r="F206" s="8" t="str">
        <f>'Identification '!$G$18</f>
        <v/>
      </c>
      <c r="G206" s="10" t="str">
        <f>IF('Section 9a Plan_Diffusion'!$D$7="","",'Section 9a Plan_Diffusion'!$D$7)</f>
        <v/>
      </c>
      <c r="H206" s="8" t="str">
        <f>IF('Section 9a Plan_Diffusion'!A202="","",IF('Section 9a Plan_Diffusion'!A202="«Choisir»","",'Section 9a Plan_Diffusion'!A202))</f>
        <v/>
      </c>
      <c r="I206" s="1312" t="str">
        <f>IF('Section 9a Plan_Diffusion'!B202="","",'Section 9a Plan_Diffusion'!B202)</f>
        <v/>
      </c>
      <c r="J206" s="46" t="str">
        <f>IF('Section 9a Plan_Diffusion'!C202="","",'Section 9a Plan_Diffusion'!C202)</f>
        <v/>
      </c>
      <c r="K206" s="46" t="str">
        <f>IF('Section 9a Plan_Diffusion'!D202="","",'Section 9a Plan_Diffusion'!D202)</f>
        <v/>
      </c>
      <c r="L206" s="8" t="str">
        <f>IF('Section 9a Plan_Diffusion'!E202="","",IF('Section 9a Plan_Diffusion'!E202="«Choisir»","",'Section 9a Plan_Diffusion'!E202))</f>
        <v/>
      </c>
      <c r="M206" s="8" t="str">
        <f>IF('Section 9a Plan_Diffusion'!F202="","",IF('Section 9a Plan_Diffusion'!F202="«Choisir»","",'Section 9a Plan_Diffusion'!F202))</f>
        <v/>
      </c>
      <c r="N206" s="46" t="str">
        <f>IF('Section 9a Plan_Diffusion'!G202="","",'Section 9a Plan_Diffusion'!G202)</f>
        <v/>
      </c>
      <c r="O206" s="46" t="str">
        <f>IF('Section 9a Plan_Diffusion'!H202="","",'Section 9a Plan_Diffusion'!H202)</f>
        <v/>
      </c>
      <c r="P206" s="46" t="str">
        <f>IF('Section 9a Plan_Diffusion'!I202="","",'Section 9a Plan_Diffusion'!I202)</f>
        <v/>
      </c>
      <c r="Q206" s="46" t="str">
        <f>IF('Section 9a Plan_Diffusion'!J202="","",'Section 9a Plan_Diffusion'!J202)</f>
        <v/>
      </c>
      <c r="R206" s="46" t="str">
        <f>IF('Section 9a Plan_Diffusion'!K202="","",'Section 9a Plan_Diffusion'!K202)</f>
        <v/>
      </c>
      <c r="S206" s="46" t="str">
        <f>IF('Section 9a Plan_Diffusion'!L202="","",'Section 9a Plan_Diffusion'!L202)</f>
        <v/>
      </c>
      <c r="T206" s="46" t="str">
        <f>IF('Section 9a Plan_Diffusion'!M202="","",'Section 9a Plan_Diffusion'!M202)</f>
        <v/>
      </c>
      <c r="U206" s="40">
        <f>'Section 9a Plan_Diffusion'!N202</f>
        <v>0</v>
      </c>
      <c r="V206" s="40">
        <f>'Section 9a Plan_Diffusion'!O202</f>
        <v>0</v>
      </c>
      <c r="W206" s="40">
        <f>'Section 9a Plan_Diffusion'!P202</f>
        <v>0</v>
      </c>
      <c r="X206" s="40">
        <f>'Section 9a Plan_Diffusion'!Q202</f>
        <v>0</v>
      </c>
      <c r="Y206" s="8">
        <f>'Section 9a Plan_Diffusion'!R202</f>
        <v>0</v>
      </c>
      <c r="Z206" s="8">
        <f>'Section 9a Plan_Diffusion'!S202</f>
        <v>0</v>
      </c>
      <c r="AA206" s="1317">
        <f>'Section 9a Plan_Diffusion'!T202</f>
        <v>0</v>
      </c>
      <c r="AB206" s="8">
        <f>'Section 9a Plan_Diffusion'!U202</f>
        <v>0</v>
      </c>
      <c r="AC206" s="8">
        <f>'Section 9a Plan_Diffusion'!V202</f>
        <v>0</v>
      </c>
    </row>
    <row r="207" spans="1:29">
      <c r="A207" s="8">
        <f>'Identification '!$F$11</f>
        <v>0</v>
      </c>
      <c r="B207" s="1441" t="str">
        <f>IF(AND('Identification '!$F$11="",'Identification '!$F$15&lt;&gt;""),'Identification '!$F$15,IF('Identification '!$F$11="","",IF('Identification '!$F$13="Inscrire le nom de votre organisme dans la cellule F15",'Identification '!$F$15,'Identification '!$F$13)))</f>
        <v/>
      </c>
      <c r="C207" s="8" t="str">
        <f>REF!$BM$8</f>
        <v>2026-2027</v>
      </c>
      <c r="D207" s="8" t="s">
        <v>3361</v>
      </c>
      <c r="E207" s="46" t="str">
        <f>'Identification '!$F$17</f>
        <v/>
      </c>
      <c r="F207" s="8" t="str">
        <f>'Identification '!$G$18</f>
        <v/>
      </c>
      <c r="G207" s="10" t="str">
        <f>IF('Section 9a Plan_Diffusion'!$D$7="","",'Section 9a Plan_Diffusion'!$D$7)</f>
        <v/>
      </c>
      <c r="H207" s="8" t="str">
        <f>IF('Section 9a Plan_Diffusion'!A203="","",IF('Section 9a Plan_Diffusion'!A203="«Choisir»","",'Section 9a Plan_Diffusion'!A203))</f>
        <v/>
      </c>
      <c r="I207" s="1312" t="str">
        <f>IF('Section 9a Plan_Diffusion'!B203="","",'Section 9a Plan_Diffusion'!B203)</f>
        <v/>
      </c>
      <c r="J207" s="46" t="str">
        <f>IF('Section 9a Plan_Diffusion'!C203="","",'Section 9a Plan_Diffusion'!C203)</f>
        <v/>
      </c>
      <c r="K207" s="46" t="str">
        <f>IF('Section 9a Plan_Diffusion'!D203="","",'Section 9a Plan_Diffusion'!D203)</f>
        <v/>
      </c>
      <c r="L207" s="8" t="str">
        <f>IF('Section 9a Plan_Diffusion'!E203="","",IF('Section 9a Plan_Diffusion'!E203="«Choisir»","",'Section 9a Plan_Diffusion'!E203))</f>
        <v/>
      </c>
      <c r="M207" s="8" t="str">
        <f>IF('Section 9a Plan_Diffusion'!F203="","",IF('Section 9a Plan_Diffusion'!F203="«Choisir»","",'Section 9a Plan_Diffusion'!F203))</f>
        <v/>
      </c>
      <c r="N207" s="46" t="str">
        <f>IF('Section 9a Plan_Diffusion'!G203="","",'Section 9a Plan_Diffusion'!G203)</f>
        <v/>
      </c>
      <c r="O207" s="46" t="str">
        <f>IF('Section 9a Plan_Diffusion'!H203="","",'Section 9a Plan_Diffusion'!H203)</f>
        <v/>
      </c>
      <c r="P207" s="46" t="str">
        <f>IF('Section 9a Plan_Diffusion'!I203="","",'Section 9a Plan_Diffusion'!I203)</f>
        <v/>
      </c>
      <c r="Q207" s="46" t="str">
        <f>IF('Section 9a Plan_Diffusion'!J203="","",'Section 9a Plan_Diffusion'!J203)</f>
        <v/>
      </c>
      <c r="R207" s="46" t="str">
        <f>IF('Section 9a Plan_Diffusion'!K203="","",'Section 9a Plan_Diffusion'!K203)</f>
        <v/>
      </c>
      <c r="S207" s="46" t="str">
        <f>IF('Section 9a Plan_Diffusion'!L203="","",'Section 9a Plan_Diffusion'!L203)</f>
        <v/>
      </c>
      <c r="T207" s="46" t="str">
        <f>IF('Section 9a Plan_Diffusion'!M203="","",'Section 9a Plan_Diffusion'!M203)</f>
        <v/>
      </c>
      <c r="U207" s="40">
        <f>'Section 9a Plan_Diffusion'!N203</f>
        <v>0</v>
      </c>
      <c r="V207" s="40">
        <f>'Section 9a Plan_Diffusion'!O203</f>
        <v>0</v>
      </c>
      <c r="W207" s="40">
        <f>'Section 9a Plan_Diffusion'!P203</f>
        <v>0</v>
      </c>
      <c r="X207" s="40">
        <f>'Section 9a Plan_Diffusion'!Q203</f>
        <v>0</v>
      </c>
      <c r="Y207" s="8">
        <f>'Section 9a Plan_Diffusion'!R203</f>
        <v>0</v>
      </c>
      <c r="Z207" s="8">
        <f>'Section 9a Plan_Diffusion'!S203</f>
        <v>0</v>
      </c>
      <c r="AA207" s="1317">
        <f>'Section 9a Plan_Diffusion'!T203</f>
        <v>0</v>
      </c>
      <c r="AB207" s="8">
        <f>'Section 9a Plan_Diffusion'!U203</f>
        <v>0</v>
      </c>
      <c r="AC207" s="8">
        <f>'Section 9a Plan_Diffusion'!V203</f>
        <v>0</v>
      </c>
    </row>
    <row r="208" spans="1:29">
      <c r="A208" s="8">
        <f>'Identification '!$F$11</f>
        <v>0</v>
      </c>
      <c r="B208" s="1441" t="str">
        <f>IF(AND('Identification '!$F$11="",'Identification '!$F$15&lt;&gt;""),'Identification '!$F$15,IF('Identification '!$F$11="","",IF('Identification '!$F$13="Inscrire le nom de votre organisme dans la cellule F15",'Identification '!$F$15,'Identification '!$F$13)))</f>
        <v/>
      </c>
      <c r="C208" s="8" t="str">
        <f>REF!$BM$8</f>
        <v>2026-2027</v>
      </c>
      <c r="D208" s="8" t="s">
        <v>3361</v>
      </c>
      <c r="E208" s="46" t="str">
        <f>'Identification '!$F$17</f>
        <v/>
      </c>
      <c r="F208" s="8" t="str">
        <f>'Identification '!$G$18</f>
        <v/>
      </c>
      <c r="G208" s="10" t="str">
        <f>IF('Section 9a Plan_Diffusion'!$D$7="","",'Section 9a Plan_Diffusion'!$D$7)</f>
        <v/>
      </c>
      <c r="H208" s="8" t="str">
        <f>IF('Section 9a Plan_Diffusion'!A204="","",IF('Section 9a Plan_Diffusion'!A204="«Choisir»","",'Section 9a Plan_Diffusion'!A204))</f>
        <v/>
      </c>
      <c r="I208" s="1312" t="str">
        <f>IF('Section 9a Plan_Diffusion'!B204="","",'Section 9a Plan_Diffusion'!B204)</f>
        <v/>
      </c>
      <c r="J208" s="46" t="str">
        <f>IF('Section 9a Plan_Diffusion'!C204="","",'Section 9a Plan_Diffusion'!C204)</f>
        <v/>
      </c>
      <c r="K208" s="46" t="str">
        <f>IF('Section 9a Plan_Diffusion'!D204="","",'Section 9a Plan_Diffusion'!D204)</f>
        <v/>
      </c>
      <c r="L208" s="8" t="str">
        <f>IF('Section 9a Plan_Diffusion'!E204="","",IF('Section 9a Plan_Diffusion'!E204="«Choisir»","",'Section 9a Plan_Diffusion'!E204))</f>
        <v/>
      </c>
      <c r="M208" s="8" t="str">
        <f>IF('Section 9a Plan_Diffusion'!F204="","",IF('Section 9a Plan_Diffusion'!F204="«Choisir»","",'Section 9a Plan_Diffusion'!F204))</f>
        <v/>
      </c>
      <c r="N208" s="46" t="str">
        <f>IF('Section 9a Plan_Diffusion'!G204="","",'Section 9a Plan_Diffusion'!G204)</f>
        <v/>
      </c>
      <c r="O208" s="46" t="str">
        <f>IF('Section 9a Plan_Diffusion'!H204="","",'Section 9a Plan_Diffusion'!H204)</f>
        <v/>
      </c>
      <c r="P208" s="46" t="str">
        <f>IF('Section 9a Plan_Diffusion'!I204="","",'Section 9a Plan_Diffusion'!I204)</f>
        <v/>
      </c>
      <c r="Q208" s="46" t="str">
        <f>IF('Section 9a Plan_Diffusion'!J204="","",'Section 9a Plan_Diffusion'!J204)</f>
        <v/>
      </c>
      <c r="R208" s="46" t="str">
        <f>IF('Section 9a Plan_Diffusion'!K204="","",'Section 9a Plan_Diffusion'!K204)</f>
        <v/>
      </c>
      <c r="S208" s="46" t="str">
        <f>IF('Section 9a Plan_Diffusion'!L204="","",'Section 9a Plan_Diffusion'!L204)</f>
        <v/>
      </c>
      <c r="T208" s="46" t="str">
        <f>IF('Section 9a Plan_Diffusion'!M204="","",'Section 9a Plan_Diffusion'!M204)</f>
        <v/>
      </c>
      <c r="U208" s="40">
        <f>'Section 9a Plan_Diffusion'!N204</f>
        <v>0</v>
      </c>
      <c r="V208" s="40">
        <f>'Section 9a Plan_Diffusion'!O204</f>
        <v>0</v>
      </c>
      <c r="W208" s="40">
        <f>'Section 9a Plan_Diffusion'!P204</f>
        <v>0</v>
      </c>
      <c r="X208" s="40">
        <f>'Section 9a Plan_Diffusion'!Q204</f>
        <v>0</v>
      </c>
      <c r="Y208" s="8">
        <f>'Section 9a Plan_Diffusion'!R204</f>
        <v>0</v>
      </c>
      <c r="Z208" s="8">
        <f>'Section 9a Plan_Diffusion'!S204</f>
        <v>0</v>
      </c>
      <c r="AA208" s="1317">
        <f>'Section 9a Plan_Diffusion'!T204</f>
        <v>0</v>
      </c>
      <c r="AB208" s="8">
        <f>'Section 9a Plan_Diffusion'!U204</f>
        <v>0</v>
      </c>
      <c r="AC208" s="8">
        <f>'Section 9a Plan_Diffusion'!V204</f>
        <v>0</v>
      </c>
    </row>
    <row r="209" spans="1:29">
      <c r="A209" s="8">
        <f>'Identification '!$F$11</f>
        <v>0</v>
      </c>
      <c r="B209" s="1441" t="str">
        <f>IF(AND('Identification '!$F$11="",'Identification '!$F$15&lt;&gt;""),'Identification '!$F$15,IF('Identification '!$F$11="","",IF('Identification '!$F$13="Inscrire le nom de votre organisme dans la cellule F15",'Identification '!$F$15,'Identification '!$F$13)))</f>
        <v/>
      </c>
      <c r="C209" s="8" t="str">
        <f>REF!$BM$8</f>
        <v>2026-2027</v>
      </c>
      <c r="D209" s="8" t="s">
        <v>3361</v>
      </c>
      <c r="E209" s="46" t="str">
        <f>'Identification '!$F$17</f>
        <v/>
      </c>
      <c r="F209" s="8" t="str">
        <f>'Identification '!$G$18</f>
        <v/>
      </c>
      <c r="G209" s="10" t="str">
        <f>IF('Section 9a Plan_Diffusion'!$D$7="","",'Section 9a Plan_Diffusion'!$D$7)</f>
        <v/>
      </c>
      <c r="H209" s="8" t="str">
        <f>IF('Section 9a Plan_Diffusion'!A205="","",IF('Section 9a Plan_Diffusion'!A205="«Choisir»","",'Section 9a Plan_Diffusion'!A205))</f>
        <v/>
      </c>
      <c r="I209" s="1312" t="str">
        <f>IF('Section 9a Plan_Diffusion'!B205="","",'Section 9a Plan_Diffusion'!B205)</f>
        <v/>
      </c>
      <c r="J209" s="46" t="str">
        <f>IF('Section 9a Plan_Diffusion'!C205="","",'Section 9a Plan_Diffusion'!C205)</f>
        <v/>
      </c>
      <c r="K209" s="46" t="str">
        <f>IF('Section 9a Plan_Diffusion'!D205="","",'Section 9a Plan_Diffusion'!D205)</f>
        <v/>
      </c>
      <c r="L209" s="8" t="str">
        <f>IF('Section 9a Plan_Diffusion'!E205="","",IF('Section 9a Plan_Diffusion'!E205="«Choisir»","",'Section 9a Plan_Diffusion'!E205))</f>
        <v/>
      </c>
      <c r="M209" s="8" t="str">
        <f>IF('Section 9a Plan_Diffusion'!F205="","",IF('Section 9a Plan_Diffusion'!F205="«Choisir»","",'Section 9a Plan_Diffusion'!F205))</f>
        <v/>
      </c>
      <c r="N209" s="46" t="str">
        <f>IF('Section 9a Plan_Diffusion'!G205="","",'Section 9a Plan_Diffusion'!G205)</f>
        <v/>
      </c>
      <c r="O209" s="46" t="str">
        <f>IF('Section 9a Plan_Diffusion'!H205="","",'Section 9a Plan_Diffusion'!H205)</f>
        <v/>
      </c>
      <c r="P209" s="46" t="str">
        <f>IF('Section 9a Plan_Diffusion'!I205="","",'Section 9a Plan_Diffusion'!I205)</f>
        <v/>
      </c>
      <c r="Q209" s="46" t="str">
        <f>IF('Section 9a Plan_Diffusion'!J205="","",'Section 9a Plan_Diffusion'!J205)</f>
        <v/>
      </c>
      <c r="R209" s="46" t="str">
        <f>IF('Section 9a Plan_Diffusion'!K205="","",'Section 9a Plan_Diffusion'!K205)</f>
        <v/>
      </c>
      <c r="S209" s="46" t="str">
        <f>IF('Section 9a Plan_Diffusion'!L205="","",'Section 9a Plan_Diffusion'!L205)</f>
        <v/>
      </c>
      <c r="T209" s="46" t="str">
        <f>IF('Section 9a Plan_Diffusion'!M205="","",'Section 9a Plan_Diffusion'!M205)</f>
        <v/>
      </c>
      <c r="U209" s="40">
        <f>'Section 9a Plan_Diffusion'!N205</f>
        <v>0</v>
      </c>
      <c r="V209" s="40">
        <f>'Section 9a Plan_Diffusion'!O205</f>
        <v>0</v>
      </c>
      <c r="W209" s="40">
        <f>'Section 9a Plan_Diffusion'!P205</f>
        <v>0</v>
      </c>
      <c r="X209" s="40">
        <f>'Section 9a Plan_Diffusion'!Q205</f>
        <v>0</v>
      </c>
      <c r="Y209" s="8">
        <f>'Section 9a Plan_Diffusion'!R205</f>
        <v>0</v>
      </c>
      <c r="Z209" s="8">
        <f>'Section 9a Plan_Diffusion'!S205</f>
        <v>0</v>
      </c>
      <c r="AA209" s="1317">
        <f>'Section 9a Plan_Diffusion'!T205</f>
        <v>0</v>
      </c>
      <c r="AB209" s="8">
        <f>'Section 9a Plan_Diffusion'!U205</f>
        <v>0</v>
      </c>
      <c r="AC209" s="8">
        <f>'Section 9a Plan_Diffusion'!V205</f>
        <v>0</v>
      </c>
    </row>
    <row r="210" spans="1:29">
      <c r="A210" s="8">
        <f>'Identification '!$F$11</f>
        <v>0</v>
      </c>
      <c r="B210" s="1441" t="str">
        <f>IF(AND('Identification '!$F$11="",'Identification '!$F$15&lt;&gt;""),'Identification '!$F$15,IF('Identification '!$F$11="","",IF('Identification '!$F$13="Inscrire le nom de votre organisme dans la cellule F15",'Identification '!$F$15,'Identification '!$F$13)))</f>
        <v/>
      </c>
      <c r="C210" s="8" t="str">
        <f>REF!$BM$8</f>
        <v>2026-2027</v>
      </c>
      <c r="D210" s="8" t="s">
        <v>3361</v>
      </c>
      <c r="E210" s="46" t="str">
        <f>'Identification '!$F$17</f>
        <v/>
      </c>
      <c r="F210" s="8" t="str">
        <f>'Identification '!$G$18</f>
        <v/>
      </c>
      <c r="G210" s="10" t="str">
        <f>IF('Section 9a Plan_Diffusion'!$D$7="","",'Section 9a Plan_Diffusion'!$D$7)</f>
        <v/>
      </c>
      <c r="H210" s="8" t="str">
        <f>IF('Section 9a Plan_Diffusion'!A206="","",IF('Section 9a Plan_Diffusion'!A206="«Choisir»","",'Section 9a Plan_Diffusion'!A206))</f>
        <v/>
      </c>
      <c r="I210" s="1312" t="str">
        <f>IF('Section 9a Plan_Diffusion'!B206="","",'Section 9a Plan_Diffusion'!B206)</f>
        <v/>
      </c>
      <c r="J210" s="46" t="str">
        <f>IF('Section 9a Plan_Diffusion'!C206="","",'Section 9a Plan_Diffusion'!C206)</f>
        <v/>
      </c>
      <c r="K210" s="46" t="str">
        <f>IF('Section 9a Plan_Diffusion'!D206="","",'Section 9a Plan_Diffusion'!D206)</f>
        <v/>
      </c>
      <c r="L210" s="8" t="str">
        <f>IF('Section 9a Plan_Diffusion'!E206="","",IF('Section 9a Plan_Diffusion'!E206="«Choisir»","",'Section 9a Plan_Diffusion'!E206))</f>
        <v/>
      </c>
      <c r="M210" s="8" t="str">
        <f>IF('Section 9a Plan_Diffusion'!F206="","",IF('Section 9a Plan_Diffusion'!F206="«Choisir»","",'Section 9a Plan_Diffusion'!F206))</f>
        <v/>
      </c>
      <c r="N210" s="46" t="str">
        <f>IF('Section 9a Plan_Diffusion'!G206="","",'Section 9a Plan_Diffusion'!G206)</f>
        <v/>
      </c>
      <c r="O210" s="46" t="str">
        <f>IF('Section 9a Plan_Diffusion'!H206="","",'Section 9a Plan_Diffusion'!H206)</f>
        <v/>
      </c>
      <c r="P210" s="46" t="str">
        <f>IF('Section 9a Plan_Diffusion'!I206="","",'Section 9a Plan_Diffusion'!I206)</f>
        <v/>
      </c>
      <c r="Q210" s="46" t="str">
        <f>IF('Section 9a Plan_Diffusion'!J206="","",'Section 9a Plan_Diffusion'!J206)</f>
        <v/>
      </c>
      <c r="R210" s="46" t="str">
        <f>IF('Section 9a Plan_Diffusion'!K206="","",'Section 9a Plan_Diffusion'!K206)</f>
        <v/>
      </c>
      <c r="S210" s="46" t="str">
        <f>IF('Section 9a Plan_Diffusion'!L206="","",'Section 9a Plan_Diffusion'!L206)</f>
        <v/>
      </c>
      <c r="T210" s="46" t="str">
        <f>IF('Section 9a Plan_Diffusion'!M206="","",'Section 9a Plan_Diffusion'!M206)</f>
        <v/>
      </c>
      <c r="U210" s="40">
        <f>'Section 9a Plan_Diffusion'!N206</f>
        <v>0</v>
      </c>
      <c r="V210" s="40">
        <f>'Section 9a Plan_Diffusion'!O206</f>
        <v>0</v>
      </c>
      <c r="W210" s="40">
        <f>'Section 9a Plan_Diffusion'!P206</f>
        <v>0</v>
      </c>
      <c r="X210" s="40">
        <f>'Section 9a Plan_Diffusion'!Q206</f>
        <v>0</v>
      </c>
      <c r="Y210" s="8">
        <f>'Section 9a Plan_Diffusion'!R206</f>
        <v>0</v>
      </c>
      <c r="Z210" s="8">
        <f>'Section 9a Plan_Diffusion'!S206</f>
        <v>0</v>
      </c>
      <c r="AA210" s="1317">
        <f>'Section 9a Plan_Diffusion'!T206</f>
        <v>0</v>
      </c>
      <c r="AB210" s="8">
        <f>'Section 9a Plan_Diffusion'!U206</f>
        <v>0</v>
      </c>
      <c r="AC210" s="8">
        <f>'Section 9a Plan_Diffusion'!V206</f>
        <v>0</v>
      </c>
    </row>
    <row r="211" spans="1:29">
      <c r="A211" s="8">
        <f>'Identification '!$F$11</f>
        <v>0</v>
      </c>
      <c r="B211" s="1441" t="str">
        <f>IF(AND('Identification '!$F$11="",'Identification '!$F$15&lt;&gt;""),'Identification '!$F$15,IF('Identification '!$F$11="","",IF('Identification '!$F$13="Inscrire le nom de votre organisme dans la cellule F15",'Identification '!$F$15,'Identification '!$F$13)))</f>
        <v/>
      </c>
      <c r="C211" s="8" t="str">
        <f>REF!$BM$8</f>
        <v>2026-2027</v>
      </c>
      <c r="D211" s="8" t="s">
        <v>3361</v>
      </c>
      <c r="E211" s="46" t="str">
        <f>'Identification '!$F$17</f>
        <v/>
      </c>
      <c r="F211" s="8" t="str">
        <f>'Identification '!$G$18</f>
        <v/>
      </c>
      <c r="G211" s="10" t="str">
        <f>IF('Section 9a Plan_Diffusion'!$D$7="","",'Section 9a Plan_Diffusion'!$D$7)</f>
        <v/>
      </c>
      <c r="H211" s="8" t="str">
        <f>IF('Section 9a Plan_Diffusion'!A207="","",IF('Section 9a Plan_Diffusion'!A207="«Choisir»","",'Section 9a Plan_Diffusion'!A207))</f>
        <v/>
      </c>
      <c r="I211" s="1312" t="str">
        <f>IF('Section 9a Plan_Diffusion'!B207="","",'Section 9a Plan_Diffusion'!B207)</f>
        <v/>
      </c>
      <c r="J211" s="46" t="str">
        <f>IF('Section 9a Plan_Diffusion'!C207="","",'Section 9a Plan_Diffusion'!C207)</f>
        <v/>
      </c>
      <c r="K211" s="46" t="str">
        <f>IF('Section 9a Plan_Diffusion'!D207="","",'Section 9a Plan_Diffusion'!D207)</f>
        <v/>
      </c>
      <c r="L211" s="8" t="str">
        <f>IF('Section 9a Plan_Diffusion'!E207="","",IF('Section 9a Plan_Diffusion'!E207="«Choisir»","",'Section 9a Plan_Diffusion'!E207))</f>
        <v/>
      </c>
      <c r="M211" s="8" t="str">
        <f>IF('Section 9a Plan_Diffusion'!F207="","",IF('Section 9a Plan_Diffusion'!F207="«Choisir»","",'Section 9a Plan_Diffusion'!F207))</f>
        <v/>
      </c>
      <c r="N211" s="46" t="str">
        <f>IF('Section 9a Plan_Diffusion'!G207="","",'Section 9a Plan_Diffusion'!G207)</f>
        <v/>
      </c>
      <c r="O211" s="46" t="str">
        <f>IF('Section 9a Plan_Diffusion'!H207="","",'Section 9a Plan_Diffusion'!H207)</f>
        <v/>
      </c>
      <c r="P211" s="46" t="str">
        <f>IF('Section 9a Plan_Diffusion'!I207="","",'Section 9a Plan_Diffusion'!I207)</f>
        <v/>
      </c>
      <c r="Q211" s="46" t="str">
        <f>IF('Section 9a Plan_Diffusion'!J207="","",'Section 9a Plan_Diffusion'!J207)</f>
        <v/>
      </c>
      <c r="R211" s="46" t="str">
        <f>IF('Section 9a Plan_Diffusion'!K207="","",'Section 9a Plan_Diffusion'!K207)</f>
        <v/>
      </c>
      <c r="S211" s="46" t="str">
        <f>IF('Section 9a Plan_Diffusion'!L207="","",'Section 9a Plan_Diffusion'!L207)</f>
        <v/>
      </c>
      <c r="T211" s="46" t="str">
        <f>IF('Section 9a Plan_Diffusion'!M207="","",'Section 9a Plan_Diffusion'!M207)</f>
        <v/>
      </c>
      <c r="U211" s="40">
        <f>'Section 9a Plan_Diffusion'!N207</f>
        <v>0</v>
      </c>
      <c r="V211" s="40">
        <f>'Section 9a Plan_Diffusion'!O207</f>
        <v>0</v>
      </c>
      <c r="W211" s="40">
        <f>'Section 9a Plan_Diffusion'!P207</f>
        <v>0</v>
      </c>
      <c r="X211" s="40">
        <f>'Section 9a Plan_Diffusion'!Q207</f>
        <v>0</v>
      </c>
      <c r="Y211" s="8">
        <f>'Section 9a Plan_Diffusion'!R207</f>
        <v>0</v>
      </c>
      <c r="Z211" s="8">
        <f>'Section 9a Plan_Diffusion'!S207</f>
        <v>0</v>
      </c>
      <c r="AA211" s="1317">
        <f>'Section 9a Plan_Diffusion'!T207</f>
        <v>0</v>
      </c>
      <c r="AB211" s="8">
        <f>'Section 9a Plan_Diffusion'!U207</f>
        <v>0</v>
      </c>
      <c r="AC211" s="8">
        <f>'Section 9a Plan_Diffusion'!V207</f>
        <v>0</v>
      </c>
    </row>
    <row r="212" spans="1:29">
      <c r="A212" s="8">
        <f>'Identification '!$F$11</f>
        <v>0</v>
      </c>
      <c r="B212" s="1441" t="str">
        <f>IF(AND('Identification '!$F$11="",'Identification '!$F$15&lt;&gt;""),'Identification '!$F$15,IF('Identification '!$F$11="","",IF('Identification '!$F$13="Inscrire le nom de votre organisme dans la cellule F15",'Identification '!$F$15,'Identification '!$F$13)))</f>
        <v/>
      </c>
      <c r="C212" s="8" t="str">
        <f>REF!$BM$8</f>
        <v>2026-2027</v>
      </c>
      <c r="D212" s="8" t="s">
        <v>3361</v>
      </c>
      <c r="E212" s="46" t="str">
        <f>'Identification '!$F$17</f>
        <v/>
      </c>
      <c r="F212" s="8" t="str">
        <f>'Identification '!$G$18</f>
        <v/>
      </c>
      <c r="G212" s="10" t="str">
        <f>IF('Section 9a Plan_Diffusion'!$D$7="","",'Section 9a Plan_Diffusion'!$D$7)</f>
        <v/>
      </c>
      <c r="H212" s="8" t="str">
        <f>IF('Section 9a Plan_Diffusion'!A208="","",IF('Section 9a Plan_Diffusion'!A208="«Choisir»","",'Section 9a Plan_Diffusion'!A208))</f>
        <v/>
      </c>
      <c r="I212" s="1312" t="str">
        <f>IF('Section 9a Plan_Diffusion'!B208="","",'Section 9a Plan_Diffusion'!B208)</f>
        <v/>
      </c>
      <c r="J212" s="46" t="str">
        <f>IF('Section 9a Plan_Diffusion'!C208="","",'Section 9a Plan_Diffusion'!C208)</f>
        <v/>
      </c>
      <c r="K212" s="46" t="str">
        <f>IF('Section 9a Plan_Diffusion'!D208="","",'Section 9a Plan_Diffusion'!D208)</f>
        <v/>
      </c>
      <c r="L212" s="8" t="str">
        <f>IF('Section 9a Plan_Diffusion'!E208="","",IF('Section 9a Plan_Diffusion'!E208="«Choisir»","",'Section 9a Plan_Diffusion'!E208))</f>
        <v/>
      </c>
      <c r="M212" s="8" t="str">
        <f>IF('Section 9a Plan_Diffusion'!F208="","",IF('Section 9a Plan_Diffusion'!F208="«Choisir»","",'Section 9a Plan_Diffusion'!F208))</f>
        <v/>
      </c>
      <c r="N212" s="46" t="str">
        <f>IF('Section 9a Plan_Diffusion'!G208="","",'Section 9a Plan_Diffusion'!G208)</f>
        <v/>
      </c>
      <c r="O212" s="46" t="str">
        <f>IF('Section 9a Plan_Diffusion'!H208="","",'Section 9a Plan_Diffusion'!H208)</f>
        <v/>
      </c>
      <c r="P212" s="46" t="str">
        <f>IF('Section 9a Plan_Diffusion'!I208="","",'Section 9a Plan_Diffusion'!I208)</f>
        <v/>
      </c>
      <c r="Q212" s="46" t="str">
        <f>IF('Section 9a Plan_Diffusion'!J208="","",'Section 9a Plan_Diffusion'!J208)</f>
        <v/>
      </c>
      <c r="R212" s="46" t="str">
        <f>IF('Section 9a Plan_Diffusion'!K208="","",'Section 9a Plan_Diffusion'!K208)</f>
        <v/>
      </c>
      <c r="S212" s="46" t="str">
        <f>IF('Section 9a Plan_Diffusion'!L208="","",'Section 9a Plan_Diffusion'!L208)</f>
        <v/>
      </c>
      <c r="T212" s="46" t="str">
        <f>IF('Section 9a Plan_Diffusion'!M208="","",'Section 9a Plan_Diffusion'!M208)</f>
        <v/>
      </c>
      <c r="U212" s="40">
        <f>'Section 9a Plan_Diffusion'!N208</f>
        <v>0</v>
      </c>
      <c r="V212" s="40">
        <f>'Section 9a Plan_Diffusion'!O208</f>
        <v>0</v>
      </c>
      <c r="W212" s="40">
        <f>'Section 9a Plan_Diffusion'!P208</f>
        <v>0</v>
      </c>
      <c r="X212" s="40">
        <f>'Section 9a Plan_Diffusion'!Q208</f>
        <v>0</v>
      </c>
      <c r="Y212" s="8">
        <f>'Section 9a Plan_Diffusion'!R208</f>
        <v>0</v>
      </c>
      <c r="Z212" s="8">
        <f>'Section 9a Plan_Diffusion'!S208</f>
        <v>0</v>
      </c>
      <c r="AA212" s="1317">
        <f>'Section 9a Plan_Diffusion'!T208</f>
        <v>0</v>
      </c>
      <c r="AB212" s="8">
        <f>'Section 9a Plan_Diffusion'!U208</f>
        <v>0</v>
      </c>
      <c r="AC212" s="8">
        <f>'Section 9a Plan_Diffusion'!V208</f>
        <v>0</v>
      </c>
    </row>
    <row r="213" spans="1:29">
      <c r="A213" s="8">
        <f>'Identification '!$F$11</f>
        <v>0</v>
      </c>
      <c r="B213" s="1441" t="str">
        <f>IF(AND('Identification '!$F$11="",'Identification '!$F$15&lt;&gt;""),'Identification '!$F$15,IF('Identification '!$F$11="","",IF('Identification '!$F$13="Inscrire le nom de votre organisme dans la cellule F15",'Identification '!$F$15,'Identification '!$F$13)))</f>
        <v/>
      </c>
      <c r="C213" s="8" t="str">
        <f>REF!$BM$8</f>
        <v>2026-2027</v>
      </c>
      <c r="D213" s="8" t="s">
        <v>3361</v>
      </c>
      <c r="E213" s="46" t="str">
        <f>'Identification '!$F$17</f>
        <v/>
      </c>
      <c r="F213" s="8" t="str">
        <f>'Identification '!$G$18</f>
        <v/>
      </c>
      <c r="G213" s="10" t="str">
        <f>IF('Section 9a Plan_Diffusion'!$D$7="","",'Section 9a Plan_Diffusion'!$D$7)</f>
        <v/>
      </c>
      <c r="H213" s="8" t="str">
        <f>IF('Section 9a Plan_Diffusion'!A209="","",IF('Section 9a Plan_Diffusion'!A209="«Choisir»","",'Section 9a Plan_Diffusion'!A209))</f>
        <v/>
      </c>
      <c r="I213" s="1312" t="str">
        <f>IF('Section 9a Plan_Diffusion'!B209="","",'Section 9a Plan_Diffusion'!B209)</f>
        <v/>
      </c>
      <c r="J213" s="46" t="str">
        <f>IF('Section 9a Plan_Diffusion'!C209="","",'Section 9a Plan_Diffusion'!C209)</f>
        <v/>
      </c>
      <c r="K213" s="46" t="str">
        <f>IF('Section 9a Plan_Diffusion'!D209="","",'Section 9a Plan_Diffusion'!D209)</f>
        <v/>
      </c>
      <c r="L213" s="8" t="str">
        <f>IF('Section 9a Plan_Diffusion'!E209="","",IF('Section 9a Plan_Diffusion'!E209="«Choisir»","",'Section 9a Plan_Diffusion'!E209))</f>
        <v/>
      </c>
      <c r="M213" s="8" t="str">
        <f>IF('Section 9a Plan_Diffusion'!F209="","",IF('Section 9a Plan_Diffusion'!F209="«Choisir»","",'Section 9a Plan_Diffusion'!F209))</f>
        <v/>
      </c>
      <c r="N213" s="46" t="str">
        <f>IF('Section 9a Plan_Diffusion'!G209="","",'Section 9a Plan_Diffusion'!G209)</f>
        <v/>
      </c>
      <c r="O213" s="46" t="str">
        <f>IF('Section 9a Plan_Diffusion'!H209="","",'Section 9a Plan_Diffusion'!H209)</f>
        <v/>
      </c>
      <c r="P213" s="46" t="str">
        <f>IF('Section 9a Plan_Diffusion'!I209="","",'Section 9a Plan_Diffusion'!I209)</f>
        <v/>
      </c>
      <c r="Q213" s="46" t="str">
        <f>IF('Section 9a Plan_Diffusion'!J209="","",'Section 9a Plan_Diffusion'!J209)</f>
        <v/>
      </c>
      <c r="R213" s="46" t="str">
        <f>IF('Section 9a Plan_Diffusion'!K209="","",'Section 9a Plan_Diffusion'!K209)</f>
        <v/>
      </c>
      <c r="S213" s="46" t="str">
        <f>IF('Section 9a Plan_Diffusion'!L209="","",'Section 9a Plan_Diffusion'!L209)</f>
        <v/>
      </c>
      <c r="T213" s="46" t="str">
        <f>IF('Section 9a Plan_Diffusion'!M209="","",'Section 9a Plan_Diffusion'!M209)</f>
        <v/>
      </c>
      <c r="U213" s="40">
        <f>'Section 9a Plan_Diffusion'!N209</f>
        <v>0</v>
      </c>
      <c r="V213" s="40">
        <f>'Section 9a Plan_Diffusion'!O209</f>
        <v>0</v>
      </c>
      <c r="W213" s="40">
        <f>'Section 9a Plan_Diffusion'!P209</f>
        <v>0</v>
      </c>
      <c r="X213" s="40">
        <f>'Section 9a Plan_Diffusion'!Q209</f>
        <v>0</v>
      </c>
      <c r="Y213" s="8">
        <f>'Section 9a Plan_Diffusion'!R209</f>
        <v>0</v>
      </c>
      <c r="Z213" s="8">
        <f>'Section 9a Plan_Diffusion'!S209</f>
        <v>0</v>
      </c>
      <c r="AA213" s="1317">
        <f>'Section 9a Plan_Diffusion'!T209</f>
        <v>0</v>
      </c>
      <c r="AB213" s="8">
        <f>'Section 9a Plan_Diffusion'!U209</f>
        <v>0</v>
      </c>
      <c r="AC213" s="8">
        <f>'Section 9a Plan_Diffusion'!V209</f>
        <v>0</v>
      </c>
    </row>
    <row r="214" spans="1:29">
      <c r="A214" s="8">
        <f>'Identification '!$F$11</f>
        <v>0</v>
      </c>
      <c r="B214" s="1441" t="str">
        <f>IF(AND('Identification '!$F$11="",'Identification '!$F$15&lt;&gt;""),'Identification '!$F$15,IF('Identification '!$F$11="","",IF('Identification '!$F$13="Inscrire le nom de votre organisme dans la cellule F15",'Identification '!$F$15,'Identification '!$F$13)))</f>
        <v/>
      </c>
      <c r="C214" s="8" t="str">
        <f>REF!$BM$8</f>
        <v>2026-2027</v>
      </c>
      <c r="D214" s="8" t="s">
        <v>3361</v>
      </c>
      <c r="E214" s="46" t="str">
        <f>'Identification '!$F$17</f>
        <v/>
      </c>
      <c r="F214" s="8" t="str">
        <f>'Identification '!$G$18</f>
        <v/>
      </c>
      <c r="G214" s="10" t="str">
        <f>IF('Section 9a Plan_Diffusion'!$D$7="","",'Section 9a Plan_Diffusion'!$D$7)</f>
        <v/>
      </c>
      <c r="H214" s="8" t="str">
        <f>IF('Section 9a Plan_Diffusion'!A210="","",IF('Section 9a Plan_Diffusion'!A210="«Choisir»","",'Section 9a Plan_Diffusion'!A210))</f>
        <v/>
      </c>
      <c r="I214" s="1312" t="str">
        <f>IF('Section 9a Plan_Diffusion'!B210="","",'Section 9a Plan_Diffusion'!B210)</f>
        <v/>
      </c>
      <c r="J214" s="46" t="str">
        <f>IF('Section 9a Plan_Diffusion'!C210="","",'Section 9a Plan_Diffusion'!C210)</f>
        <v/>
      </c>
      <c r="K214" s="46" t="str">
        <f>IF('Section 9a Plan_Diffusion'!D210="","",'Section 9a Plan_Diffusion'!D210)</f>
        <v/>
      </c>
      <c r="L214" s="8" t="str">
        <f>IF('Section 9a Plan_Diffusion'!E210="","",IF('Section 9a Plan_Diffusion'!E210="«Choisir»","",'Section 9a Plan_Diffusion'!E210))</f>
        <v/>
      </c>
      <c r="M214" s="8" t="str">
        <f>IF('Section 9a Plan_Diffusion'!F210="","",IF('Section 9a Plan_Diffusion'!F210="«Choisir»","",'Section 9a Plan_Diffusion'!F210))</f>
        <v/>
      </c>
      <c r="N214" s="46" t="str">
        <f>IF('Section 9a Plan_Diffusion'!G210="","",'Section 9a Plan_Diffusion'!G210)</f>
        <v/>
      </c>
      <c r="O214" s="46" t="str">
        <f>IF('Section 9a Plan_Diffusion'!H210="","",'Section 9a Plan_Diffusion'!H210)</f>
        <v/>
      </c>
      <c r="P214" s="46" t="str">
        <f>IF('Section 9a Plan_Diffusion'!I210="","",'Section 9a Plan_Diffusion'!I210)</f>
        <v/>
      </c>
      <c r="Q214" s="46" t="str">
        <f>IF('Section 9a Plan_Diffusion'!J210="","",'Section 9a Plan_Diffusion'!J210)</f>
        <v/>
      </c>
      <c r="R214" s="46" t="str">
        <f>IF('Section 9a Plan_Diffusion'!K210="","",'Section 9a Plan_Diffusion'!K210)</f>
        <v/>
      </c>
      <c r="S214" s="46" t="str">
        <f>IF('Section 9a Plan_Diffusion'!L210="","",'Section 9a Plan_Diffusion'!L210)</f>
        <v/>
      </c>
      <c r="T214" s="46" t="str">
        <f>IF('Section 9a Plan_Diffusion'!M210="","",'Section 9a Plan_Diffusion'!M210)</f>
        <v/>
      </c>
      <c r="U214" s="40">
        <f>'Section 9a Plan_Diffusion'!N210</f>
        <v>0</v>
      </c>
      <c r="V214" s="40">
        <f>'Section 9a Plan_Diffusion'!O210</f>
        <v>0</v>
      </c>
      <c r="W214" s="40">
        <f>'Section 9a Plan_Diffusion'!P210</f>
        <v>0</v>
      </c>
      <c r="X214" s="40">
        <f>'Section 9a Plan_Diffusion'!Q210</f>
        <v>0</v>
      </c>
      <c r="Y214" s="8">
        <f>'Section 9a Plan_Diffusion'!R210</f>
        <v>0</v>
      </c>
      <c r="Z214" s="8">
        <f>'Section 9a Plan_Diffusion'!S210</f>
        <v>0</v>
      </c>
      <c r="AA214" s="1317">
        <f>'Section 9a Plan_Diffusion'!T210</f>
        <v>0</v>
      </c>
      <c r="AB214" s="8">
        <f>'Section 9a Plan_Diffusion'!U210</f>
        <v>0</v>
      </c>
      <c r="AC214" s="8">
        <f>'Section 9a Plan_Diffusion'!V210</f>
        <v>0</v>
      </c>
    </row>
    <row r="215" spans="1:29">
      <c r="A215" s="8">
        <f>'Identification '!$F$11</f>
        <v>0</v>
      </c>
      <c r="B215" s="1441" t="str">
        <f>IF(AND('Identification '!$F$11="",'Identification '!$F$15&lt;&gt;""),'Identification '!$F$15,IF('Identification '!$F$11="","",IF('Identification '!$F$13="Inscrire le nom de votre organisme dans la cellule F15",'Identification '!$F$15,'Identification '!$F$13)))</f>
        <v/>
      </c>
      <c r="C215" s="8" t="str">
        <f>REF!$BM$8</f>
        <v>2026-2027</v>
      </c>
      <c r="D215" s="8" t="s">
        <v>3361</v>
      </c>
      <c r="E215" s="46" t="str">
        <f>'Identification '!$F$17</f>
        <v/>
      </c>
      <c r="F215" s="8" t="str">
        <f>'Identification '!$G$18</f>
        <v/>
      </c>
      <c r="G215" s="10" t="str">
        <f>IF('Section 9a Plan_Diffusion'!$D$7="","",'Section 9a Plan_Diffusion'!$D$7)</f>
        <v/>
      </c>
      <c r="H215" s="8" t="str">
        <f>IF('Section 9a Plan_Diffusion'!A211="","",IF('Section 9a Plan_Diffusion'!A211="«Choisir»","",'Section 9a Plan_Diffusion'!A211))</f>
        <v/>
      </c>
      <c r="I215" s="1312" t="str">
        <f>IF('Section 9a Plan_Diffusion'!B211="","",'Section 9a Plan_Diffusion'!B211)</f>
        <v/>
      </c>
      <c r="J215" s="46" t="str">
        <f>IF('Section 9a Plan_Diffusion'!C211="","",'Section 9a Plan_Diffusion'!C211)</f>
        <v/>
      </c>
      <c r="K215" s="46" t="str">
        <f>IF('Section 9a Plan_Diffusion'!D211="","",'Section 9a Plan_Diffusion'!D211)</f>
        <v/>
      </c>
      <c r="L215" s="8" t="str">
        <f>IF('Section 9a Plan_Diffusion'!E211="","",IF('Section 9a Plan_Diffusion'!E211="«Choisir»","",'Section 9a Plan_Diffusion'!E211))</f>
        <v/>
      </c>
      <c r="M215" s="8" t="str">
        <f>IF('Section 9a Plan_Diffusion'!F211="","",IF('Section 9a Plan_Diffusion'!F211="«Choisir»","",'Section 9a Plan_Diffusion'!F211))</f>
        <v/>
      </c>
      <c r="N215" s="46" t="str">
        <f>IF('Section 9a Plan_Diffusion'!G211="","",'Section 9a Plan_Diffusion'!G211)</f>
        <v/>
      </c>
      <c r="O215" s="46" t="str">
        <f>IF('Section 9a Plan_Diffusion'!H211="","",'Section 9a Plan_Diffusion'!H211)</f>
        <v/>
      </c>
      <c r="P215" s="46" t="str">
        <f>IF('Section 9a Plan_Diffusion'!I211="","",'Section 9a Plan_Diffusion'!I211)</f>
        <v/>
      </c>
      <c r="Q215" s="46" t="str">
        <f>IF('Section 9a Plan_Diffusion'!J211="","",'Section 9a Plan_Diffusion'!J211)</f>
        <v/>
      </c>
      <c r="R215" s="46" t="str">
        <f>IF('Section 9a Plan_Diffusion'!K211="","",'Section 9a Plan_Diffusion'!K211)</f>
        <v/>
      </c>
      <c r="S215" s="46" t="str">
        <f>IF('Section 9a Plan_Diffusion'!L211="","",'Section 9a Plan_Diffusion'!L211)</f>
        <v/>
      </c>
      <c r="T215" s="46" t="str">
        <f>IF('Section 9a Plan_Diffusion'!M211="","",'Section 9a Plan_Diffusion'!M211)</f>
        <v/>
      </c>
      <c r="U215" s="40">
        <f>'Section 9a Plan_Diffusion'!N211</f>
        <v>0</v>
      </c>
      <c r="V215" s="40">
        <f>'Section 9a Plan_Diffusion'!O211</f>
        <v>0</v>
      </c>
      <c r="W215" s="40">
        <f>'Section 9a Plan_Diffusion'!P211</f>
        <v>0</v>
      </c>
      <c r="X215" s="40">
        <f>'Section 9a Plan_Diffusion'!Q211</f>
        <v>0</v>
      </c>
      <c r="Y215" s="8">
        <f>'Section 9a Plan_Diffusion'!R211</f>
        <v>0</v>
      </c>
      <c r="Z215" s="8">
        <f>'Section 9a Plan_Diffusion'!S211</f>
        <v>0</v>
      </c>
      <c r="AA215" s="1317">
        <f>'Section 9a Plan_Diffusion'!T211</f>
        <v>0</v>
      </c>
      <c r="AB215" s="8">
        <f>'Section 9a Plan_Diffusion'!U211</f>
        <v>0</v>
      </c>
      <c r="AC215" s="8">
        <f>'Section 9a Plan_Diffusion'!V211</f>
        <v>0</v>
      </c>
    </row>
    <row r="216" spans="1:29">
      <c r="A216" s="8">
        <f>'Identification '!$F$11</f>
        <v>0</v>
      </c>
      <c r="B216" s="1441" t="str">
        <f>IF(AND('Identification '!$F$11="",'Identification '!$F$15&lt;&gt;""),'Identification '!$F$15,IF('Identification '!$F$11="","",IF('Identification '!$F$13="Inscrire le nom de votre organisme dans la cellule F15",'Identification '!$F$15,'Identification '!$F$13)))</f>
        <v/>
      </c>
      <c r="C216" s="8" t="str">
        <f>REF!$BM$8</f>
        <v>2026-2027</v>
      </c>
      <c r="D216" s="8" t="s">
        <v>3361</v>
      </c>
      <c r="E216" s="46" t="str">
        <f>'Identification '!$F$17</f>
        <v/>
      </c>
      <c r="F216" s="8" t="str">
        <f>'Identification '!$G$18</f>
        <v/>
      </c>
      <c r="G216" s="10" t="str">
        <f>IF('Section 9a Plan_Diffusion'!$D$7="","",'Section 9a Plan_Diffusion'!$D$7)</f>
        <v/>
      </c>
      <c r="H216" s="8" t="str">
        <f>IF('Section 9a Plan_Diffusion'!A212="","",IF('Section 9a Plan_Diffusion'!A212="«Choisir»","",'Section 9a Plan_Diffusion'!A212))</f>
        <v/>
      </c>
      <c r="I216" s="1312" t="str">
        <f>IF('Section 9a Plan_Diffusion'!B212="","",'Section 9a Plan_Diffusion'!B212)</f>
        <v/>
      </c>
      <c r="J216" s="46" t="str">
        <f>IF('Section 9a Plan_Diffusion'!C212="","",'Section 9a Plan_Diffusion'!C212)</f>
        <v/>
      </c>
      <c r="K216" s="46" t="str">
        <f>IF('Section 9a Plan_Diffusion'!D212="","",'Section 9a Plan_Diffusion'!D212)</f>
        <v/>
      </c>
      <c r="L216" s="8" t="str">
        <f>IF('Section 9a Plan_Diffusion'!E212="","",IF('Section 9a Plan_Diffusion'!E212="«Choisir»","",'Section 9a Plan_Diffusion'!E212))</f>
        <v/>
      </c>
      <c r="M216" s="8" t="str">
        <f>IF('Section 9a Plan_Diffusion'!F212="","",IF('Section 9a Plan_Diffusion'!F212="«Choisir»","",'Section 9a Plan_Diffusion'!F212))</f>
        <v/>
      </c>
      <c r="N216" s="46" t="str">
        <f>IF('Section 9a Plan_Diffusion'!G212="","",'Section 9a Plan_Diffusion'!G212)</f>
        <v/>
      </c>
      <c r="O216" s="46" t="str">
        <f>IF('Section 9a Plan_Diffusion'!H212="","",'Section 9a Plan_Diffusion'!H212)</f>
        <v/>
      </c>
      <c r="P216" s="46" t="str">
        <f>IF('Section 9a Plan_Diffusion'!I212="","",'Section 9a Plan_Diffusion'!I212)</f>
        <v/>
      </c>
      <c r="Q216" s="46" t="str">
        <f>IF('Section 9a Plan_Diffusion'!J212="","",'Section 9a Plan_Diffusion'!J212)</f>
        <v/>
      </c>
      <c r="R216" s="46" t="str">
        <f>IF('Section 9a Plan_Diffusion'!K212="","",'Section 9a Plan_Diffusion'!K212)</f>
        <v/>
      </c>
      <c r="S216" s="46" t="str">
        <f>IF('Section 9a Plan_Diffusion'!L212="","",'Section 9a Plan_Diffusion'!L212)</f>
        <v/>
      </c>
      <c r="T216" s="46" t="str">
        <f>IF('Section 9a Plan_Diffusion'!M212="","",'Section 9a Plan_Diffusion'!M212)</f>
        <v/>
      </c>
      <c r="U216" s="40">
        <f>'Section 9a Plan_Diffusion'!N212</f>
        <v>0</v>
      </c>
      <c r="V216" s="40">
        <f>'Section 9a Plan_Diffusion'!O212</f>
        <v>0</v>
      </c>
      <c r="W216" s="40">
        <f>'Section 9a Plan_Diffusion'!P212</f>
        <v>0</v>
      </c>
      <c r="X216" s="40">
        <f>'Section 9a Plan_Diffusion'!Q212</f>
        <v>0</v>
      </c>
      <c r="Y216" s="8">
        <f>'Section 9a Plan_Diffusion'!R212</f>
        <v>0</v>
      </c>
      <c r="Z216" s="8">
        <f>'Section 9a Plan_Diffusion'!S212</f>
        <v>0</v>
      </c>
      <c r="AA216" s="1317">
        <f>'Section 9a Plan_Diffusion'!T212</f>
        <v>0</v>
      </c>
      <c r="AB216" s="8">
        <f>'Section 9a Plan_Diffusion'!U212</f>
        <v>0</v>
      </c>
      <c r="AC216" s="8">
        <f>'Section 9a Plan_Diffusion'!V212</f>
        <v>0</v>
      </c>
    </row>
    <row r="217" spans="1:29">
      <c r="A217" s="8">
        <f>'Identification '!$F$11</f>
        <v>0</v>
      </c>
      <c r="B217" s="1441" t="str">
        <f>IF(AND('Identification '!$F$11="",'Identification '!$F$15&lt;&gt;""),'Identification '!$F$15,IF('Identification '!$F$11="","",IF('Identification '!$F$13="Inscrire le nom de votre organisme dans la cellule F15",'Identification '!$F$15,'Identification '!$F$13)))</f>
        <v/>
      </c>
      <c r="C217" s="8" t="str">
        <f>REF!$BM$8</f>
        <v>2026-2027</v>
      </c>
      <c r="D217" s="8" t="s">
        <v>3361</v>
      </c>
      <c r="E217" s="46" t="str">
        <f>'Identification '!$F$17</f>
        <v/>
      </c>
      <c r="F217" s="8" t="str">
        <f>'Identification '!$G$18</f>
        <v/>
      </c>
      <c r="G217" s="10" t="str">
        <f>IF('Section 9a Plan_Diffusion'!$D$7="","",'Section 9a Plan_Diffusion'!$D$7)</f>
        <v/>
      </c>
      <c r="H217" s="8" t="str">
        <f>IF('Section 9a Plan_Diffusion'!A213="","",IF('Section 9a Plan_Diffusion'!A213="«Choisir»","",'Section 9a Plan_Diffusion'!A213))</f>
        <v/>
      </c>
      <c r="I217" s="1312" t="str">
        <f>IF('Section 9a Plan_Diffusion'!B213="","",'Section 9a Plan_Diffusion'!B213)</f>
        <v/>
      </c>
      <c r="J217" s="46" t="str">
        <f>IF('Section 9a Plan_Diffusion'!C213="","",'Section 9a Plan_Diffusion'!C213)</f>
        <v/>
      </c>
      <c r="K217" s="46" t="str">
        <f>IF('Section 9a Plan_Diffusion'!D213="","",'Section 9a Plan_Diffusion'!D213)</f>
        <v/>
      </c>
      <c r="L217" s="8" t="str">
        <f>IF('Section 9a Plan_Diffusion'!E213="","",IF('Section 9a Plan_Diffusion'!E213="«Choisir»","",'Section 9a Plan_Diffusion'!E213))</f>
        <v/>
      </c>
      <c r="M217" s="8" t="str">
        <f>IF('Section 9a Plan_Diffusion'!F213="","",IF('Section 9a Plan_Diffusion'!F213="«Choisir»","",'Section 9a Plan_Diffusion'!F213))</f>
        <v/>
      </c>
      <c r="N217" s="46" t="str">
        <f>IF('Section 9a Plan_Diffusion'!G213="","",'Section 9a Plan_Diffusion'!G213)</f>
        <v/>
      </c>
      <c r="O217" s="46" t="str">
        <f>IF('Section 9a Plan_Diffusion'!H213="","",'Section 9a Plan_Diffusion'!H213)</f>
        <v/>
      </c>
      <c r="P217" s="46" t="str">
        <f>IF('Section 9a Plan_Diffusion'!I213="","",'Section 9a Plan_Diffusion'!I213)</f>
        <v/>
      </c>
      <c r="Q217" s="46" t="str">
        <f>IF('Section 9a Plan_Diffusion'!J213="","",'Section 9a Plan_Diffusion'!J213)</f>
        <v/>
      </c>
      <c r="R217" s="46" t="str">
        <f>IF('Section 9a Plan_Diffusion'!K213="","",'Section 9a Plan_Diffusion'!K213)</f>
        <v/>
      </c>
      <c r="S217" s="46" t="str">
        <f>IF('Section 9a Plan_Diffusion'!L213="","",'Section 9a Plan_Diffusion'!L213)</f>
        <v/>
      </c>
      <c r="T217" s="46" t="str">
        <f>IF('Section 9a Plan_Diffusion'!M213="","",'Section 9a Plan_Diffusion'!M213)</f>
        <v/>
      </c>
      <c r="U217" s="40">
        <f>'Section 9a Plan_Diffusion'!N213</f>
        <v>0</v>
      </c>
      <c r="V217" s="40">
        <f>'Section 9a Plan_Diffusion'!O213</f>
        <v>0</v>
      </c>
      <c r="W217" s="40">
        <f>'Section 9a Plan_Diffusion'!P213</f>
        <v>0</v>
      </c>
      <c r="X217" s="40">
        <f>'Section 9a Plan_Diffusion'!Q213</f>
        <v>0</v>
      </c>
      <c r="Y217" s="8">
        <f>'Section 9a Plan_Diffusion'!R213</f>
        <v>0</v>
      </c>
      <c r="Z217" s="8">
        <f>'Section 9a Plan_Diffusion'!S213</f>
        <v>0</v>
      </c>
      <c r="AA217" s="1317">
        <f>'Section 9a Plan_Diffusion'!T213</f>
        <v>0</v>
      </c>
      <c r="AB217" s="8">
        <f>'Section 9a Plan_Diffusion'!U213</f>
        <v>0</v>
      </c>
      <c r="AC217" s="8">
        <f>'Section 9a Plan_Diffusion'!V213</f>
        <v>0</v>
      </c>
    </row>
    <row r="218" spans="1:29">
      <c r="A218" s="8">
        <f>'Identification '!$F$11</f>
        <v>0</v>
      </c>
      <c r="B218" s="1441" t="str">
        <f>IF(AND('Identification '!$F$11="",'Identification '!$F$15&lt;&gt;""),'Identification '!$F$15,IF('Identification '!$F$11="","",IF('Identification '!$F$13="Inscrire le nom de votre organisme dans la cellule F15",'Identification '!$F$15,'Identification '!$F$13)))</f>
        <v/>
      </c>
      <c r="C218" s="8" t="str">
        <f>REF!$BM$8</f>
        <v>2026-2027</v>
      </c>
      <c r="D218" s="8" t="s">
        <v>3361</v>
      </c>
      <c r="E218" s="46" t="str">
        <f>'Identification '!$F$17</f>
        <v/>
      </c>
      <c r="F218" s="8" t="str">
        <f>'Identification '!$G$18</f>
        <v/>
      </c>
      <c r="G218" s="10" t="str">
        <f>IF('Section 9a Plan_Diffusion'!$D$7="","",'Section 9a Plan_Diffusion'!$D$7)</f>
        <v/>
      </c>
      <c r="H218" s="8" t="str">
        <f>IF('Section 9a Plan_Diffusion'!A214="","",IF('Section 9a Plan_Diffusion'!A214="«Choisir»","",'Section 9a Plan_Diffusion'!A214))</f>
        <v/>
      </c>
      <c r="I218" s="1312" t="str">
        <f>IF('Section 9a Plan_Diffusion'!B214="","",'Section 9a Plan_Diffusion'!B214)</f>
        <v/>
      </c>
      <c r="J218" s="46" t="str">
        <f>IF('Section 9a Plan_Diffusion'!C214="","",'Section 9a Plan_Diffusion'!C214)</f>
        <v/>
      </c>
      <c r="K218" s="46" t="str">
        <f>IF('Section 9a Plan_Diffusion'!D214="","",'Section 9a Plan_Diffusion'!D214)</f>
        <v/>
      </c>
      <c r="L218" s="8" t="str">
        <f>IF('Section 9a Plan_Diffusion'!E214="","",IF('Section 9a Plan_Diffusion'!E214="«Choisir»","",'Section 9a Plan_Diffusion'!E214))</f>
        <v/>
      </c>
      <c r="M218" s="8" t="str">
        <f>IF('Section 9a Plan_Diffusion'!F214="","",IF('Section 9a Plan_Diffusion'!F214="«Choisir»","",'Section 9a Plan_Diffusion'!F214))</f>
        <v/>
      </c>
      <c r="N218" s="46" t="str">
        <f>IF('Section 9a Plan_Diffusion'!G214="","",'Section 9a Plan_Diffusion'!G214)</f>
        <v/>
      </c>
      <c r="O218" s="46" t="str">
        <f>IF('Section 9a Plan_Diffusion'!H214="","",'Section 9a Plan_Diffusion'!H214)</f>
        <v/>
      </c>
      <c r="P218" s="46" t="str">
        <f>IF('Section 9a Plan_Diffusion'!I214="","",'Section 9a Plan_Diffusion'!I214)</f>
        <v/>
      </c>
      <c r="Q218" s="46" t="str">
        <f>IF('Section 9a Plan_Diffusion'!J214="","",'Section 9a Plan_Diffusion'!J214)</f>
        <v/>
      </c>
      <c r="R218" s="46" t="str">
        <f>IF('Section 9a Plan_Diffusion'!K214="","",'Section 9a Plan_Diffusion'!K214)</f>
        <v/>
      </c>
      <c r="S218" s="46" t="str">
        <f>IF('Section 9a Plan_Diffusion'!L214="","",'Section 9a Plan_Diffusion'!L214)</f>
        <v/>
      </c>
      <c r="T218" s="46" t="str">
        <f>IF('Section 9a Plan_Diffusion'!M214="","",'Section 9a Plan_Diffusion'!M214)</f>
        <v/>
      </c>
      <c r="U218" s="40">
        <f>'Section 9a Plan_Diffusion'!N214</f>
        <v>0</v>
      </c>
      <c r="V218" s="40">
        <f>'Section 9a Plan_Diffusion'!O214</f>
        <v>0</v>
      </c>
      <c r="W218" s="40">
        <f>'Section 9a Plan_Diffusion'!P214</f>
        <v>0</v>
      </c>
      <c r="X218" s="40">
        <f>'Section 9a Plan_Diffusion'!Q214</f>
        <v>0</v>
      </c>
      <c r="Y218" s="8">
        <f>'Section 9a Plan_Diffusion'!R214</f>
        <v>0</v>
      </c>
      <c r="Z218" s="8">
        <f>'Section 9a Plan_Diffusion'!S214</f>
        <v>0</v>
      </c>
      <c r="AA218" s="1317">
        <f>'Section 9a Plan_Diffusion'!T214</f>
        <v>0</v>
      </c>
      <c r="AB218" s="8">
        <f>'Section 9a Plan_Diffusion'!U214</f>
        <v>0</v>
      </c>
      <c r="AC218" s="8">
        <f>'Section 9a Plan_Diffusion'!V214</f>
        <v>0</v>
      </c>
    </row>
    <row r="219" spans="1:29">
      <c r="A219" s="8">
        <f>'Identification '!$F$11</f>
        <v>0</v>
      </c>
      <c r="B219" s="1441" t="str">
        <f>IF(AND('Identification '!$F$11="",'Identification '!$F$15&lt;&gt;""),'Identification '!$F$15,IF('Identification '!$F$11="","",IF('Identification '!$F$13="Inscrire le nom de votre organisme dans la cellule F15",'Identification '!$F$15,'Identification '!$F$13)))</f>
        <v/>
      </c>
      <c r="C219" s="8" t="str">
        <f>REF!$BM$8</f>
        <v>2026-2027</v>
      </c>
      <c r="D219" s="8" t="s">
        <v>3361</v>
      </c>
      <c r="E219" s="46" t="str">
        <f>'Identification '!$F$17</f>
        <v/>
      </c>
      <c r="F219" s="8" t="str">
        <f>'Identification '!$G$18</f>
        <v/>
      </c>
      <c r="G219" s="10" t="str">
        <f>IF('Section 9a Plan_Diffusion'!$D$7="","",'Section 9a Plan_Diffusion'!$D$7)</f>
        <v/>
      </c>
      <c r="H219" s="8" t="str">
        <f>IF('Section 9a Plan_Diffusion'!A215="","",IF('Section 9a Plan_Diffusion'!A215="«Choisir»","",'Section 9a Plan_Diffusion'!A215))</f>
        <v/>
      </c>
      <c r="I219" s="1312" t="str">
        <f>IF('Section 9a Plan_Diffusion'!B215="","",'Section 9a Plan_Diffusion'!B215)</f>
        <v/>
      </c>
      <c r="J219" s="46" t="str">
        <f>IF('Section 9a Plan_Diffusion'!C215="","",'Section 9a Plan_Diffusion'!C215)</f>
        <v/>
      </c>
      <c r="K219" s="46" t="str">
        <f>IF('Section 9a Plan_Diffusion'!D215="","",'Section 9a Plan_Diffusion'!D215)</f>
        <v/>
      </c>
      <c r="L219" s="8" t="str">
        <f>IF('Section 9a Plan_Diffusion'!E215="","",IF('Section 9a Plan_Diffusion'!E215="«Choisir»","",'Section 9a Plan_Diffusion'!E215))</f>
        <v/>
      </c>
      <c r="M219" s="8" t="str">
        <f>IF('Section 9a Plan_Diffusion'!F215="","",IF('Section 9a Plan_Diffusion'!F215="«Choisir»","",'Section 9a Plan_Diffusion'!F215))</f>
        <v/>
      </c>
      <c r="N219" s="46" t="str">
        <f>IF('Section 9a Plan_Diffusion'!G215="","",'Section 9a Plan_Diffusion'!G215)</f>
        <v/>
      </c>
      <c r="O219" s="46" t="str">
        <f>IF('Section 9a Plan_Diffusion'!H215="","",'Section 9a Plan_Diffusion'!H215)</f>
        <v/>
      </c>
      <c r="P219" s="46" t="str">
        <f>IF('Section 9a Plan_Diffusion'!I215="","",'Section 9a Plan_Diffusion'!I215)</f>
        <v/>
      </c>
      <c r="Q219" s="46" t="str">
        <f>IF('Section 9a Plan_Diffusion'!J215="","",'Section 9a Plan_Diffusion'!J215)</f>
        <v/>
      </c>
      <c r="R219" s="46" t="str">
        <f>IF('Section 9a Plan_Diffusion'!K215="","",'Section 9a Plan_Diffusion'!K215)</f>
        <v/>
      </c>
      <c r="S219" s="46" t="str">
        <f>IF('Section 9a Plan_Diffusion'!L215="","",'Section 9a Plan_Diffusion'!L215)</f>
        <v/>
      </c>
      <c r="T219" s="46" t="str">
        <f>IF('Section 9a Plan_Diffusion'!M215="","",'Section 9a Plan_Diffusion'!M215)</f>
        <v/>
      </c>
      <c r="U219" s="40">
        <f>'Section 9a Plan_Diffusion'!N215</f>
        <v>0</v>
      </c>
      <c r="V219" s="40">
        <f>'Section 9a Plan_Diffusion'!O215</f>
        <v>0</v>
      </c>
      <c r="W219" s="40">
        <f>'Section 9a Plan_Diffusion'!P215</f>
        <v>0</v>
      </c>
      <c r="X219" s="40">
        <f>'Section 9a Plan_Diffusion'!Q215</f>
        <v>0</v>
      </c>
      <c r="Y219" s="8">
        <f>'Section 9a Plan_Diffusion'!R215</f>
        <v>0</v>
      </c>
      <c r="Z219" s="8">
        <f>'Section 9a Plan_Diffusion'!S215</f>
        <v>0</v>
      </c>
      <c r="AA219" s="1317">
        <f>'Section 9a Plan_Diffusion'!T215</f>
        <v>0</v>
      </c>
      <c r="AB219" s="8">
        <f>'Section 9a Plan_Diffusion'!U215</f>
        <v>0</v>
      </c>
      <c r="AC219" s="8">
        <f>'Section 9a Plan_Diffusion'!V215</f>
        <v>0</v>
      </c>
    </row>
    <row r="220" spans="1:29">
      <c r="A220" s="8">
        <f>'Identification '!$F$11</f>
        <v>0</v>
      </c>
      <c r="B220" s="1441" t="str">
        <f>IF(AND('Identification '!$F$11="",'Identification '!$F$15&lt;&gt;""),'Identification '!$F$15,IF('Identification '!$F$11="","",IF('Identification '!$F$13="Inscrire le nom de votre organisme dans la cellule F15",'Identification '!$F$15,'Identification '!$F$13)))</f>
        <v/>
      </c>
      <c r="C220" s="8" t="str">
        <f>REF!$BM$8</f>
        <v>2026-2027</v>
      </c>
      <c r="D220" s="8" t="s">
        <v>3361</v>
      </c>
      <c r="E220" s="46" t="str">
        <f>'Identification '!$F$17</f>
        <v/>
      </c>
      <c r="F220" s="8" t="str">
        <f>'Identification '!$G$18</f>
        <v/>
      </c>
      <c r="G220" s="10" t="str">
        <f>IF('Section 9a Plan_Diffusion'!$D$7="","",'Section 9a Plan_Diffusion'!$D$7)</f>
        <v/>
      </c>
      <c r="H220" s="8" t="str">
        <f>IF('Section 9a Plan_Diffusion'!A216="","",IF('Section 9a Plan_Diffusion'!A216="«Choisir»","",'Section 9a Plan_Diffusion'!A216))</f>
        <v/>
      </c>
      <c r="I220" s="1312" t="str">
        <f>IF('Section 9a Plan_Diffusion'!B216="","",'Section 9a Plan_Diffusion'!B216)</f>
        <v/>
      </c>
      <c r="J220" s="46" t="str">
        <f>IF('Section 9a Plan_Diffusion'!C216="","",'Section 9a Plan_Diffusion'!C216)</f>
        <v/>
      </c>
      <c r="K220" s="46" t="str">
        <f>IF('Section 9a Plan_Diffusion'!D216="","",'Section 9a Plan_Diffusion'!D216)</f>
        <v/>
      </c>
      <c r="L220" s="8" t="str">
        <f>IF('Section 9a Plan_Diffusion'!E216="","",IF('Section 9a Plan_Diffusion'!E216="«Choisir»","",'Section 9a Plan_Diffusion'!E216))</f>
        <v/>
      </c>
      <c r="M220" s="8" t="str">
        <f>IF('Section 9a Plan_Diffusion'!F216="","",IF('Section 9a Plan_Diffusion'!F216="«Choisir»","",'Section 9a Plan_Diffusion'!F216))</f>
        <v/>
      </c>
      <c r="N220" s="46" t="str">
        <f>IF('Section 9a Plan_Diffusion'!G216="","",'Section 9a Plan_Diffusion'!G216)</f>
        <v/>
      </c>
      <c r="O220" s="46" t="str">
        <f>IF('Section 9a Plan_Diffusion'!H216="","",'Section 9a Plan_Diffusion'!H216)</f>
        <v/>
      </c>
      <c r="P220" s="46" t="str">
        <f>IF('Section 9a Plan_Diffusion'!I216="","",'Section 9a Plan_Diffusion'!I216)</f>
        <v/>
      </c>
      <c r="Q220" s="46" t="str">
        <f>IF('Section 9a Plan_Diffusion'!J216="","",'Section 9a Plan_Diffusion'!J216)</f>
        <v/>
      </c>
      <c r="R220" s="46" t="str">
        <f>IF('Section 9a Plan_Diffusion'!K216="","",'Section 9a Plan_Diffusion'!K216)</f>
        <v/>
      </c>
      <c r="S220" s="46" t="str">
        <f>IF('Section 9a Plan_Diffusion'!L216="","",'Section 9a Plan_Diffusion'!L216)</f>
        <v/>
      </c>
      <c r="T220" s="46" t="str">
        <f>IF('Section 9a Plan_Diffusion'!M216="","",'Section 9a Plan_Diffusion'!M216)</f>
        <v/>
      </c>
      <c r="U220" s="40">
        <f>'Section 9a Plan_Diffusion'!N216</f>
        <v>0</v>
      </c>
      <c r="V220" s="40">
        <f>'Section 9a Plan_Diffusion'!O216</f>
        <v>0</v>
      </c>
      <c r="W220" s="40">
        <f>'Section 9a Plan_Diffusion'!P216</f>
        <v>0</v>
      </c>
      <c r="X220" s="40">
        <f>'Section 9a Plan_Diffusion'!Q216</f>
        <v>0</v>
      </c>
      <c r="Y220" s="8">
        <f>'Section 9a Plan_Diffusion'!R216</f>
        <v>0</v>
      </c>
      <c r="Z220" s="8">
        <f>'Section 9a Plan_Diffusion'!S216</f>
        <v>0</v>
      </c>
      <c r="AA220" s="1317">
        <f>'Section 9a Plan_Diffusion'!T216</f>
        <v>0</v>
      </c>
      <c r="AB220" s="8">
        <f>'Section 9a Plan_Diffusion'!U216</f>
        <v>0</v>
      </c>
      <c r="AC220" s="8">
        <f>'Section 9a Plan_Diffusion'!V216</f>
        <v>0</v>
      </c>
    </row>
    <row r="221" spans="1:29">
      <c r="A221" s="8">
        <f>'Identification '!$F$11</f>
        <v>0</v>
      </c>
      <c r="B221" s="1441" t="str">
        <f>IF(AND('Identification '!$F$11="",'Identification '!$F$15&lt;&gt;""),'Identification '!$F$15,IF('Identification '!$F$11="","",IF('Identification '!$F$13="Inscrire le nom de votre organisme dans la cellule F15",'Identification '!$F$15,'Identification '!$F$13)))</f>
        <v/>
      </c>
      <c r="C221" s="8" t="str">
        <f>REF!$BM$8</f>
        <v>2026-2027</v>
      </c>
      <c r="D221" s="8" t="s">
        <v>3361</v>
      </c>
      <c r="E221" s="46" t="str">
        <f>'Identification '!$F$17</f>
        <v/>
      </c>
      <c r="F221" s="8" t="str">
        <f>'Identification '!$G$18</f>
        <v/>
      </c>
      <c r="G221" s="10" t="str">
        <f>IF('Section 9a Plan_Diffusion'!$D$7="","",'Section 9a Plan_Diffusion'!$D$7)</f>
        <v/>
      </c>
      <c r="H221" s="8" t="str">
        <f>IF('Section 9a Plan_Diffusion'!A217="","",IF('Section 9a Plan_Diffusion'!A217="«Choisir»","",'Section 9a Plan_Diffusion'!A217))</f>
        <v/>
      </c>
      <c r="I221" s="1312" t="str">
        <f>IF('Section 9a Plan_Diffusion'!B217="","",'Section 9a Plan_Diffusion'!B217)</f>
        <v/>
      </c>
      <c r="J221" s="46" t="str">
        <f>IF('Section 9a Plan_Diffusion'!C217="","",'Section 9a Plan_Diffusion'!C217)</f>
        <v/>
      </c>
      <c r="K221" s="46" t="str">
        <f>IF('Section 9a Plan_Diffusion'!D217="","",'Section 9a Plan_Diffusion'!D217)</f>
        <v/>
      </c>
      <c r="L221" s="8" t="str">
        <f>IF('Section 9a Plan_Diffusion'!E217="","",IF('Section 9a Plan_Diffusion'!E217="«Choisir»","",'Section 9a Plan_Diffusion'!E217))</f>
        <v/>
      </c>
      <c r="M221" s="8" t="str">
        <f>IF('Section 9a Plan_Diffusion'!F217="","",IF('Section 9a Plan_Diffusion'!F217="«Choisir»","",'Section 9a Plan_Diffusion'!F217))</f>
        <v/>
      </c>
      <c r="N221" s="46" t="str">
        <f>IF('Section 9a Plan_Diffusion'!G217="","",'Section 9a Plan_Diffusion'!G217)</f>
        <v/>
      </c>
      <c r="O221" s="46" t="str">
        <f>IF('Section 9a Plan_Diffusion'!H217="","",'Section 9a Plan_Diffusion'!H217)</f>
        <v/>
      </c>
      <c r="P221" s="46" t="str">
        <f>IF('Section 9a Plan_Diffusion'!I217="","",'Section 9a Plan_Diffusion'!I217)</f>
        <v/>
      </c>
      <c r="Q221" s="46" t="str">
        <f>IF('Section 9a Plan_Diffusion'!J217="","",'Section 9a Plan_Diffusion'!J217)</f>
        <v/>
      </c>
      <c r="R221" s="46" t="str">
        <f>IF('Section 9a Plan_Diffusion'!K217="","",'Section 9a Plan_Diffusion'!K217)</f>
        <v/>
      </c>
      <c r="S221" s="46" t="str">
        <f>IF('Section 9a Plan_Diffusion'!L217="","",'Section 9a Plan_Diffusion'!L217)</f>
        <v/>
      </c>
      <c r="T221" s="46" t="str">
        <f>IF('Section 9a Plan_Diffusion'!M217="","",'Section 9a Plan_Diffusion'!M217)</f>
        <v/>
      </c>
      <c r="U221" s="40">
        <f>'Section 9a Plan_Diffusion'!N217</f>
        <v>0</v>
      </c>
      <c r="V221" s="40">
        <f>'Section 9a Plan_Diffusion'!O217</f>
        <v>0</v>
      </c>
      <c r="W221" s="40">
        <f>'Section 9a Plan_Diffusion'!P217</f>
        <v>0</v>
      </c>
      <c r="X221" s="40">
        <f>'Section 9a Plan_Diffusion'!Q217</f>
        <v>0</v>
      </c>
      <c r="Y221" s="8">
        <f>'Section 9a Plan_Diffusion'!R217</f>
        <v>0</v>
      </c>
      <c r="Z221" s="8">
        <f>'Section 9a Plan_Diffusion'!S217</f>
        <v>0</v>
      </c>
      <c r="AA221" s="1317">
        <f>'Section 9a Plan_Diffusion'!T217</f>
        <v>0</v>
      </c>
      <c r="AB221" s="8">
        <f>'Section 9a Plan_Diffusion'!U217</f>
        <v>0</v>
      </c>
      <c r="AC221" s="8">
        <f>'Section 9a Plan_Diffusion'!V217</f>
        <v>0</v>
      </c>
    </row>
    <row r="222" spans="1:29">
      <c r="A222" s="8">
        <f>'Identification '!$F$11</f>
        <v>0</v>
      </c>
      <c r="B222" s="1441" t="str">
        <f>IF(AND('Identification '!$F$11="",'Identification '!$F$15&lt;&gt;""),'Identification '!$F$15,IF('Identification '!$F$11="","",IF('Identification '!$F$13="Inscrire le nom de votre organisme dans la cellule F15",'Identification '!$F$15,'Identification '!$F$13)))</f>
        <v/>
      </c>
      <c r="C222" s="8" t="str">
        <f>REF!$BM$8</f>
        <v>2026-2027</v>
      </c>
      <c r="D222" s="8" t="s">
        <v>3361</v>
      </c>
      <c r="E222" s="46" t="str">
        <f>'Identification '!$F$17</f>
        <v/>
      </c>
      <c r="F222" s="8" t="str">
        <f>'Identification '!$G$18</f>
        <v/>
      </c>
      <c r="G222" s="10" t="str">
        <f>IF('Section 9a Plan_Diffusion'!$D$7="","",'Section 9a Plan_Diffusion'!$D$7)</f>
        <v/>
      </c>
      <c r="H222" s="8" t="str">
        <f>IF('Section 9a Plan_Diffusion'!A218="","",IF('Section 9a Plan_Diffusion'!A218="«Choisir»","",'Section 9a Plan_Diffusion'!A218))</f>
        <v/>
      </c>
      <c r="I222" s="1312" t="str">
        <f>IF('Section 9a Plan_Diffusion'!B218="","",'Section 9a Plan_Diffusion'!B218)</f>
        <v/>
      </c>
      <c r="J222" s="46" t="str">
        <f>IF('Section 9a Plan_Diffusion'!C218="","",'Section 9a Plan_Diffusion'!C218)</f>
        <v/>
      </c>
      <c r="K222" s="46" t="str">
        <f>IF('Section 9a Plan_Diffusion'!D218="","",'Section 9a Plan_Diffusion'!D218)</f>
        <v/>
      </c>
      <c r="L222" s="8" t="str">
        <f>IF('Section 9a Plan_Diffusion'!E218="","",IF('Section 9a Plan_Diffusion'!E218="«Choisir»","",'Section 9a Plan_Diffusion'!E218))</f>
        <v/>
      </c>
      <c r="M222" s="8" t="str">
        <f>IF('Section 9a Plan_Diffusion'!F218="","",IF('Section 9a Plan_Diffusion'!F218="«Choisir»","",'Section 9a Plan_Diffusion'!F218))</f>
        <v/>
      </c>
      <c r="N222" s="46" t="str">
        <f>IF('Section 9a Plan_Diffusion'!G218="","",'Section 9a Plan_Diffusion'!G218)</f>
        <v/>
      </c>
      <c r="O222" s="46" t="str">
        <f>IF('Section 9a Plan_Diffusion'!H218="","",'Section 9a Plan_Diffusion'!H218)</f>
        <v/>
      </c>
      <c r="P222" s="46" t="str">
        <f>IF('Section 9a Plan_Diffusion'!I218="","",'Section 9a Plan_Diffusion'!I218)</f>
        <v/>
      </c>
      <c r="Q222" s="46" t="str">
        <f>IF('Section 9a Plan_Diffusion'!J218="","",'Section 9a Plan_Diffusion'!J218)</f>
        <v/>
      </c>
      <c r="R222" s="46" t="str">
        <f>IF('Section 9a Plan_Diffusion'!K218="","",'Section 9a Plan_Diffusion'!K218)</f>
        <v/>
      </c>
      <c r="S222" s="46" t="str">
        <f>IF('Section 9a Plan_Diffusion'!L218="","",'Section 9a Plan_Diffusion'!L218)</f>
        <v/>
      </c>
      <c r="T222" s="46" t="str">
        <f>IF('Section 9a Plan_Diffusion'!M218="","",'Section 9a Plan_Diffusion'!M218)</f>
        <v/>
      </c>
      <c r="U222" s="40">
        <f>'Section 9a Plan_Diffusion'!N218</f>
        <v>0</v>
      </c>
      <c r="V222" s="40">
        <f>'Section 9a Plan_Diffusion'!O218</f>
        <v>0</v>
      </c>
      <c r="W222" s="40">
        <f>'Section 9a Plan_Diffusion'!P218</f>
        <v>0</v>
      </c>
      <c r="X222" s="40">
        <f>'Section 9a Plan_Diffusion'!Q218</f>
        <v>0</v>
      </c>
      <c r="Y222" s="8">
        <f>'Section 9a Plan_Diffusion'!R218</f>
        <v>0</v>
      </c>
      <c r="Z222" s="8">
        <f>'Section 9a Plan_Diffusion'!S218</f>
        <v>0</v>
      </c>
      <c r="AA222" s="1317">
        <f>'Section 9a Plan_Diffusion'!T218</f>
        <v>0</v>
      </c>
      <c r="AB222" s="8">
        <f>'Section 9a Plan_Diffusion'!U218</f>
        <v>0</v>
      </c>
      <c r="AC222" s="8">
        <f>'Section 9a Plan_Diffusion'!V218</f>
        <v>0</v>
      </c>
    </row>
    <row r="223" spans="1:29">
      <c r="A223" s="8">
        <f>'Identification '!$F$11</f>
        <v>0</v>
      </c>
      <c r="B223" s="1441" t="str">
        <f>IF(AND('Identification '!$F$11="",'Identification '!$F$15&lt;&gt;""),'Identification '!$F$15,IF('Identification '!$F$11="","",IF('Identification '!$F$13="Inscrire le nom de votre organisme dans la cellule F15",'Identification '!$F$15,'Identification '!$F$13)))</f>
        <v/>
      </c>
      <c r="C223" s="8" t="str">
        <f>REF!$BM$8</f>
        <v>2026-2027</v>
      </c>
      <c r="D223" s="8" t="s">
        <v>3361</v>
      </c>
      <c r="E223" s="46" t="str">
        <f>'Identification '!$F$17</f>
        <v/>
      </c>
      <c r="F223" s="8" t="str">
        <f>'Identification '!$G$18</f>
        <v/>
      </c>
      <c r="G223" s="10" t="str">
        <f>IF('Section 9a Plan_Diffusion'!$D$7="","",'Section 9a Plan_Diffusion'!$D$7)</f>
        <v/>
      </c>
      <c r="H223" s="8" t="str">
        <f>IF('Section 9a Plan_Diffusion'!A219="","",IF('Section 9a Plan_Diffusion'!A219="«Choisir»","",'Section 9a Plan_Diffusion'!A219))</f>
        <v/>
      </c>
      <c r="I223" s="1312" t="str">
        <f>IF('Section 9a Plan_Diffusion'!B219="","",'Section 9a Plan_Diffusion'!B219)</f>
        <v/>
      </c>
      <c r="J223" s="46" t="str">
        <f>IF('Section 9a Plan_Diffusion'!C219="","",'Section 9a Plan_Diffusion'!C219)</f>
        <v/>
      </c>
      <c r="K223" s="46" t="str">
        <f>IF('Section 9a Plan_Diffusion'!D219="","",'Section 9a Plan_Diffusion'!D219)</f>
        <v/>
      </c>
      <c r="L223" s="8" t="str">
        <f>IF('Section 9a Plan_Diffusion'!E219="","",IF('Section 9a Plan_Diffusion'!E219="«Choisir»","",'Section 9a Plan_Diffusion'!E219))</f>
        <v/>
      </c>
      <c r="M223" s="8" t="str">
        <f>IF('Section 9a Plan_Diffusion'!F219="","",IF('Section 9a Plan_Diffusion'!F219="«Choisir»","",'Section 9a Plan_Diffusion'!F219))</f>
        <v/>
      </c>
      <c r="N223" s="46" t="str">
        <f>IF('Section 9a Plan_Diffusion'!G219="","",'Section 9a Plan_Diffusion'!G219)</f>
        <v/>
      </c>
      <c r="O223" s="46" t="str">
        <f>IF('Section 9a Plan_Diffusion'!H219="","",'Section 9a Plan_Diffusion'!H219)</f>
        <v/>
      </c>
      <c r="P223" s="46" t="str">
        <f>IF('Section 9a Plan_Diffusion'!I219="","",'Section 9a Plan_Diffusion'!I219)</f>
        <v/>
      </c>
      <c r="Q223" s="46" t="str">
        <f>IF('Section 9a Plan_Diffusion'!J219="","",'Section 9a Plan_Diffusion'!J219)</f>
        <v/>
      </c>
      <c r="R223" s="46" t="str">
        <f>IF('Section 9a Plan_Diffusion'!K219="","",'Section 9a Plan_Diffusion'!K219)</f>
        <v/>
      </c>
      <c r="S223" s="46" t="str">
        <f>IF('Section 9a Plan_Diffusion'!L219="","",'Section 9a Plan_Diffusion'!L219)</f>
        <v/>
      </c>
      <c r="T223" s="46" t="str">
        <f>IF('Section 9a Plan_Diffusion'!M219="","",'Section 9a Plan_Diffusion'!M219)</f>
        <v/>
      </c>
      <c r="U223" s="40">
        <f>'Section 9a Plan_Diffusion'!N219</f>
        <v>0</v>
      </c>
      <c r="V223" s="40">
        <f>'Section 9a Plan_Diffusion'!O219</f>
        <v>0</v>
      </c>
      <c r="W223" s="40">
        <f>'Section 9a Plan_Diffusion'!P219</f>
        <v>0</v>
      </c>
      <c r="X223" s="40">
        <f>'Section 9a Plan_Diffusion'!Q219</f>
        <v>0</v>
      </c>
      <c r="Y223" s="8">
        <f>'Section 9a Plan_Diffusion'!R219</f>
        <v>0</v>
      </c>
      <c r="Z223" s="8">
        <f>'Section 9a Plan_Diffusion'!S219</f>
        <v>0</v>
      </c>
      <c r="AA223" s="1317">
        <f>'Section 9a Plan_Diffusion'!T219</f>
        <v>0</v>
      </c>
      <c r="AB223" s="8">
        <f>'Section 9a Plan_Diffusion'!U219</f>
        <v>0</v>
      </c>
      <c r="AC223" s="8">
        <f>'Section 9a Plan_Diffusion'!V219</f>
        <v>0</v>
      </c>
    </row>
    <row r="224" spans="1:29">
      <c r="A224" s="8">
        <f>'Identification '!$F$11</f>
        <v>0</v>
      </c>
      <c r="B224" s="1441" t="str">
        <f>IF(AND('Identification '!$F$11="",'Identification '!$F$15&lt;&gt;""),'Identification '!$F$15,IF('Identification '!$F$11="","",IF('Identification '!$F$13="Inscrire le nom de votre organisme dans la cellule F15",'Identification '!$F$15,'Identification '!$F$13)))</f>
        <v/>
      </c>
      <c r="C224" s="8" t="str">
        <f>REF!$BM$8</f>
        <v>2026-2027</v>
      </c>
      <c r="D224" s="8" t="s">
        <v>3361</v>
      </c>
      <c r="E224" s="46" t="str">
        <f>'Identification '!$F$17</f>
        <v/>
      </c>
      <c r="F224" s="8" t="str">
        <f>'Identification '!$G$18</f>
        <v/>
      </c>
      <c r="G224" s="10" t="str">
        <f>IF('Section 9a Plan_Diffusion'!$D$7="","",'Section 9a Plan_Diffusion'!$D$7)</f>
        <v/>
      </c>
      <c r="H224" s="8" t="str">
        <f>IF('Section 9a Plan_Diffusion'!A220="","",IF('Section 9a Plan_Diffusion'!A220="«Choisir»","",'Section 9a Plan_Diffusion'!A220))</f>
        <v/>
      </c>
      <c r="I224" s="1312" t="str">
        <f>IF('Section 9a Plan_Diffusion'!B220="","",'Section 9a Plan_Diffusion'!B220)</f>
        <v/>
      </c>
      <c r="J224" s="46" t="str">
        <f>IF('Section 9a Plan_Diffusion'!C220="","",'Section 9a Plan_Diffusion'!C220)</f>
        <v/>
      </c>
      <c r="K224" s="46" t="str">
        <f>IF('Section 9a Plan_Diffusion'!D220="","",'Section 9a Plan_Diffusion'!D220)</f>
        <v/>
      </c>
      <c r="L224" s="8" t="str">
        <f>IF('Section 9a Plan_Diffusion'!E220="","",IF('Section 9a Plan_Diffusion'!E220="«Choisir»","",'Section 9a Plan_Diffusion'!E220))</f>
        <v/>
      </c>
      <c r="M224" s="8" t="str">
        <f>IF('Section 9a Plan_Diffusion'!F220="","",IF('Section 9a Plan_Diffusion'!F220="«Choisir»","",'Section 9a Plan_Diffusion'!F220))</f>
        <v/>
      </c>
      <c r="N224" s="46" t="str">
        <f>IF('Section 9a Plan_Diffusion'!G220="","",'Section 9a Plan_Diffusion'!G220)</f>
        <v/>
      </c>
      <c r="O224" s="46" t="str">
        <f>IF('Section 9a Plan_Diffusion'!H220="","",'Section 9a Plan_Diffusion'!H220)</f>
        <v/>
      </c>
      <c r="P224" s="46" t="str">
        <f>IF('Section 9a Plan_Diffusion'!I220="","",'Section 9a Plan_Diffusion'!I220)</f>
        <v/>
      </c>
      <c r="Q224" s="46" t="str">
        <f>IF('Section 9a Plan_Diffusion'!J220="","",'Section 9a Plan_Diffusion'!J220)</f>
        <v/>
      </c>
      <c r="R224" s="46" t="str">
        <f>IF('Section 9a Plan_Diffusion'!K220="","",'Section 9a Plan_Diffusion'!K220)</f>
        <v/>
      </c>
      <c r="S224" s="46" t="str">
        <f>IF('Section 9a Plan_Diffusion'!L220="","",'Section 9a Plan_Diffusion'!L220)</f>
        <v/>
      </c>
      <c r="T224" s="46" t="str">
        <f>IF('Section 9a Plan_Diffusion'!M220="","",'Section 9a Plan_Diffusion'!M220)</f>
        <v/>
      </c>
      <c r="U224" s="40">
        <f>'Section 9a Plan_Diffusion'!N220</f>
        <v>0</v>
      </c>
      <c r="V224" s="40">
        <f>'Section 9a Plan_Diffusion'!O220</f>
        <v>0</v>
      </c>
      <c r="W224" s="40">
        <f>'Section 9a Plan_Diffusion'!P220</f>
        <v>0</v>
      </c>
      <c r="X224" s="40">
        <f>'Section 9a Plan_Diffusion'!Q220</f>
        <v>0</v>
      </c>
      <c r="Y224" s="8">
        <f>'Section 9a Plan_Diffusion'!R220</f>
        <v>0</v>
      </c>
      <c r="Z224" s="8">
        <f>'Section 9a Plan_Diffusion'!S220</f>
        <v>0</v>
      </c>
      <c r="AA224" s="1317">
        <f>'Section 9a Plan_Diffusion'!T220</f>
        <v>0</v>
      </c>
      <c r="AB224" s="8">
        <f>'Section 9a Plan_Diffusion'!U220</f>
        <v>0</v>
      </c>
      <c r="AC224" s="8">
        <f>'Section 9a Plan_Diffusion'!V220</f>
        <v>0</v>
      </c>
    </row>
    <row r="225" spans="1:29">
      <c r="A225" s="8">
        <f>'Identification '!$F$11</f>
        <v>0</v>
      </c>
      <c r="B225" s="1441" t="str">
        <f>IF(AND('Identification '!$F$11="",'Identification '!$F$15&lt;&gt;""),'Identification '!$F$15,IF('Identification '!$F$11="","",IF('Identification '!$F$13="Inscrire le nom de votre organisme dans la cellule F15",'Identification '!$F$15,'Identification '!$F$13)))</f>
        <v/>
      </c>
      <c r="C225" s="8" t="str">
        <f>REF!$BM$8</f>
        <v>2026-2027</v>
      </c>
      <c r="D225" s="8" t="s">
        <v>3361</v>
      </c>
      <c r="E225" s="46" t="str">
        <f>'Identification '!$F$17</f>
        <v/>
      </c>
      <c r="F225" s="8" t="str">
        <f>'Identification '!$G$18</f>
        <v/>
      </c>
      <c r="G225" s="10" t="str">
        <f>IF('Section 9a Plan_Diffusion'!$D$7="","",'Section 9a Plan_Diffusion'!$D$7)</f>
        <v/>
      </c>
      <c r="H225" s="8" t="str">
        <f>IF('Section 9a Plan_Diffusion'!A221="","",IF('Section 9a Plan_Diffusion'!A221="«Choisir»","",'Section 9a Plan_Diffusion'!A221))</f>
        <v/>
      </c>
      <c r="I225" s="1312" t="str">
        <f>IF('Section 9a Plan_Diffusion'!B221="","",'Section 9a Plan_Diffusion'!B221)</f>
        <v/>
      </c>
      <c r="J225" s="46" t="str">
        <f>IF('Section 9a Plan_Diffusion'!C221="","",'Section 9a Plan_Diffusion'!C221)</f>
        <v/>
      </c>
      <c r="K225" s="46" t="str">
        <f>IF('Section 9a Plan_Diffusion'!D221="","",'Section 9a Plan_Diffusion'!D221)</f>
        <v/>
      </c>
      <c r="L225" s="8" t="str">
        <f>IF('Section 9a Plan_Diffusion'!E221="","",IF('Section 9a Plan_Diffusion'!E221="«Choisir»","",'Section 9a Plan_Diffusion'!E221))</f>
        <v/>
      </c>
      <c r="M225" s="8" t="str">
        <f>IF('Section 9a Plan_Diffusion'!F221="","",IF('Section 9a Plan_Diffusion'!F221="«Choisir»","",'Section 9a Plan_Diffusion'!F221))</f>
        <v/>
      </c>
      <c r="N225" s="46" t="str">
        <f>IF('Section 9a Plan_Diffusion'!G221="","",'Section 9a Plan_Diffusion'!G221)</f>
        <v/>
      </c>
      <c r="O225" s="46" t="str">
        <f>IF('Section 9a Plan_Diffusion'!H221="","",'Section 9a Plan_Diffusion'!H221)</f>
        <v/>
      </c>
      <c r="P225" s="46" t="str">
        <f>IF('Section 9a Plan_Diffusion'!I221="","",'Section 9a Plan_Diffusion'!I221)</f>
        <v/>
      </c>
      <c r="Q225" s="46" t="str">
        <f>IF('Section 9a Plan_Diffusion'!J221="","",'Section 9a Plan_Diffusion'!J221)</f>
        <v/>
      </c>
      <c r="R225" s="46" t="str">
        <f>IF('Section 9a Plan_Diffusion'!K221="","",'Section 9a Plan_Diffusion'!K221)</f>
        <v/>
      </c>
      <c r="S225" s="46" t="str">
        <f>IF('Section 9a Plan_Diffusion'!L221="","",'Section 9a Plan_Diffusion'!L221)</f>
        <v/>
      </c>
      <c r="T225" s="46" t="str">
        <f>IF('Section 9a Plan_Diffusion'!M221="","",'Section 9a Plan_Diffusion'!M221)</f>
        <v/>
      </c>
      <c r="U225" s="40">
        <f>'Section 9a Plan_Diffusion'!N221</f>
        <v>0</v>
      </c>
      <c r="V225" s="40">
        <f>'Section 9a Plan_Diffusion'!O221</f>
        <v>0</v>
      </c>
      <c r="W225" s="40">
        <f>'Section 9a Plan_Diffusion'!P221</f>
        <v>0</v>
      </c>
      <c r="X225" s="40">
        <f>'Section 9a Plan_Diffusion'!Q221</f>
        <v>0</v>
      </c>
      <c r="Y225" s="8">
        <f>'Section 9a Plan_Diffusion'!R221</f>
        <v>0</v>
      </c>
      <c r="Z225" s="8">
        <f>'Section 9a Plan_Diffusion'!S221</f>
        <v>0</v>
      </c>
      <c r="AA225" s="1317">
        <f>'Section 9a Plan_Diffusion'!T221</f>
        <v>0</v>
      </c>
      <c r="AB225" s="8">
        <f>'Section 9a Plan_Diffusion'!U221</f>
        <v>0</v>
      </c>
      <c r="AC225" s="8">
        <f>'Section 9a Plan_Diffusion'!V221</f>
        <v>0</v>
      </c>
    </row>
    <row r="226" spans="1:29">
      <c r="A226" s="8">
        <f>'Identification '!$F$11</f>
        <v>0</v>
      </c>
      <c r="B226" s="1441" t="str">
        <f>IF(AND('Identification '!$F$11="",'Identification '!$F$15&lt;&gt;""),'Identification '!$F$15,IF('Identification '!$F$11="","",IF('Identification '!$F$13="Inscrire le nom de votre organisme dans la cellule F15",'Identification '!$F$15,'Identification '!$F$13)))</f>
        <v/>
      </c>
      <c r="C226" s="8" t="str">
        <f>REF!$BM$8</f>
        <v>2026-2027</v>
      </c>
      <c r="D226" s="8" t="s">
        <v>3361</v>
      </c>
      <c r="E226" s="46" t="str">
        <f>'Identification '!$F$17</f>
        <v/>
      </c>
      <c r="F226" s="8" t="str">
        <f>'Identification '!$G$18</f>
        <v/>
      </c>
      <c r="G226" s="10" t="str">
        <f>IF('Section 9a Plan_Diffusion'!$D$7="","",'Section 9a Plan_Diffusion'!$D$7)</f>
        <v/>
      </c>
      <c r="H226" s="8" t="str">
        <f>IF('Section 9a Plan_Diffusion'!A222="","",IF('Section 9a Plan_Diffusion'!A222="«Choisir»","",'Section 9a Plan_Diffusion'!A222))</f>
        <v/>
      </c>
      <c r="I226" s="1312" t="str">
        <f>IF('Section 9a Plan_Diffusion'!B222="","",'Section 9a Plan_Diffusion'!B222)</f>
        <v/>
      </c>
      <c r="J226" s="46" t="str">
        <f>IF('Section 9a Plan_Diffusion'!C222="","",'Section 9a Plan_Diffusion'!C222)</f>
        <v/>
      </c>
      <c r="K226" s="46" t="str">
        <f>IF('Section 9a Plan_Diffusion'!D222="","",'Section 9a Plan_Diffusion'!D222)</f>
        <v/>
      </c>
      <c r="L226" s="8" t="str">
        <f>IF('Section 9a Plan_Diffusion'!E222="","",IF('Section 9a Plan_Diffusion'!E222="«Choisir»","",'Section 9a Plan_Diffusion'!E222))</f>
        <v/>
      </c>
      <c r="M226" s="8" t="str">
        <f>IF('Section 9a Plan_Diffusion'!F222="","",IF('Section 9a Plan_Diffusion'!F222="«Choisir»","",'Section 9a Plan_Diffusion'!F222))</f>
        <v/>
      </c>
      <c r="N226" s="46" t="str">
        <f>IF('Section 9a Plan_Diffusion'!G222="","",'Section 9a Plan_Diffusion'!G222)</f>
        <v/>
      </c>
      <c r="O226" s="46" t="str">
        <f>IF('Section 9a Plan_Diffusion'!H222="","",'Section 9a Plan_Diffusion'!H222)</f>
        <v/>
      </c>
      <c r="P226" s="46" t="str">
        <f>IF('Section 9a Plan_Diffusion'!I222="","",'Section 9a Plan_Diffusion'!I222)</f>
        <v/>
      </c>
      <c r="Q226" s="46" t="str">
        <f>IF('Section 9a Plan_Diffusion'!J222="","",'Section 9a Plan_Diffusion'!J222)</f>
        <v/>
      </c>
      <c r="R226" s="46" t="str">
        <f>IF('Section 9a Plan_Diffusion'!K222="","",'Section 9a Plan_Diffusion'!K222)</f>
        <v/>
      </c>
      <c r="S226" s="46" t="str">
        <f>IF('Section 9a Plan_Diffusion'!L222="","",'Section 9a Plan_Diffusion'!L222)</f>
        <v/>
      </c>
      <c r="T226" s="46" t="str">
        <f>IF('Section 9a Plan_Diffusion'!M222="","",'Section 9a Plan_Diffusion'!M222)</f>
        <v/>
      </c>
      <c r="U226" s="40">
        <f>'Section 9a Plan_Diffusion'!N222</f>
        <v>0</v>
      </c>
      <c r="V226" s="40">
        <f>'Section 9a Plan_Diffusion'!O222</f>
        <v>0</v>
      </c>
      <c r="W226" s="40">
        <f>'Section 9a Plan_Diffusion'!P222</f>
        <v>0</v>
      </c>
      <c r="X226" s="40">
        <f>'Section 9a Plan_Diffusion'!Q222</f>
        <v>0</v>
      </c>
      <c r="Y226" s="8">
        <f>'Section 9a Plan_Diffusion'!R222</f>
        <v>0</v>
      </c>
      <c r="Z226" s="8">
        <f>'Section 9a Plan_Diffusion'!S222</f>
        <v>0</v>
      </c>
      <c r="AA226" s="1317">
        <f>'Section 9a Plan_Diffusion'!T222</f>
        <v>0</v>
      </c>
      <c r="AB226" s="8">
        <f>'Section 9a Plan_Diffusion'!U222</f>
        <v>0</v>
      </c>
      <c r="AC226" s="8">
        <f>'Section 9a Plan_Diffusion'!V222</f>
        <v>0</v>
      </c>
    </row>
    <row r="227" spans="1:29">
      <c r="A227" s="8">
        <f>'Identification '!$F$11</f>
        <v>0</v>
      </c>
      <c r="B227" s="1441" t="str">
        <f>IF(AND('Identification '!$F$11="",'Identification '!$F$15&lt;&gt;""),'Identification '!$F$15,IF('Identification '!$F$11="","",IF('Identification '!$F$13="Inscrire le nom de votre organisme dans la cellule F15",'Identification '!$F$15,'Identification '!$F$13)))</f>
        <v/>
      </c>
      <c r="C227" s="8" t="str">
        <f>REF!$BM$8</f>
        <v>2026-2027</v>
      </c>
      <c r="D227" s="8" t="s">
        <v>3361</v>
      </c>
      <c r="E227" s="46" t="str">
        <f>'Identification '!$F$17</f>
        <v/>
      </c>
      <c r="F227" s="8" t="str">
        <f>'Identification '!$G$18</f>
        <v/>
      </c>
      <c r="G227" s="10" t="str">
        <f>IF('Section 9a Plan_Diffusion'!$D$7="","",'Section 9a Plan_Diffusion'!$D$7)</f>
        <v/>
      </c>
      <c r="H227" s="8" t="str">
        <f>IF('Section 9a Plan_Diffusion'!A223="","",IF('Section 9a Plan_Diffusion'!A223="«Choisir»","",'Section 9a Plan_Diffusion'!A223))</f>
        <v/>
      </c>
      <c r="I227" s="1312" t="str">
        <f>IF('Section 9a Plan_Diffusion'!B223="","",'Section 9a Plan_Diffusion'!B223)</f>
        <v/>
      </c>
      <c r="J227" s="46" t="str">
        <f>IF('Section 9a Plan_Diffusion'!C223="","",'Section 9a Plan_Diffusion'!C223)</f>
        <v/>
      </c>
      <c r="K227" s="46" t="str">
        <f>IF('Section 9a Plan_Diffusion'!D223="","",'Section 9a Plan_Diffusion'!D223)</f>
        <v/>
      </c>
      <c r="L227" s="8" t="str">
        <f>IF('Section 9a Plan_Diffusion'!E223="","",IF('Section 9a Plan_Diffusion'!E223="«Choisir»","",'Section 9a Plan_Diffusion'!E223))</f>
        <v/>
      </c>
      <c r="M227" s="8" t="str">
        <f>IF('Section 9a Plan_Diffusion'!F223="","",IF('Section 9a Plan_Diffusion'!F223="«Choisir»","",'Section 9a Plan_Diffusion'!F223))</f>
        <v/>
      </c>
      <c r="N227" s="46" t="str">
        <f>IF('Section 9a Plan_Diffusion'!G223="","",'Section 9a Plan_Diffusion'!G223)</f>
        <v/>
      </c>
      <c r="O227" s="46" t="str">
        <f>IF('Section 9a Plan_Diffusion'!H223="","",'Section 9a Plan_Diffusion'!H223)</f>
        <v/>
      </c>
      <c r="P227" s="46" t="str">
        <f>IF('Section 9a Plan_Diffusion'!I223="","",'Section 9a Plan_Diffusion'!I223)</f>
        <v/>
      </c>
      <c r="Q227" s="46" t="str">
        <f>IF('Section 9a Plan_Diffusion'!J223="","",'Section 9a Plan_Diffusion'!J223)</f>
        <v/>
      </c>
      <c r="R227" s="46" t="str">
        <f>IF('Section 9a Plan_Diffusion'!K223="","",'Section 9a Plan_Diffusion'!K223)</f>
        <v/>
      </c>
      <c r="S227" s="46" t="str">
        <f>IF('Section 9a Plan_Diffusion'!L223="","",'Section 9a Plan_Diffusion'!L223)</f>
        <v/>
      </c>
      <c r="T227" s="46" t="str">
        <f>IF('Section 9a Plan_Diffusion'!M223="","",'Section 9a Plan_Diffusion'!M223)</f>
        <v/>
      </c>
      <c r="U227" s="40">
        <f>'Section 9a Plan_Diffusion'!N223</f>
        <v>0</v>
      </c>
      <c r="V227" s="40">
        <f>'Section 9a Plan_Diffusion'!O223</f>
        <v>0</v>
      </c>
      <c r="W227" s="40">
        <f>'Section 9a Plan_Diffusion'!P223</f>
        <v>0</v>
      </c>
      <c r="X227" s="40">
        <f>'Section 9a Plan_Diffusion'!Q223</f>
        <v>0</v>
      </c>
      <c r="Y227" s="8">
        <f>'Section 9a Plan_Diffusion'!R223</f>
        <v>0</v>
      </c>
      <c r="Z227" s="8">
        <f>'Section 9a Plan_Diffusion'!S223</f>
        <v>0</v>
      </c>
      <c r="AA227" s="1317">
        <f>'Section 9a Plan_Diffusion'!T223</f>
        <v>0</v>
      </c>
      <c r="AB227" s="8">
        <f>'Section 9a Plan_Diffusion'!U223</f>
        <v>0</v>
      </c>
      <c r="AC227" s="8">
        <f>'Section 9a Plan_Diffusion'!V223</f>
        <v>0</v>
      </c>
    </row>
    <row r="228" spans="1:29">
      <c r="A228" s="8">
        <f>'Identification '!$F$11</f>
        <v>0</v>
      </c>
      <c r="B228" s="1441" t="str">
        <f>IF(AND('Identification '!$F$11="",'Identification '!$F$15&lt;&gt;""),'Identification '!$F$15,IF('Identification '!$F$11="","",IF('Identification '!$F$13="Inscrire le nom de votre organisme dans la cellule F15",'Identification '!$F$15,'Identification '!$F$13)))</f>
        <v/>
      </c>
      <c r="C228" s="8" t="str">
        <f>REF!$BM$8</f>
        <v>2026-2027</v>
      </c>
      <c r="D228" s="8" t="s">
        <v>3361</v>
      </c>
      <c r="E228" s="46" t="str">
        <f>'Identification '!$F$17</f>
        <v/>
      </c>
      <c r="F228" s="8" t="str">
        <f>'Identification '!$G$18</f>
        <v/>
      </c>
      <c r="G228" s="10" t="str">
        <f>IF('Section 9a Plan_Diffusion'!$D$7="","",'Section 9a Plan_Diffusion'!$D$7)</f>
        <v/>
      </c>
      <c r="H228" s="8" t="str">
        <f>IF('Section 9a Plan_Diffusion'!A224="","",IF('Section 9a Plan_Diffusion'!A224="«Choisir»","",'Section 9a Plan_Diffusion'!A224))</f>
        <v/>
      </c>
      <c r="I228" s="1312" t="str">
        <f>IF('Section 9a Plan_Diffusion'!B224="","",'Section 9a Plan_Diffusion'!B224)</f>
        <v/>
      </c>
      <c r="J228" s="46" t="str">
        <f>IF('Section 9a Plan_Diffusion'!C224="","",'Section 9a Plan_Diffusion'!C224)</f>
        <v/>
      </c>
      <c r="K228" s="46" t="str">
        <f>IF('Section 9a Plan_Diffusion'!D224="","",'Section 9a Plan_Diffusion'!D224)</f>
        <v/>
      </c>
      <c r="L228" s="8" t="str">
        <f>IF('Section 9a Plan_Diffusion'!E224="","",IF('Section 9a Plan_Diffusion'!E224="«Choisir»","",'Section 9a Plan_Diffusion'!E224))</f>
        <v/>
      </c>
      <c r="M228" s="8" t="str">
        <f>IF('Section 9a Plan_Diffusion'!F224="","",IF('Section 9a Plan_Diffusion'!F224="«Choisir»","",'Section 9a Plan_Diffusion'!F224))</f>
        <v/>
      </c>
      <c r="N228" s="46" t="str">
        <f>IF('Section 9a Plan_Diffusion'!G224="","",'Section 9a Plan_Diffusion'!G224)</f>
        <v/>
      </c>
      <c r="O228" s="46" t="str">
        <f>IF('Section 9a Plan_Diffusion'!H224="","",'Section 9a Plan_Diffusion'!H224)</f>
        <v/>
      </c>
      <c r="P228" s="46" t="str">
        <f>IF('Section 9a Plan_Diffusion'!I224="","",'Section 9a Plan_Diffusion'!I224)</f>
        <v/>
      </c>
      <c r="Q228" s="46" t="str">
        <f>IF('Section 9a Plan_Diffusion'!J224="","",'Section 9a Plan_Diffusion'!J224)</f>
        <v/>
      </c>
      <c r="R228" s="46" t="str">
        <f>IF('Section 9a Plan_Diffusion'!K224="","",'Section 9a Plan_Diffusion'!K224)</f>
        <v/>
      </c>
      <c r="S228" s="46" t="str">
        <f>IF('Section 9a Plan_Diffusion'!L224="","",'Section 9a Plan_Diffusion'!L224)</f>
        <v/>
      </c>
      <c r="T228" s="46" t="str">
        <f>IF('Section 9a Plan_Diffusion'!M224="","",'Section 9a Plan_Diffusion'!M224)</f>
        <v/>
      </c>
      <c r="U228" s="40">
        <f>'Section 9a Plan_Diffusion'!N224</f>
        <v>0</v>
      </c>
      <c r="V228" s="40">
        <f>'Section 9a Plan_Diffusion'!O224</f>
        <v>0</v>
      </c>
      <c r="W228" s="40">
        <f>'Section 9a Plan_Diffusion'!P224</f>
        <v>0</v>
      </c>
      <c r="X228" s="40">
        <f>'Section 9a Plan_Diffusion'!Q224</f>
        <v>0</v>
      </c>
      <c r="Y228" s="8">
        <f>'Section 9a Plan_Diffusion'!R224</f>
        <v>0</v>
      </c>
      <c r="Z228" s="8">
        <f>'Section 9a Plan_Diffusion'!S224</f>
        <v>0</v>
      </c>
      <c r="AA228" s="1317">
        <f>'Section 9a Plan_Diffusion'!T224</f>
        <v>0</v>
      </c>
      <c r="AB228" s="8">
        <f>'Section 9a Plan_Diffusion'!U224</f>
        <v>0</v>
      </c>
      <c r="AC228" s="8">
        <f>'Section 9a Plan_Diffusion'!V224</f>
        <v>0</v>
      </c>
    </row>
    <row r="229" spans="1:29">
      <c r="A229" s="8">
        <f>'Identification '!$F$11</f>
        <v>0</v>
      </c>
      <c r="B229" s="1441" t="str">
        <f>IF(AND('Identification '!$F$11="",'Identification '!$F$15&lt;&gt;""),'Identification '!$F$15,IF('Identification '!$F$11="","",IF('Identification '!$F$13="Inscrire le nom de votre organisme dans la cellule F15",'Identification '!$F$15,'Identification '!$F$13)))</f>
        <v/>
      </c>
      <c r="C229" s="8" t="str">
        <f>REF!$BM$8</f>
        <v>2026-2027</v>
      </c>
      <c r="D229" s="8" t="s">
        <v>3361</v>
      </c>
      <c r="E229" s="46" t="str">
        <f>'Identification '!$F$17</f>
        <v/>
      </c>
      <c r="F229" s="8" t="str">
        <f>'Identification '!$G$18</f>
        <v/>
      </c>
      <c r="G229" s="10" t="str">
        <f>IF('Section 9a Plan_Diffusion'!$D$7="","",'Section 9a Plan_Diffusion'!$D$7)</f>
        <v/>
      </c>
      <c r="H229" s="8" t="str">
        <f>IF('Section 9a Plan_Diffusion'!A225="","",IF('Section 9a Plan_Diffusion'!A225="«Choisir»","",'Section 9a Plan_Diffusion'!A225))</f>
        <v/>
      </c>
      <c r="I229" s="1312" t="str">
        <f>IF('Section 9a Plan_Diffusion'!B225="","",'Section 9a Plan_Diffusion'!B225)</f>
        <v/>
      </c>
      <c r="J229" s="46" t="str">
        <f>IF('Section 9a Plan_Diffusion'!C225="","",'Section 9a Plan_Diffusion'!C225)</f>
        <v/>
      </c>
      <c r="K229" s="46" t="str">
        <f>IF('Section 9a Plan_Diffusion'!D225="","",'Section 9a Plan_Diffusion'!D225)</f>
        <v/>
      </c>
      <c r="L229" s="8" t="str">
        <f>IF('Section 9a Plan_Diffusion'!E225="","",IF('Section 9a Plan_Diffusion'!E225="«Choisir»","",'Section 9a Plan_Diffusion'!E225))</f>
        <v/>
      </c>
      <c r="M229" s="8" t="str">
        <f>IF('Section 9a Plan_Diffusion'!F225="","",IF('Section 9a Plan_Diffusion'!F225="«Choisir»","",'Section 9a Plan_Diffusion'!F225))</f>
        <v/>
      </c>
      <c r="N229" s="46" t="str">
        <f>IF('Section 9a Plan_Diffusion'!G225="","",'Section 9a Plan_Diffusion'!G225)</f>
        <v/>
      </c>
      <c r="O229" s="46" t="str">
        <f>IF('Section 9a Plan_Diffusion'!H225="","",'Section 9a Plan_Diffusion'!H225)</f>
        <v/>
      </c>
      <c r="P229" s="46" t="str">
        <f>IF('Section 9a Plan_Diffusion'!I225="","",'Section 9a Plan_Diffusion'!I225)</f>
        <v/>
      </c>
      <c r="Q229" s="46" t="str">
        <f>IF('Section 9a Plan_Diffusion'!J225="","",'Section 9a Plan_Diffusion'!J225)</f>
        <v/>
      </c>
      <c r="R229" s="46" t="str">
        <f>IF('Section 9a Plan_Diffusion'!K225="","",'Section 9a Plan_Diffusion'!K225)</f>
        <v/>
      </c>
      <c r="S229" s="46" t="str">
        <f>IF('Section 9a Plan_Diffusion'!L225="","",'Section 9a Plan_Diffusion'!L225)</f>
        <v/>
      </c>
      <c r="T229" s="46" t="str">
        <f>IF('Section 9a Plan_Diffusion'!M225="","",'Section 9a Plan_Diffusion'!M225)</f>
        <v/>
      </c>
      <c r="U229" s="40">
        <f>'Section 9a Plan_Diffusion'!N225</f>
        <v>0</v>
      </c>
      <c r="V229" s="40">
        <f>'Section 9a Plan_Diffusion'!O225</f>
        <v>0</v>
      </c>
      <c r="W229" s="40">
        <f>'Section 9a Plan_Diffusion'!P225</f>
        <v>0</v>
      </c>
      <c r="X229" s="40">
        <f>'Section 9a Plan_Diffusion'!Q225</f>
        <v>0</v>
      </c>
      <c r="Y229" s="8">
        <f>'Section 9a Plan_Diffusion'!R225</f>
        <v>0</v>
      </c>
      <c r="Z229" s="8">
        <f>'Section 9a Plan_Diffusion'!S225</f>
        <v>0</v>
      </c>
      <c r="AA229" s="1317">
        <f>'Section 9a Plan_Diffusion'!T225</f>
        <v>0</v>
      </c>
      <c r="AB229" s="8">
        <f>'Section 9a Plan_Diffusion'!U225</f>
        <v>0</v>
      </c>
      <c r="AC229" s="8">
        <f>'Section 9a Plan_Diffusion'!V225</f>
        <v>0</v>
      </c>
    </row>
    <row r="230" spans="1:29">
      <c r="A230" s="8">
        <f>'Identification '!$F$11</f>
        <v>0</v>
      </c>
      <c r="B230" s="1441" t="str">
        <f>IF(AND('Identification '!$F$11="",'Identification '!$F$15&lt;&gt;""),'Identification '!$F$15,IF('Identification '!$F$11="","",IF('Identification '!$F$13="Inscrire le nom de votre organisme dans la cellule F15",'Identification '!$F$15,'Identification '!$F$13)))</f>
        <v/>
      </c>
      <c r="C230" s="8" t="str">
        <f>REF!$BM$8</f>
        <v>2026-2027</v>
      </c>
      <c r="D230" s="8" t="s">
        <v>3361</v>
      </c>
      <c r="E230" s="46" t="str">
        <f>'Identification '!$F$17</f>
        <v/>
      </c>
      <c r="F230" s="8" t="str">
        <f>'Identification '!$G$18</f>
        <v/>
      </c>
      <c r="G230" s="10" t="str">
        <f>IF('Section 9a Plan_Diffusion'!$D$7="","",'Section 9a Plan_Diffusion'!$D$7)</f>
        <v/>
      </c>
      <c r="H230" s="8" t="str">
        <f>IF('Section 9a Plan_Diffusion'!A226="","",IF('Section 9a Plan_Diffusion'!A226="«Choisir»","",'Section 9a Plan_Diffusion'!A226))</f>
        <v/>
      </c>
      <c r="I230" s="1312" t="str">
        <f>IF('Section 9a Plan_Diffusion'!B226="","",'Section 9a Plan_Diffusion'!B226)</f>
        <v/>
      </c>
      <c r="J230" s="46" t="str">
        <f>IF('Section 9a Plan_Diffusion'!C226="","",'Section 9a Plan_Diffusion'!C226)</f>
        <v/>
      </c>
      <c r="K230" s="46" t="str">
        <f>IF('Section 9a Plan_Diffusion'!D226="","",'Section 9a Plan_Diffusion'!D226)</f>
        <v/>
      </c>
      <c r="L230" s="8" t="str">
        <f>IF('Section 9a Plan_Diffusion'!E226="","",IF('Section 9a Plan_Diffusion'!E226="«Choisir»","",'Section 9a Plan_Diffusion'!E226))</f>
        <v/>
      </c>
      <c r="M230" s="8" t="str">
        <f>IF('Section 9a Plan_Diffusion'!F226="","",IF('Section 9a Plan_Diffusion'!F226="«Choisir»","",'Section 9a Plan_Diffusion'!F226))</f>
        <v/>
      </c>
      <c r="N230" s="46" t="str">
        <f>IF('Section 9a Plan_Diffusion'!G226="","",'Section 9a Plan_Diffusion'!G226)</f>
        <v/>
      </c>
      <c r="O230" s="46" t="str">
        <f>IF('Section 9a Plan_Diffusion'!H226="","",'Section 9a Plan_Diffusion'!H226)</f>
        <v/>
      </c>
      <c r="P230" s="46" t="str">
        <f>IF('Section 9a Plan_Diffusion'!I226="","",'Section 9a Plan_Diffusion'!I226)</f>
        <v/>
      </c>
      <c r="Q230" s="46" t="str">
        <f>IF('Section 9a Plan_Diffusion'!J226="","",'Section 9a Plan_Diffusion'!J226)</f>
        <v/>
      </c>
      <c r="R230" s="46" t="str">
        <f>IF('Section 9a Plan_Diffusion'!K226="","",'Section 9a Plan_Diffusion'!K226)</f>
        <v/>
      </c>
      <c r="S230" s="46" t="str">
        <f>IF('Section 9a Plan_Diffusion'!L226="","",'Section 9a Plan_Diffusion'!L226)</f>
        <v/>
      </c>
      <c r="T230" s="46" t="str">
        <f>IF('Section 9a Plan_Diffusion'!M226="","",'Section 9a Plan_Diffusion'!M226)</f>
        <v/>
      </c>
      <c r="U230" s="40">
        <f>'Section 9a Plan_Diffusion'!N226</f>
        <v>0</v>
      </c>
      <c r="V230" s="40">
        <f>'Section 9a Plan_Diffusion'!O226</f>
        <v>0</v>
      </c>
      <c r="W230" s="40">
        <f>'Section 9a Plan_Diffusion'!P226</f>
        <v>0</v>
      </c>
      <c r="X230" s="40">
        <f>'Section 9a Plan_Diffusion'!Q226</f>
        <v>0</v>
      </c>
      <c r="Y230" s="8">
        <f>'Section 9a Plan_Diffusion'!R226</f>
        <v>0</v>
      </c>
      <c r="Z230" s="8">
        <f>'Section 9a Plan_Diffusion'!S226</f>
        <v>0</v>
      </c>
      <c r="AA230" s="1317">
        <f>'Section 9a Plan_Diffusion'!T226</f>
        <v>0</v>
      </c>
      <c r="AB230" s="8">
        <f>'Section 9a Plan_Diffusion'!U226</f>
        <v>0</v>
      </c>
      <c r="AC230" s="8">
        <f>'Section 9a Plan_Diffusion'!V226</f>
        <v>0</v>
      </c>
    </row>
    <row r="231" spans="1:29">
      <c r="A231" s="8">
        <f>'Identification '!$F$11</f>
        <v>0</v>
      </c>
      <c r="B231" s="1441" t="str">
        <f>IF(AND('Identification '!$F$11="",'Identification '!$F$15&lt;&gt;""),'Identification '!$F$15,IF('Identification '!$F$11="","",IF('Identification '!$F$13="Inscrire le nom de votre organisme dans la cellule F15",'Identification '!$F$15,'Identification '!$F$13)))</f>
        <v/>
      </c>
      <c r="C231" s="8" t="str">
        <f>REF!$BM$8</f>
        <v>2026-2027</v>
      </c>
      <c r="D231" s="8" t="s">
        <v>3361</v>
      </c>
      <c r="E231" s="46" t="str">
        <f>'Identification '!$F$17</f>
        <v/>
      </c>
      <c r="F231" s="8" t="str">
        <f>'Identification '!$G$18</f>
        <v/>
      </c>
      <c r="G231" s="10" t="str">
        <f>IF('Section 9a Plan_Diffusion'!$D$7="","",'Section 9a Plan_Diffusion'!$D$7)</f>
        <v/>
      </c>
      <c r="H231" s="8" t="str">
        <f>IF('Section 9a Plan_Diffusion'!A227="","",IF('Section 9a Plan_Diffusion'!A227="«Choisir»","",'Section 9a Plan_Diffusion'!A227))</f>
        <v/>
      </c>
      <c r="I231" s="1312" t="str">
        <f>IF('Section 9a Plan_Diffusion'!B227="","",'Section 9a Plan_Diffusion'!B227)</f>
        <v/>
      </c>
      <c r="J231" s="46" t="str">
        <f>IF('Section 9a Plan_Diffusion'!C227="","",'Section 9a Plan_Diffusion'!C227)</f>
        <v/>
      </c>
      <c r="K231" s="46" t="str">
        <f>IF('Section 9a Plan_Diffusion'!D227="","",'Section 9a Plan_Diffusion'!D227)</f>
        <v/>
      </c>
      <c r="L231" s="8" t="str">
        <f>IF('Section 9a Plan_Diffusion'!E227="","",IF('Section 9a Plan_Diffusion'!E227="«Choisir»","",'Section 9a Plan_Diffusion'!E227))</f>
        <v/>
      </c>
      <c r="M231" s="8" t="str">
        <f>IF('Section 9a Plan_Diffusion'!F227="","",IF('Section 9a Plan_Diffusion'!F227="«Choisir»","",'Section 9a Plan_Diffusion'!F227))</f>
        <v/>
      </c>
      <c r="N231" s="46" t="str">
        <f>IF('Section 9a Plan_Diffusion'!G227="","",'Section 9a Plan_Diffusion'!G227)</f>
        <v/>
      </c>
      <c r="O231" s="46" t="str">
        <f>IF('Section 9a Plan_Diffusion'!H227="","",'Section 9a Plan_Diffusion'!H227)</f>
        <v/>
      </c>
      <c r="P231" s="46" t="str">
        <f>IF('Section 9a Plan_Diffusion'!I227="","",'Section 9a Plan_Diffusion'!I227)</f>
        <v/>
      </c>
      <c r="Q231" s="46" t="str">
        <f>IF('Section 9a Plan_Diffusion'!J227="","",'Section 9a Plan_Diffusion'!J227)</f>
        <v/>
      </c>
      <c r="R231" s="46" t="str">
        <f>IF('Section 9a Plan_Diffusion'!K227="","",'Section 9a Plan_Diffusion'!K227)</f>
        <v/>
      </c>
      <c r="S231" s="46" t="str">
        <f>IF('Section 9a Plan_Diffusion'!L227="","",'Section 9a Plan_Diffusion'!L227)</f>
        <v/>
      </c>
      <c r="T231" s="46" t="str">
        <f>IF('Section 9a Plan_Diffusion'!M227="","",'Section 9a Plan_Diffusion'!M227)</f>
        <v/>
      </c>
      <c r="U231" s="40">
        <f>'Section 9a Plan_Diffusion'!N227</f>
        <v>0</v>
      </c>
      <c r="V231" s="40">
        <f>'Section 9a Plan_Diffusion'!O227</f>
        <v>0</v>
      </c>
      <c r="W231" s="40">
        <f>'Section 9a Plan_Diffusion'!P227</f>
        <v>0</v>
      </c>
      <c r="X231" s="40">
        <f>'Section 9a Plan_Diffusion'!Q227</f>
        <v>0</v>
      </c>
      <c r="Y231" s="8">
        <f>'Section 9a Plan_Diffusion'!R227</f>
        <v>0</v>
      </c>
      <c r="Z231" s="8">
        <f>'Section 9a Plan_Diffusion'!S227</f>
        <v>0</v>
      </c>
      <c r="AA231" s="1317">
        <f>'Section 9a Plan_Diffusion'!T227</f>
        <v>0</v>
      </c>
      <c r="AB231" s="8">
        <f>'Section 9a Plan_Diffusion'!U227</f>
        <v>0</v>
      </c>
      <c r="AC231" s="8">
        <f>'Section 9a Plan_Diffusion'!V227</f>
        <v>0</v>
      </c>
    </row>
    <row r="232" spans="1:29">
      <c r="A232" s="8">
        <f>'Identification '!$F$11</f>
        <v>0</v>
      </c>
      <c r="B232" s="1441" t="str">
        <f>IF(AND('Identification '!$F$11="",'Identification '!$F$15&lt;&gt;""),'Identification '!$F$15,IF('Identification '!$F$11="","",IF('Identification '!$F$13="Inscrire le nom de votre organisme dans la cellule F15",'Identification '!$F$15,'Identification '!$F$13)))</f>
        <v/>
      </c>
      <c r="C232" s="8" t="str">
        <f>REF!$BM$8</f>
        <v>2026-2027</v>
      </c>
      <c r="D232" s="8" t="s">
        <v>3361</v>
      </c>
      <c r="E232" s="46" t="str">
        <f>'Identification '!$F$17</f>
        <v/>
      </c>
      <c r="F232" s="8" t="str">
        <f>'Identification '!$G$18</f>
        <v/>
      </c>
      <c r="G232" s="10" t="str">
        <f>IF('Section 9a Plan_Diffusion'!$D$7="","",'Section 9a Plan_Diffusion'!$D$7)</f>
        <v/>
      </c>
      <c r="H232" s="8" t="str">
        <f>IF('Section 9a Plan_Diffusion'!A228="","",IF('Section 9a Plan_Diffusion'!A228="«Choisir»","",'Section 9a Plan_Diffusion'!A228))</f>
        <v/>
      </c>
      <c r="I232" s="1312" t="str">
        <f>IF('Section 9a Plan_Diffusion'!B228="","",'Section 9a Plan_Diffusion'!B228)</f>
        <v/>
      </c>
      <c r="J232" s="46" t="str">
        <f>IF('Section 9a Plan_Diffusion'!C228="","",'Section 9a Plan_Diffusion'!C228)</f>
        <v/>
      </c>
      <c r="K232" s="46" t="str">
        <f>IF('Section 9a Plan_Diffusion'!D228="","",'Section 9a Plan_Diffusion'!D228)</f>
        <v/>
      </c>
      <c r="L232" s="8" t="str">
        <f>IF('Section 9a Plan_Diffusion'!E228="","",IF('Section 9a Plan_Diffusion'!E228="«Choisir»","",'Section 9a Plan_Diffusion'!E228))</f>
        <v/>
      </c>
      <c r="M232" s="8" t="str">
        <f>IF('Section 9a Plan_Diffusion'!F228="","",IF('Section 9a Plan_Diffusion'!F228="«Choisir»","",'Section 9a Plan_Diffusion'!F228))</f>
        <v/>
      </c>
      <c r="N232" s="46" t="str">
        <f>IF('Section 9a Plan_Diffusion'!G228="","",'Section 9a Plan_Diffusion'!G228)</f>
        <v/>
      </c>
      <c r="O232" s="46" t="str">
        <f>IF('Section 9a Plan_Diffusion'!H228="","",'Section 9a Plan_Diffusion'!H228)</f>
        <v/>
      </c>
      <c r="P232" s="46" t="str">
        <f>IF('Section 9a Plan_Diffusion'!I228="","",'Section 9a Plan_Diffusion'!I228)</f>
        <v/>
      </c>
      <c r="Q232" s="46" t="str">
        <f>IF('Section 9a Plan_Diffusion'!J228="","",'Section 9a Plan_Diffusion'!J228)</f>
        <v/>
      </c>
      <c r="R232" s="46" t="str">
        <f>IF('Section 9a Plan_Diffusion'!K228="","",'Section 9a Plan_Diffusion'!K228)</f>
        <v/>
      </c>
      <c r="S232" s="46" t="str">
        <f>IF('Section 9a Plan_Diffusion'!L228="","",'Section 9a Plan_Diffusion'!L228)</f>
        <v/>
      </c>
      <c r="T232" s="46" t="str">
        <f>IF('Section 9a Plan_Diffusion'!M228="","",'Section 9a Plan_Diffusion'!M228)</f>
        <v/>
      </c>
      <c r="U232" s="40">
        <f>'Section 9a Plan_Diffusion'!N228</f>
        <v>0</v>
      </c>
      <c r="V232" s="40">
        <f>'Section 9a Plan_Diffusion'!O228</f>
        <v>0</v>
      </c>
      <c r="W232" s="40">
        <f>'Section 9a Plan_Diffusion'!P228</f>
        <v>0</v>
      </c>
      <c r="X232" s="40">
        <f>'Section 9a Plan_Diffusion'!Q228</f>
        <v>0</v>
      </c>
      <c r="Y232" s="8">
        <f>'Section 9a Plan_Diffusion'!R228</f>
        <v>0</v>
      </c>
      <c r="Z232" s="8">
        <f>'Section 9a Plan_Diffusion'!S228</f>
        <v>0</v>
      </c>
      <c r="AA232" s="1317">
        <f>'Section 9a Plan_Diffusion'!T228</f>
        <v>0</v>
      </c>
      <c r="AB232" s="8">
        <f>'Section 9a Plan_Diffusion'!U228</f>
        <v>0</v>
      </c>
      <c r="AC232" s="8">
        <f>'Section 9a Plan_Diffusion'!V228</f>
        <v>0</v>
      </c>
    </row>
    <row r="233" spans="1:29">
      <c r="A233" s="8">
        <f>'Identification '!$F$11</f>
        <v>0</v>
      </c>
      <c r="B233" s="1441" t="str">
        <f>IF(AND('Identification '!$F$11="",'Identification '!$F$15&lt;&gt;""),'Identification '!$F$15,IF('Identification '!$F$11="","",IF('Identification '!$F$13="Inscrire le nom de votre organisme dans la cellule F15",'Identification '!$F$15,'Identification '!$F$13)))</f>
        <v/>
      </c>
      <c r="C233" s="8" t="str">
        <f>REF!$BM$8</f>
        <v>2026-2027</v>
      </c>
      <c r="D233" s="8" t="s">
        <v>3361</v>
      </c>
      <c r="E233" s="46" t="str">
        <f>'Identification '!$F$17</f>
        <v/>
      </c>
      <c r="F233" s="8" t="str">
        <f>'Identification '!$G$18</f>
        <v/>
      </c>
      <c r="G233" s="10" t="str">
        <f>IF('Section 9a Plan_Diffusion'!$D$7="","",'Section 9a Plan_Diffusion'!$D$7)</f>
        <v/>
      </c>
      <c r="H233" s="8" t="str">
        <f>IF('Section 9a Plan_Diffusion'!A229="","",IF('Section 9a Plan_Diffusion'!A229="«Choisir»","",'Section 9a Plan_Diffusion'!A229))</f>
        <v/>
      </c>
      <c r="I233" s="1312" t="str">
        <f>IF('Section 9a Plan_Diffusion'!B229="","",'Section 9a Plan_Diffusion'!B229)</f>
        <v/>
      </c>
      <c r="J233" s="46" t="str">
        <f>IF('Section 9a Plan_Diffusion'!C229="","",'Section 9a Plan_Diffusion'!C229)</f>
        <v/>
      </c>
      <c r="K233" s="46" t="str">
        <f>IF('Section 9a Plan_Diffusion'!D229="","",'Section 9a Plan_Diffusion'!D229)</f>
        <v/>
      </c>
      <c r="L233" s="8" t="str">
        <f>IF('Section 9a Plan_Diffusion'!E229="","",IF('Section 9a Plan_Diffusion'!E229="«Choisir»","",'Section 9a Plan_Diffusion'!E229))</f>
        <v/>
      </c>
      <c r="M233" s="8" t="str">
        <f>IF('Section 9a Plan_Diffusion'!F229="","",IF('Section 9a Plan_Diffusion'!F229="«Choisir»","",'Section 9a Plan_Diffusion'!F229))</f>
        <v/>
      </c>
      <c r="N233" s="46" t="str">
        <f>IF('Section 9a Plan_Diffusion'!G229="","",'Section 9a Plan_Diffusion'!G229)</f>
        <v/>
      </c>
      <c r="O233" s="46" t="str">
        <f>IF('Section 9a Plan_Diffusion'!H229="","",'Section 9a Plan_Diffusion'!H229)</f>
        <v/>
      </c>
      <c r="P233" s="46" t="str">
        <f>IF('Section 9a Plan_Diffusion'!I229="","",'Section 9a Plan_Diffusion'!I229)</f>
        <v/>
      </c>
      <c r="Q233" s="46" t="str">
        <f>IF('Section 9a Plan_Diffusion'!J229="","",'Section 9a Plan_Diffusion'!J229)</f>
        <v/>
      </c>
      <c r="R233" s="46" t="str">
        <f>IF('Section 9a Plan_Diffusion'!K229="","",'Section 9a Plan_Diffusion'!K229)</f>
        <v/>
      </c>
      <c r="S233" s="46" t="str">
        <f>IF('Section 9a Plan_Diffusion'!L229="","",'Section 9a Plan_Diffusion'!L229)</f>
        <v/>
      </c>
      <c r="T233" s="46" t="str">
        <f>IF('Section 9a Plan_Diffusion'!M229="","",'Section 9a Plan_Diffusion'!M229)</f>
        <v/>
      </c>
      <c r="U233" s="40">
        <f>'Section 9a Plan_Diffusion'!N229</f>
        <v>0</v>
      </c>
      <c r="V233" s="40">
        <f>'Section 9a Plan_Diffusion'!O229</f>
        <v>0</v>
      </c>
      <c r="W233" s="40">
        <f>'Section 9a Plan_Diffusion'!P229</f>
        <v>0</v>
      </c>
      <c r="X233" s="40">
        <f>'Section 9a Plan_Diffusion'!Q229</f>
        <v>0</v>
      </c>
      <c r="Y233" s="8">
        <f>'Section 9a Plan_Diffusion'!R229</f>
        <v>0</v>
      </c>
      <c r="Z233" s="8">
        <f>'Section 9a Plan_Diffusion'!S229</f>
        <v>0</v>
      </c>
      <c r="AA233" s="1317">
        <f>'Section 9a Plan_Diffusion'!T229</f>
        <v>0</v>
      </c>
      <c r="AB233" s="8">
        <f>'Section 9a Plan_Diffusion'!U229</f>
        <v>0</v>
      </c>
      <c r="AC233" s="8">
        <f>'Section 9a Plan_Diffusion'!V229</f>
        <v>0</v>
      </c>
    </row>
    <row r="234" spans="1:29">
      <c r="A234" s="8">
        <f>'Identification '!$F$11</f>
        <v>0</v>
      </c>
      <c r="B234" s="1441" t="str">
        <f>IF(AND('Identification '!$F$11="",'Identification '!$F$15&lt;&gt;""),'Identification '!$F$15,IF('Identification '!$F$11="","",IF('Identification '!$F$13="Inscrire le nom de votre organisme dans la cellule F15",'Identification '!$F$15,'Identification '!$F$13)))</f>
        <v/>
      </c>
      <c r="C234" s="8" t="str">
        <f>REF!$BM$8</f>
        <v>2026-2027</v>
      </c>
      <c r="D234" s="8" t="s">
        <v>3361</v>
      </c>
      <c r="E234" s="46" t="str">
        <f>'Identification '!$F$17</f>
        <v/>
      </c>
      <c r="F234" s="8" t="str">
        <f>'Identification '!$G$18</f>
        <v/>
      </c>
      <c r="G234" s="10" t="str">
        <f>IF('Section 9a Plan_Diffusion'!$D$7="","",'Section 9a Plan_Diffusion'!$D$7)</f>
        <v/>
      </c>
      <c r="H234" s="8" t="str">
        <f>IF('Section 9a Plan_Diffusion'!A230="","",IF('Section 9a Plan_Diffusion'!A230="«Choisir»","",'Section 9a Plan_Diffusion'!A230))</f>
        <v/>
      </c>
      <c r="I234" s="1312" t="str">
        <f>IF('Section 9a Plan_Diffusion'!B230="","",'Section 9a Plan_Diffusion'!B230)</f>
        <v/>
      </c>
      <c r="J234" s="46" t="str">
        <f>IF('Section 9a Plan_Diffusion'!C230="","",'Section 9a Plan_Diffusion'!C230)</f>
        <v/>
      </c>
      <c r="K234" s="46" t="str">
        <f>IF('Section 9a Plan_Diffusion'!D230="","",'Section 9a Plan_Diffusion'!D230)</f>
        <v/>
      </c>
      <c r="L234" s="8" t="str">
        <f>IF('Section 9a Plan_Diffusion'!E230="","",IF('Section 9a Plan_Diffusion'!E230="«Choisir»","",'Section 9a Plan_Diffusion'!E230))</f>
        <v/>
      </c>
      <c r="M234" s="8" t="str">
        <f>IF('Section 9a Plan_Diffusion'!F230="","",IF('Section 9a Plan_Diffusion'!F230="«Choisir»","",'Section 9a Plan_Diffusion'!F230))</f>
        <v/>
      </c>
      <c r="N234" s="46" t="str">
        <f>IF('Section 9a Plan_Diffusion'!G230="","",'Section 9a Plan_Diffusion'!G230)</f>
        <v/>
      </c>
      <c r="O234" s="46" t="str">
        <f>IF('Section 9a Plan_Diffusion'!H230="","",'Section 9a Plan_Diffusion'!H230)</f>
        <v/>
      </c>
      <c r="P234" s="46" t="str">
        <f>IF('Section 9a Plan_Diffusion'!I230="","",'Section 9a Plan_Diffusion'!I230)</f>
        <v/>
      </c>
      <c r="Q234" s="46" t="str">
        <f>IF('Section 9a Plan_Diffusion'!J230="","",'Section 9a Plan_Diffusion'!J230)</f>
        <v/>
      </c>
      <c r="R234" s="46" t="str">
        <f>IF('Section 9a Plan_Diffusion'!K230="","",'Section 9a Plan_Diffusion'!K230)</f>
        <v/>
      </c>
      <c r="S234" s="46" t="str">
        <f>IF('Section 9a Plan_Diffusion'!L230="","",'Section 9a Plan_Diffusion'!L230)</f>
        <v/>
      </c>
      <c r="T234" s="46" t="str">
        <f>IF('Section 9a Plan_Diffusion'!M230="","",'Section 9a Plan_Diffusion'!M230)</f>
        <v/>
      </c>
      <c r="U234" s="40">
        <f>'Section 9a Plan_Diffusion'!N230</f>
        <v>0</v>
      </c>
      <c r="V234" s="40">
        <f>'Section 9a Plan_Diffusion'!O230</f>
        <v>0</v>
      </c>
      <c r="W234" s="40">
        <f>'Section 9a Plan_Diffusion'!P230</f>
        <v>0</v>
      </c>
      <c r="X234" s="40">
        <f>'Section 9a Plan_Diffusion'!Q230</f>
        <v>0</v>
      </c>
      <c r="Y234" s="8">
        <f>'Section 9a Plan_Diffusion'!R230</f>
        <v>0</v>
      </c>
      <c r="Z234" s="8">
        <f>'Section 9a Plan_Diffusion'!S230</f>
        <v>0</v>
      </c>
      <c r="AA234" s="1317">
        <f>'Section 9a Plan_Diffusion'!T230</f>
        <v>0</v>
      </c>
      <c r="AB234" s="8">
        <f>'Section 9a Plan_Diffusion'!U230</f>
        <v>0</v>
      </c>
      <c r="AC234" s="8">
        <f>'Section 9a Plan_Diffusion'!V230</f>
        <v>0</v>
      </c>
    </row>
    <row r="235" spans="1:29">
      <c r="A235" s="8">
        <f>'Identification '!$F$11</f>
        <v>0</v>
      </c>
      <c r="B235" s="1441" t="str">
        <f>IF(AND('Identification '!$F$11="",'Identification '!$F$15&lt;&gt;""),'Identification '!$F$15,IF('Identification '!$F$11="","",IF('Identification '!$F$13="Inscrire le nom de votre organisme dans la cellule F15",'Identification '!$F$15,'Identification '!$F$13)))</f>
        <v/>
      </c>
      <c r="C235" s="8" t="str">
        <f>REF!$BM$8</f>
        <v>2026-2027</v>
      </c>
      <c r="D235" s="8" t="s">
        <v>3361</v>
      </c>
      <c r="E235" s="46" t="str">
        <f>'Identification '!$F$17</f>
        <v/>
      </c>
      <c r="F235" s="8" t="str">
        <f>'Identification '!$G$18</f>
        <v/>
      </c>
      <c r="G235" s="10" t="str">
        <f>IF('Section 9a Plan_Diffusion'!$D$7="","",'Section 9a Plan_Diffusion'!$D$7)</f>
        <v/>
      </c>
      <c r="H235" s="8" t="str">
        <f>IF('Section 9a Plan_Diffusion'!A231="","",IF('Section 9a Plan_Diffusion'!A231="«Choisir»","",'Section 9a Plan_Diffusion'!A231))</f>
        <v/>
      </c>
      <c r="I235" s="1312" t="str">
        <f>IF('Section 9a Plan_Diffusion'!B231="","",'Section 9a Plan_Diffusion'!B231)</f>
        <v/>
      </c>
      <c r="J235" s="46" t="str">
        <f>IF('Section 9a Plan_Diffusion'!C231="","",'Section 9a Plan_Diffusion'!C231)</f>
        <v/>
      </c>
      <c r="K235" s="46" t="str">
        <f>IF('Section 9a Plan_Diffusion'!D231="","",'Section 9a Plan_Diffusion'!D231)</f>
        <v/>
      </c>
      <c r="L235" s="8" t="str">
        <f>IF('Section 9a Plan_Diffusion'!E231="","",IF('Section 9a Plan_Diffusion'!E231="«Choisir»","",'Section 9a Plan_Diffusion'!E231))</f>
        <v/>
      </c>
      <c r="M235" s="8" t="str">
        <f>IF('Section 9a Plan_Diffusion'!F231="","",IF('Section 9a Plan_Diffusion'!F231="«Choisir»","",'Section 9a Plan_Diffusion'!F231))</f>
        <v/>
      </c>
      <c r="N235" s="46" t="str">
        <f>IF('Section 9a Plan_Diffusion'!G231="","",'Section 9a Plan_Diffusion'!G231)</f>
        <v/>
      </c>
      <c r="O235" s="46" t="str">
        <f>IF('Section 9a Plan_Diffusion'!H231="","",'Section 9a Plan_Diffusion'!H231)</f>
        <v/>
      </c>
      <c r="P235" s="46" t="str">
        <f>IF('Section 9a Plan_Diffusion'!I231="","",'Section 9a Plan_Diffusion'!I231)</f>
        <v/>
      </c>
      <c r="Q235" s="46" t="str">
        <f>IF('Section 9a Plan_Diffusion'!J231="","",'Section 9a Plan_Diffusion'!J231)</f>
        <v/>
      </c>
      <c r="R235" s="46" t="str">
        <f>IF('Section 9a Plan_Diffusion'!K231="","",'Section 9a Plan_Diffusion'!K231)</f>
        <v/>
      </c>
      <c r="S235" s="46" t="str">
        <f>IF('Section 9a Plan_Diffusion'!L231="","",'Section 9a Plan_Diffusion'!L231)</f>
        <v/>
      </c>
      <c r="T235" s="46" t="str">
        <f>IF('Section 9a Plan_Diffusion'!M231="","",'Section 9a Plan_Diffusion'!M231)</f>
        <v/>
      </c>
      <c r="U235" s="40">
        <f>'Section 9a Plan_Diffusion'!N231</f>
        <v>0</v>
      </c>
      <c r="V235" s="40">
        <f>'Section 9a Plan_Diffusion'!O231</f>
        <v>0</v>
      </c>
      <c r="W235" s="40">
        <f>'Section 9a Plan_Diffusion'!P231</f>
        <v>0</v>
      </c>
      <c r="X235" s="40">
        <f>'Section 9a Plan_Diffusion'!Q231</f>
        <v>0</v>
      </c>
      <c r="Y235" s="8">
        <f>'Section 9a Plan_Diffusion'!R231</f>
        <v>0</v>
      </c>
      <c r="Z235" s="8">
        <f>'Section 9a Plan_Diffusion'!S231</f>
        <v>0</v>
      </c>
      <c r="AA235" s="1317">
        <f>'Section 9a Plan_Diffusion'!T231</f>
        <v>0</v>
      </c>
      <c r="AB235" s="8">
        <f>'Section 9a Plan_Diffusion'!U231</f>
        <v>0</v>
      </c>
      <c r="AC235" s="8">
        <f>'Section 9a Plan_Diffusion'!V231</f>
        <v>0</v>
      </c>
    </row>
    <row r="236" spans="1:29">
      <c r="A236" s="8">
        <f>'Identification '!$F$11</f>
        <v>0</v>
      </c>
      <c r="B236" s="1441" t="str">
        <f>IF(AND('Identification '!$F$11="",'Identification '!$F$15&lt;&gt;""),'Identification '!$F$15,IF('Identification '!$F$11="","",IF('Identification '!$F$13="Inscrire le nom de votre organisme dans la cellule F15",'Identification '!$F$15,'Identification '!$F$13)))</f>
        <v/>
      </c>
      <c r="C236" s="8" t="str">
        <f>REF!$BM$8</f>
        <v>2026-2027</v>
      </c>
      <c r="D236" s="8" t="s">
        <v>3361</v>
      </c>
      <c r="E236" s="46" t="str">
        <f>'Identification '!$F$17</f>
        <v/>
      </c>
      <c r="F236" s="8" t="str">
        <f>'Identification '!$G$18</f>
        <v/>
      </c>
      <c r="G236" s="10" t="str">
        <f>IF('Section 9a Plan_Diffusion'!$D$7="","",'Section 9a Plan_Diffusion'!$D$7)</f>
        <v/>
      </c>
      <c r="H236" s="8" t="str">
        <f>IF('Section 9a Plan_Diffusion'!A232="","",IF('Section 9a Plan_Diffusion'!A232="«Choisir»","",'Section 9a Plan_Diffusion'!A232))</f>
        <v/>
      </c>
      <c r="I236" s="1312" t="str">
        <f>IF('Section 9a Plan_Diffusion'!B232="","",'Section 9a Plan_Diffusion'!B232)</f>
        <v/>
      </c>
      <c r="J236" s="46" t="str">
        <f>IF('Section 9a Plan_Diffusion'!C232="","",'Section 9a Plan_Diffusion'!C232)</f>
        <v/>
      </c>
      <c r="K236" s="46" t="str">
        <f>IF('Section 9a Plan_Diffusion'!D232="","",'Section 9a Plan_Diffusion'!D232)</f>
        <v/>
      </c>
      <c r="L236" s="8" t="str">
        <f>IF('Section 9a Plan_Diffusion'!E232="","",IF('Section 9a Plan_Diffusion'!E232="«Choisir»","",'Section 9a Plan_Diffusion'!E232))</f>
        <v/>
      </c>
      <c r="M236" s="8" t="str">
        <f>IF('Section 9a Plan_Diffusion'!F232="","",IF('Section 9a Plan_Diffusion'!F232="«Choisir»","",'Section 9a Plan_Diffusion'!F232))</f>
        <v/>
      </c>
      <c r="N236" s="46" t="str">
        <f>IF('Section 9a Plan_Diffusion'!G232="","",'Section 9a Plan_Diffusion'!G232)</f>
        <v/>
      </c>
      <c r="O236" s="46" t="str">
        <f>IF('Section 9a Plan_Diffusion'!H232="","",'Section 9a Plan_Diffusion'!H232)</f>
        <v/>
      </c>
      <c r="P236" s="46" t="str">
        <f>IF('Section 9a Plan_Diffusion'!I232="","",'Section 9a Plan_Diffusion'!I232)</f>
        <v/>
      </c>
      <c r="Q236" s="46" t="str">
        <f>IF('Section 9a Plan_Diffusion'!J232="","",'Section 9a Plan_Diffusion'!J232)</f>
        <v/>
      </c>
      <c r="R236" s="46" t="str">
        <f>IF('Section 9a Plan_Diffusion'!K232="","",'Section 9a Plan_Diffusion'!K232)</f>
        <v/>
      </c>
      <c r="S236" s="46" t="str">
        <f>IF('Section 9a Plan_Diffusion'!L232="","",'Section 9a Plan_Diffusion'!L232)</f>
        <v/>
      </c>
      <c r="T236" s="46" t="str">
        <f>IF('Section 9a Plan_Diffusion'!M232="","",'Section 9a Plan_Diffusion'!M232)</f>
        <v/>
      </c>
      <c r="U236" s="40">
        <f>'Section 9a Plan_Diffusion'!N232</f>
        <v>0</v>
      </c>
      <c r="V236" s="40">
        <f>'Section 9a Plan_Diffusion'!O232</f>
        <v>0</v>
      </c>
      <c r="W236" s="40">
        <f>'Section 9a Plan_Diffusion'!P232</f>
        <v>0</v>
      </c>
      <c r="X236" s="40">
        <f>'Section 9a Plan_Diffusion'!Q232</f>
        <v>0</v>
      </c>
      <c r="Y236" s="8">
        <f>'Section 9a Plan_Diffusion'!R232</f>
        <v>0</v>
      </c>
      <c r="Z236" s="8">
        <f>'Section 9a Plan_Diffusion'!S232</f>
        <v>0</v>
      </c>
      <c r="AA236" s="1317">
        <f>'Section 9a Plan_Diffusion'!T232</f>
        <v>0</v>
      </c>
      <c r="AB236" s="8">
        <f>'Section 9a Plan_Diffusion'!U232</f>
        <v>0</v>
      </c>
      <c r="AC236" s="8">
        <f>'Section 9a Plan_Diffusion'!V232</f>
        <v>0</v>
      </c>
    </row>
    <row r="237" spans="1:29">
      <c r="A237" s="8">
        <f>'Identification '!$F$11</f>
        <v>0</v>
      </c>
      <c r="B237" s="1441" t="str">
        <f>IF(AND('Identification '!$F$11="",'Identification '!$F$15&lt;&gt;""),'Identification '!$F$15,IF('Identification '!$F$11="","",IF('Identification '!$F$13="Inscrire le nom de votre organisme dans la cellule F15",'Identification '!$F$15,'Identification '!$F$13)))</f>
        <v/>
      </c>
      <c r="C237" s="8" t="str">
        <f>REF!$BM$8</f>
        <v>2026-2027</v>
      </c>
      <c r="D237" s="8" t="s">
        <v>3361</v>
      </c>
      <c r="E237" s="46" t="str">
        <f>'Identification '!$F$17</f>
        <v/>
      </c>
      <c r="F237" s="8" t="str">
        <f>'Identification '!$G$18</f>
        <v/>
      </c>
      <c r="G237" s="10" t="str">
        <f>IF('Section 9a Plan_Diffusion'!$D$7="","",'Section 9a Plan_Diffusion'!$D$7)</f>
        <v/>
      </c>
      <c r="H237" s="8" t="str">
        <f>IF('Section 9a Plan_Diffusion'!A233="","",IF('Section 9a Plan_Diffusion'!A233="«Choisir»","",'Section 9a Plan_Diffusion'!A233))</f>
        <v/>
      </c>
      <c r="I237" s="1312" t="str">
        <f>IF('Section 9a Plan_Diffusion'!B233="","",'Section 9a Plan_Diffusion'!B233)</f>
        <v/>
      </c>
      <c r="J237" s="46" t="str">
        <f>IF('Section 9a Plan_Diffusion'!C233="","",'Section 9a Plan_Diffusion'!C233)</f>
        <v/>
      </c>
      <c r="K237" s="46" t="str">
        <f>IF('Section 9a Plan_Diffusion'!D233="","",'Section 9a Plan_Diffusion'!D233)</f>
        <v/>
      </c>
      <c r="L237" s="8" t="str">
        <f>IF('Section 9a Plan_Diffusion'!E233="","",IF('Section 9a Plan_Diffusion'!E233="«Choisir»","",'Section 9a Plan_Diffusion'!E233))</f>
        <v/>
      </c>
      <c r="M237" s="8" t="str">
        <f>IF('Section 9a Plan_Diffusion'!F233="","",IF('Section 9a Plan_Diffusion'!F233="«Choisir»","",'Section 9a Plan_Diffusion'!F233))</f>
        <v/>
      </c>
      <c r="N237" s="46" t="str">
        <f>IF('Section 9a Plan_Diffusion'!G233="","",'Section 9a Plan_Diffusion'!G233)</f>
        <v/>
      </c>
      <c r="O237" s="46" t="str">
        <f>IF('Section 9a Plan_Diffusion'!H233="","",'Section 9a Plan_Diffusion'!H233)</f>
        <v/>
      </c>
      <c r="P237" s="46" t="str">
        <f>IF('Section 9a Plan_Diffusion'!I233="","",'Section 9a Plan_Diffusion'!I233)</f>
        <v/>
      </c>
      <c r="Q237" s="46" t="str">
        <f>IF('Section 9a Plan_Diffusion'!J233="","",'Section 9a Plan_Diffusion'!J233)</f>
        <v/>
      </c>
      <c r="R237" s="46" t="str">
        <f>IF('Section 9a Plan_Diffusion'!K233="","",'Section 9a Plan_Diffusion'!K233)</f>
        <v/>
      </c>
      <c r="S237" s="46" t="str">
        <f>IF('Section 9a Plan_Diffusion'!L233="","",'Section 9a Plan_Diffusion'!L233)</f>
        <v/>
      </c>
      <c r="T237" s="46" t="str">
        <f>IF('Section 9a Plan_Diffusion'!M233="","",'Section 9a Plan_Diffusion'!M233)</f>
        <v/>
      </c>
      <c r="U237" s="40">
        <f>'Section 9a Plan_Diffusion'!N233</f>
        <v>0</v>
      </c>
      <c r="V237" s="40">
        <f>'Section 9a Plan_Diffusion'!O233</f>
        <v>0</v>
      </c>
      <c r="W237" s="40">
        <f>'Section 9a Plan_Diffusion'!P233</f>
        <v>0</v>
      </c>
      <c r="X237" s="40">
        <f>'Section 9a Plan_Diffusion'!Q233</f>
        <v>0</v>
      </c>
      <c r="Y237" s="8">
        <f>'Section 9a Plan_Diffusion'!R233</f>
        <v>0</v>
      </c>
      <c r="Z237" s="8">
        <f>'Section 9a Plan_Diffusion'!S233</f>
        <v>0</v>
      </c>
      <c r="AA237" s="1317">
        <f>'Section 9a Plan_Diffusion'!T233</f>
        <v>0</v>
      </c>
      <c r="AB237" s="8">
        <f>'Section 9a Plan_Diffusion'!U233</f>
        <v>0</v>
      </c>
      <c r="AC237" s="8">
        <f>'Section 9a Plan_Diffusion'!V233</f>
        <v>0</v>
      </c>
    </row>
    <row r="238" spans="1:29">
      <c r="A238" s="8">
        <f>'Identification '!$F$11</f>
        <v>0</v>
      </c>
      <c r="B238" s="1441" t="str">
        <f>IF(AND('Identification '!$F$11="",'Identification '!$F$15&lt;&gt;""),'Identification '!$F$15,IF('Identification '!$F$11="","",IF('Identification '!$F$13="Inscrire le nom de votre organisme dans la cellule F15",'Identification '!$F$15,'Identification '!$F$13)))</f>
        <v/>
      </c>
      <c r="C238" s="8" t="str">
        <f>REF!$BM$8</f>
        <v>2026-2027</v>
      </c>
      <c r="D238" s="8" t="s">
        <v>3361</v>
      </c>
      <c r="E238" s="46" t="str">
        <f>'Identification '!$F$17</f>
        <v/>
      </c>
      <c r="F238" s="8" t="str">
        <f>'Identification '!$G$18</f>
        <v/>
      </c>
      <c r="G238" s="10" t="str">
        <f>IF('Section 9a Plan_Diffusion'!$D$7="","",'Section 9a Plan_Diffusion'!$D$7)</f>
        <v/>
      </c>
      <c r="H238" s="8" t="str">
        <f>IF('Section 9a Plan_Diffusion'!A234="","",IF('Section 9a Plan_Diffusion'!A234="«Choisir»","",'Section 9a Plan_Diffusion'!A234))</f>
        <v/>
      </c>
      <c r="I238" s="1312" t="str">
        <f>IF('Section 9a Plan_Diffusion'!B234="","",'Section 9a Plan_Diffusion'!B234)</f>
        <v/>
      </c>
      <c r="J238" s="46" t="str">
        <f>IF('Section 9a Plan_Diffusion'!C234="","",'Section 9a Plan_Diffusion'!C234)</f>
        <v/>
      </c>
      <c r="K238" s="46" t="str">
        <f>IF('Section 9a Plan_Diffusion'!D234="","",'Section 9a Plan_Diffusion'!D234)</f>
        <v/>
      </c>
      <c r="L238" s="8" t="str">
        <f>IF('Section 9a Plan_Diffusion'!E234="","",IF('Section 9a Plan_Diffusion'!E234="«Choisir»","",'Section 9a Plan_Diffusion'!E234))</f>
        <v/>
      </c>
      <c r="M238" s="8" t="str">
        <f>IF('Section 9a Plan_Diffusion'!F234="","",IF('Section 9a Plan_Diffusion'!F234="«Choisir»","",'Section 9a Plan_Diffusion'!F234))</f>
        <v/>
      </c>
      <c r="N238" s="46" t="str">
        <f>IF('Section 9a Plan_Diffusion'!G234="","",'Section 9a Plan_Diffusion'!G234)</f>
        <v/>
      </c>
      <c r="O238" s="46" t="str">
        <f>IF('Section 9a Plan_Diffusion'!H234="","",'Section 9a Plan_Diffusion'!H234)</f>
        <v/>
      </c>
      <c r="P238" s="46" t="str">
        <f>IF('Section 9a Plan_Diffusion'!I234="","",'Section 9a Plan_Diffusion'!I234)</f>
        <v/>
      </c>
      <c r="Q238" s="46" t="str">
        <f>IF('Section 9a Plan_Diffusion'!J234="","",'Section 9a Plan_Diffusion'!J234)</f>
        <v/>
      </c>
      <c r="R238" s="46" t="str">
        <f>IF('Section 9a Plan_Diffusion'!K234="","",'Section 9a Plan_Diffusion'!K234)</f>
        <v/>
      </c>
      <c r="S238" s="46" t="str">
        <f>IF('Section 9a Plan_Diffusion'!L234="","",'Section 9a Plan_Diffusion'!L234)</f>
        <v/>
      </c>
      <c r="T238" s="46" t="str">
        <f>IF('Section 9a Plan_Diffusion'!M234="","",'Section 9a Plan_Diffusion'!M234)</f>
        <v/>
      </c>
      <c r="U238" s="40">
        <f>'Section 9a Plan_Diffusion'!N234</f>
        <v>0</v>
      </c>
      <c r="V238" s="40">
        <f>'Section 9a Plan_Diffusion'!O234</f>
        <v>0</v>
      </c>
      <c r="W238" s="40">
        <f>'Section 9a Plan_Diffusion'!P234</f>
        <v>0</v>
      </c>
      <c r="X238" s="40">
        <f>'Section 9a Plan_Diffusion'!Q234</f>
        <v>0</v>
      </c>
      <c r="Y238" s="8">
        <f>'Section 9a Plan_Diffusion'!R234</f>
        <v>0</v>
      </c>
      <c r="Z238" s="8">
        <f>'Section 9a Plan_Diffusion'!S234</f>
        <v>0</v>
      </c>
      <c r="AA238" s="1317">
        <f>'Section 9a Plan_Diffusion'!T234</f>
        <v>0</v>
      </c>
      <c r="AB238" s="8">
        <f>'Section 9a Plan_Diffusion'!U234</f>
        <v>0</v>
      </c>
      <c r="AC238" s="8">
        <f>'Section 9a Plan_Diffusion'!V234</f>
        <v>0</v>
      </c>
    </row>
    <row r="239" spans="1:29">
      <c r="A239" s="8">
        <f>'Identification '!$F$11</f>
        <v>0</v>
      </c>
      <c r="B239" s="1441" t="str">
        <f>IF(AND('Identification '!$F$11="",'Identification '!$F$15&lt;&gt;""),'Identification '!$F$15,IF('Identification '!$F$11="","",IF('Identification '!$F$13="Inscrire le nom de votre organisme dans la cellule F15",'Identification '!$F$15,'Identification '!$F$13)))</f>
        <v/>
      </c>
      <c r="C239" s="8" t="str">
        <f>REF!$BM$8</f>
        <v>2026-2027</v>
      </c>
      <c r="D239" s="8" t="s">
        <v>3361</v>
      </c>
      <c r="E239" s="46" t="str">
        <f>'Identification '!$F$17</f>
        <v/>
      </c>
      <c r="F239" s="8" t="str">
        <f>'Identification '!$G$18</f>
        <v/>
      </c>
      <c r="G239" s="10" t="str">
        <f>IF('Section 9a Plan_Diffusion'!$D$7="","",'Section 9a Plan_Diffusion'!$D$7)</f>
        <v/>
      </c>
      <c r="H239" s="8" t="str">
        <f>IF('Section 9a Plan_Diffusion'!A235="","",IF('Section 9a Plan_Diffusion'!A235="«Choisir»","",'Section 9a Plan_Diffusion'!A235))</f>
        <v/>
      </c>
      <c r="I239" s="1312" t="str">
        <f>IF('Section 9a Plan_Diffusion'!B235="","",'Section 9a Plan_Diffusion'!B235)</f>
        <v/>
      </c>
      <c r="J239" s="46" t="str">
        <f>IF('Section 9a Plan_Diffusion'!C235="","",'Section 9a Plan_Diffusion'!C235)</f>
        <v/>
      </c>
      <c r="K239" s="46" t="str">
        <f>IF('Section 9a Plan_Diffusion'!D235="","",'Section 9a Plan_Diffusion'!D235)</f>
        <v/>
      </c>
      <c r="L239" s="8" t="str">
        <f>IF('Section 9a Plan_Diffusion'!E235="","",IF('Section 9a Plan_Diffusion'!E235="«Choisir»","",'Section 9a Plan_Diffusion'!E235))</f>
        <v/>
      </c>
      <c r="M239" s="8" t="str">
        <f>IF('Section 9a Plan_Diffusion'!F235="","",IF('Section 9a Plan_Diffusion'!F235="«Choisir»","",'Section 9a Plan_Diffusion'!F235))</f>
        <v/>
      </c>
      <c r="N239" s="46" t="str">
        <f>IF('Section 9a Plan_Diffusion'!G235="","",'Section 9a Plan_Diffusion'!G235)</f>
        <v/>
      </c>
      <c r="O239" s="46" t="str">
        <f>IF('Section 9a Plan_Diffusion'!H235="","",'Section 9a Plan_Diffusion'!H235)</f>
        <v/>
      </c>
      <c r="P239" s="46" t="str">
        <f>IF('Section 9a Plan_Diffusion'!I235="","",'Section 9a Plan_Diffusion'!I235)</f>
        <v/>
      </c>
      <c r="Q239" s="46" t="str">
        <f>IF('Section 9a Plan_Diffusion'!J235="","",'Section 9a Plan_Diffusion'!J235)</f>
        <v/>
      </c>
      <c r="R239" s="46" t="str">
        <f>IF('Section 9a Plan_Diffusion'!K235="","",'Section 9a Plan_Diffusion'!K235)</f>
        <v/>
      </c>
      <c r="S239" s="46" t="str">
        <f>IF('Section 9a Plan_Diffusion'!L235="","",'Section 9a Plan_Diffusion'!L235)</f>
        <v/>
      </c>
      <c r="T239" s="46" t="str">
        <f>IF('Section 9a Plan_Diffusion'!M235="","",'Section 9a Plan_Diffusion'!M235)</f>
        <v/>
      </c>
      <c r="U239" s="40">
        <f>'Section 9a Plan_Diffusion'!N235</f>
        <v>0</v>
      </c>
      <c r="V239" s="40">
        <f>'Section 9a Plan_Diffusion'!O235</f>
        <v>0</v>
      </c>
      <c r="W239" s="40">
        <f>'Section 9a Plan_Diffusion'!P235</f>
        <v>0</v>
      </c>
      <c r="X239" s="40">
        <f>'Section 9a Plan_Diffusion'!Q235</f>
        <v>0</v>
      </c>
      <c r="Y239" s="8">
        <f>'Section 9a Plan_Diffusion'!R235</f>
        <v>0</v>
      </c>
      <c r="Z239" s="8">
        <f>'Section 9a Plan_Diffusion'!S235</f>
        <v>0</v>
      </c>
      <c r="AA239" s="1317">
        <f>'Section 9a Plan_Diffusion'!T235</f>
        <v>0</v>
      </c>
      <c r="AB239" s="8">
        <f>'Section 9a Plan_Diffusion'!U235</f>
        <v>0</v>
      </c>
      <c r="AC239" s="8">
        <f>'Section 9a Plan_Diffusion'!V235</f>
        <v>0</v>
      </c>
    </row>
    <row r="240" spans="1:29">
      <c r="A240" s="8">
        <f>'Identification '!$F$11</f>
        <v>0</v>
      </c>
      <c r="B240" s="1441" t="str">
        <f>IF(AND('Identification '!$F$11="",'Identification '!$F$15&lt;&gt;""),'Identification '!$F$15,IF('Identification '!$F$11="","",IF('Identification '!$F$13="Inscrire le nom de votre organisme dans la cellule F15",'Identification '!$F$15,'Identification '!$F$13)))</f>
        <v/>
      </c>
      <c r="C240" s="8" t="str">
        <f>REF!$BM$8</f>
        <v>2026-2027</v>
      </c>
      <c r="D240" s="8" t="s">
        <v>3361</v>
      </c>
      <c r="E240" s="46" t="str">
        <f>'Identification '!$F$17</f>
        <v/>
      </c>
      <c r="F240" s="8" t="str">
        <f>'Identification '!$G$18</f>
        <v/>
      </c>
      <c r="G240" s="10" t="str">
        <f>IF('Section 9a Plan_Diffusion'!$D$7="","",'Section 9a Plan_Diffusion'!$D$7)</f>
        <v/>
      </c>
      <c r="H240" s="8" t="str">
        <f>IF('Section 9a Plan_Diffusion'!A236="","",IF('Section 9a Plan_Diffusion'!A236="«Choisir»","",'Section 9a Plan_Diffusion'!A236))</f>
        <v/>
      </c>
      <c r="I240" s="1312" t="str">
        <f>IF('Section 9a Plan_Diffusion'!B236="","",'Section 9a Plan_Diffusion'!B236)</f>
        <v/>
      </c>
      <c r="J240" s="46" t="str">
        <f>IF('Section 9a Plan_Diffusion'!C236="","",'Section 9a Plan_Diffusion'!C236)</f>
        <v/>
      </c>
      <c r="K240" s="46" t="str">
        <f>IF('Section 9a Plan_Diffusion'!D236="","",'Section 9a Plan_Diffusion'!D236)</f>
        <v/>
      </c>
      <c r="L240" s="8" t="str">
        <f>IF('Section 9a Plan_Diffusion'!E236="","",IF('Section 9a Plan_Diffusion'!E236="«Choisir»","",'Section 9a Plan_Diffusion'!E236))</f>
        <v/>
      </c>
      <c r="M240" s="8" t="str">
        <f>IF('Section 9a Plan_Diffusion'!F236="","",IF('Section 9a Plan_Diffusion'!F236="«Choisir»","",'Section 9a Plan_Diffusion'!F236))</f>
        <v/>
      </c>
      <c r="N240" s="46" t="str">
        <f>IF('Section 9a Plan_Diffusion'!G236="","",'Section 9a Plan_Diffusion'!G236)</f>
        <v/>
      </c>
      <c r="O240" s="46" t="str">
        <f>IF('Section 9a Plan_Diffusion'!H236="","",'Section 9a Plan_Diffusion'!H236)</f>
        <v/>
      </c>
      <c r="P240" s="46" t="str">
        <f>IF('Section 9a Plan_Diffusion'!I236="","",'Section 9a Plan_Diffusion'!I236)</f>
        <v/>
      </c>
      <c r="Q240" s="46" t="str">
        <f>IF('Section 9a Plan_Diffusion'!J236="","",'Section 9a Plan_Diffusion'!J236)</f>
        <v/>
      </c>
      <c r="R240" s="46" t="str">
        <f>IF('Section 9a Plan_Diffusion'!K236="","",'Section 9a Plan_Diffusion'!K236)</f>
        <v/>
      </c>
      <c r="S240" s="46" t="str">
        <f>IF('Section 9a Plan_Diffusion'!L236="","",'Section 9a Plan_Diffusion'!L236)</f>
        <v/>
      </c>
      <c r="T240" s="46" t="str">
        <f>IF('Section 9a Plan_Diffusion'!M236="","",'Section 9a Plan_Diffusion'!M236)</f>
        <v/>
      </c>
      <c r="U240" s="40">
        <f>'Section 9a Plan_Diffusion'!N236</f>
        <v>0</v>
      </c>
      <c r="V240" s="40">
        <f>'Section 9a Plan_Diffusion'!O236</f>
        <v>0</v>
      </c>
      <c r="W240" s="40">
        <f>'Section 9a Plan_Diffusion'!P236</f>
        <v>0</v>
      </c>
      <c r="X240" s="40">
        <f>'Section 9a Plan_Diffusion'!Q236</f>
        <v>0</v>
      </c>
      <c r="Y240" s="8">
        <f>'Section 9a Plan_Diffusion'!R236</f>
        <v>0</v>
      </c>
      <c r="Z240" s="8">
        <f>'Section 9a Plan_Diffusion'!S236</f>
        <v>0</v>
      </c>
      <c r="AA240" s="1317">
        <f>'Section 9a Plan_Diffusion'!T236</f>
        <v>0</v>
      </c>
      <c r="AB240" s="8">
        <f>'Section 9a Plan_Diffusion'!U236</f>
        <v>0</v>
      </c>
      <c r="AC240" s="8">
        <f>'Section 9a Plan_Diffusion'!V236</f>
        <v>0</v>
      </c>
    </row>
    <row r="241" spans="1:29">
      <c r="A241" s="8">
        <f>'Identification '!$F$11</f>
        <v>0</v>
      </c>
      <c r="B241" s="1441" t="str">
        <f>IF(AND('Identification '!$F$11="",'Identification '!$F$15&lt;&gt;""),'Identification '!$F$15,IF('Identification '!$F$11="","",IF('Identification '!$F$13="Inscrire le nom de votre organisme dans la cellule F15",'Identification '!$F$15,'Identification '!$F$13)))</f>
        <v/>
      </c>
      <c r="C241" s="8" t="str">
        <f>REF!$BM$8</f>
        <v>2026-2027</v>
      </c>
      <c r="D241" s="8" t="s">
        <v>3361</v>
      </c>
      <c r="E241" s="46" t="str">
        <f>'Identification '!$F$17</f>
        <v/>
      </c>
      <c r="F241" s="8" t="str">
        <f>'Identification '!$G$18</f>
        <v/>
      </c>
      <c r="G241" s="10" t="str">
        <f>IF('Section 9a Plan_Diffusion'!$D$7="","",'Section 9a Plan_Diffusion'!$D$7)</f>
        <v/>
      </c>
      <c r="H241" s="8" t="str">
        <f>IF('Section 9a Plan_Diffusion'!A237="","",IF('Section 9a Plan_Diffusion'!A237="«Choisir»","",'Section 9a Plan_Diffusion'!A237))</f>
        <v/>
      </c>
      <c r="I241" s="1312" t="str">
        <f>IF('Section 9a Plan_Diffusion'!B237="","",'Section 9a Plan_Diffusion'!B237)</f>
        <v/>
      </c>
      <c r="J241" s="46" t="str">
        <f>IF('Section 9a Plan_Diffusion'!C237="","",'Section 9a Plan_Diffusion'!C237)</f>
        <v/>
      </c>
      <c r="K241" s="46" t="str">
        <f>IF('Section 9a Plan_Diffusion'!D237="","",'Section 9a Plan_Diffusion'!D237)</f>
        <v/>
      </c>
      <c r="L241" s="8" t="str">
        <f>IF('Section 9a Plan_Diffusion'!E237="","",IF('Section 9a Plan_Diffusion'!E237="«Choisir»","",'Section 9a Plan_Diffusion'!E237))</f>
        <v/>
      </c>
      <c r="M241" s="8" t="str">
        <f>IF('Section 9a Plan_Diffusion'!F237="","",IF('Section 9a Plan_Diffusion'!F237="«Choisir»","",'Section 9a Plan_Diffusion'!F237))</f>
        <v/>
      </c>
      <c r="N241" s="46" t="str">
        <f>IF('Section 9a Plan_Diffusion'!G237="","",'Section 9a Plan_Diffusion'!G237)</f>
        <v/>
      </c>
      <c r="O241" s="46" t="str">
        <f>IF('Section 9a Plan_Diffusion'!H237="","",'Section 9a Plan_Diffusion'!H237)</f>
        <v/>
      </c>
      <c r="P241" s="46" t="str">
        <f>IF('Section 9a Plan_Diffusion'!I237="","",'Section 9a Plan_Diffusion'!I237)</f>
        <v/>
      </c>
      <c r="Q241" s="46" t="str">
        <f>IF('Section 9a Plan_Diffusion'!J237="","",'Section 9a Plan_Diffusion'!J237)</f>
        <v/>
      </c>
      <c r="R241" s="46" t="str">
        <f>IF('Section 9a Plan_Diffusion'!K237="","",'Section 9a Plan_Diffusion'!K237)</f>
        <v/>
      </c>
      <c r="S241" s="46" t="str">
        <f>IF('Section 9a Plan_Diffusion'!L237="","",'Section 9a Plan_Diffusion'!L237)</f>
        <v/>
      </c>
      <c r="T241" s="46" t="str">
        <f>IF('Section 9a Plan_Diffusion'!M237="","",'Section 9a Plan_Diffusion'!M237)</f>
        <v/>
      </c>
      <c r="U241" s="40">
        <f>'Section 9a Plan_Diffusion'!N237</f>
        <v>0</v>
      </c>
      <c r="V241" s="40">
        <f>'Section 9a Plan_Diffusion'!O237</f>
        <v>0</v>
      </c>
      <c r="W241" s="40">
        <f>'Section 9a Plan_Diffusion'!P237</f>
        <v>0</v>
      </c>
      <c r="X241" s="40">
        <f>'Section 9a Plan_Diffusion'!Q237</f>
        <v>0</v>
      </c>
      <c r="Y241" s="8">
        <f>'Section 9a Plan_Diffusion'!R237</f>
        <v>0</v>
      </c>
      <c r="Z241" s="8">
        <f>'Section 9a Plan_Diffusion'!S237</f>
        <v>0</v>
      </c>
      <c r="AA241" s="1317">
        <f>'Section 9a Plan_Diffusion'!T237</f>
        <v>0</v>
      </c>
      <c r="AB241" s="8">
        <f>'Section 9a Plan_Diffusion'!U237</f>
        <v>0</v>
      </c>
      <c r="AC241" s="8">
        <f>'Section 9a Plan_Diffusion'!V237</f>
        <v>0</v>
      </c>
    </row>
    <row r="242" spans="1:29">
      <c r="A242" s="8">
        <f>'Identification '!$F$11</f>
        <v>0</v>
      </c>
      <c r="B242" s="1441" t="str">
        <f>IF(AND('Identification '!$F$11="",'Identification '!$F$15&lt;&gt;""),'Identification '!$F$15,IF('Identification '!$F$11="","",IF('Identification '!$F$13="Inscrire le nom de votre organisme dans la cellule F15",'Identification '!$F$15,'Identification '!$F$13)))</f>
        <v/>
      </c>
      <c r="C242" s="8" t="str">
        <f>REF!$BM$8</f>
        <v>2026-2027</v>
      </c>
      <c r="D242" s="8" t="s">
        <v>3361</v>
      </c>
      <c r="E242" s="46" t="str">
        <f>'Identification '!$F$17</f>
        <v/>
      </c>
      <c r="F242" s="8" t="str">
        <f>'Identification '!$G$18</f>
        <v/>
      </c>
      <c r="G242" s="10" t="str">
        <f>IF('Section 9a Plan_Diffusion'!$D$7="","",'Section 9a Plan_Diffusion'!$D$7)</f>
        <v/>
      </c>
      <c r="H242" s="8" t="str">
        <f>IF('Section 9a Plan_Diffusion'!A238="","",IF('Section 9a Plan_Diffusion'!A238="«Choisir»","",'Section 9a Plan_Diffusion'!A238))</f>
        <v/>
      </c>
      <c r="I242" s="1312" t="str">
        <f>IF('Section 9a Plan_Diffusion'!B238="","",'Section 9a Plan_Diffusion'!B238)</f>
        <v/>
      </c>
      <c r="J242" s="46" t="str">
        <f>IF('Section 9a Plan_Diffusion'!C238="","",'Section 9a Plan_Diffusion'!C238)</f>
        <v/>
      </c>
      <c r="K242" s="46" t="str">
        <f>IF('Section 9a Plan_Diffusion'!D238="","",'Section 9a Plan_Diffusion'!D238)</f>
        <v/>
      </c>
      <c r="L242" s="8" t="str">
        <f>IF('Section 9a Plan_Diffusion'!E238="","",IF('Section 9a Plan_Diffusion'!E238="«Choisir»","",'Section 9a Plan_Diffusion'!E238))</f>
        <v/>
      </c>
      <c r="M242" s="8" t="str">
        <f>IF('Section 9a Plan_Diffusion'!F238="","",IF('Section 9a Plan_Diffusion'!F238="«Choisir»","",'Section 9a Plan_Diffusion'!F238))</f>
        <v/>
      </c>
      <c r="N242" s="46" t="str">
        <f>IF('Section 9a Plan_Diffusion'!G238="","",'Section 9a Plan_Diffusion'!G238)</f>
        <v/>
      </c>
      <c r="O242" s="46" t="str">
        <f>IF('Section 9a Plan_Diffusion'!H238="","",'Section 9a Plan_Diffusion'!H238)</f>
        <v/>
      </c>
      <c r="P242" s="46" t="str">
        <f>IF('Section 9a Plan_Diffusion'!I238="","",'Section 9a Plan_Diffusion'!I238)</f>
        <v/>
      </c>
      <c r="Q242" s="46" t="str">
        <f>IF('Section 9a Plan_Diffusion'!J238="","",'Section 9a Plan_Diffusion'!J238)</f>
        <v/>
      </c>
      <c r="R242" s="46" t="str">
        <f>IF('Section 9a Plan_Diffusion'!K238="","",'Section 9a Plan_Diffusion'!K238)</f>
        <v/>
      </c>
      <c r="S242" s="46" t="str">
        <f>IF('Section 9a Plan_Diffusion'!L238="","",'Section 9a Plan_Diffusion'!L238)</f>
        <v/>
      </c>
      <c r="T242" s="46" t="str">
        <f>IF('Section 9a Plan_Diffusion'!M238="","",'Section 9a Plan_Diffusion'!M238)</f>
        <v/>
      </c>
      <c r="U242" s="40">
        <f>'Section 9a Plan_Diffusion'!N238</f>
        <v>0</v>
      </c>
      <c r="V242" s="40">
        <f>'Section 9a Plan_Diffusion'!O238</f>
        <v>0</v>
      </c>
      <c r="W242" s="40">
        <f>'Section 9a Plan_Diffusion'!P238</f>
        <v>0</v>
      </c>
      <c r="X242" s="40">
        <f>'Section 9a Plan_Diffusion'!Q238</f>
        <v>0</v>
      </c>
      <c r="Y242" s="8">
        <f>'Section 9a Plan_Diffusion'!R238</f>
        <v>0</v>
      </c>
      <c r="Z242" s="8">
        <f>'Section 9a Plan_Diffusion'!S238</f>
        <v>0</v>
      </c>
      <c r="AA242" s="1317">
        <f>'Section 9a Plan_Diffusion'!T238</f>
        <v>0</v>
      </c>
      <c r="AB242" s="8">
        <f>'Section 9a Plan_Diffusion'!U238</f>
        <v>0</v>
      </c>
      <c r="AC242" s="8">
        <f>'Section 9a Plan_Diffusion'!V238</f>
        <v>0</v>
      </c>
    </row>
    <row r="243" spans="1:29">
      <c r="A243" s="8">
        <f>'Identification '!$F$11</f>
        <v>0</v>
      </c>
      <c r="B243" s="1441" t="str">
        <f>IF(AND('Identification '!$F$11="",'Identification '!$F$15&lt;&gt;""),'Identification '!$F$15,IF('Identification '!$F$11="","",IF('Identification '!$F$13="Inscrire le nom de votre organisme dans la cellule F15",'Identification '!$F$15,'Identification '!$F$13)))</f>
        <v/>
      </c>
      <c r="C243" s="8" t="str">
        <f>REF!$BM$8</f>
        <v>2026-2027</v>
      </c>
      <c r="D243" s="8" t="s">
        <v>3361</v>
      </c>
      <c r="E243" s="46" t="str">
        <f>'Identification '!$F$17</f>
        <v/>
      </c>
      <c r="F243" s="8" t="str">
        <f>'Identification '!$G$18</f>
        <v/>
      </c>
      <c r="G243" s="10" t="str">
        <f>IF('Section 9a Plan_Diffusion'!$D$7="","",'Section 9a Plan_Diffusion'!$D$7)</f>
        <v/>
      </c>
      <c r="H243" s="8" t="str">
        <f>IF('Section 9a Plan_Diffusion'!A239="","",IF('Section 9a Plan_Diffusion'!A239="«Choisir»","",'Section 9a Plan_Diffusion'!A239))</f>
        <v/>
      </c>
      <c r="I243" s="1312" t="str">
        <f>IF('Section 9a Plan_Diffusion'!B239="","",'Section 9a Plan_Diffusion'!B239)</f>
        <v/>
      </c>
      <c r="J243" s="46" t="str">
        <f>IF('Section 9a Plan_Diffusion'!C239="","",'Section 9a Plan_Diffusion'!C239)</f>
        <v/>
      </c>
      <c r="K243" s="46" t="str">
        <f>IF('Section 9a Plan_Diffusion'!D239="","",'Section 9a Plan_Diffusion'!D239)</f>
        <v/>
      </c>
      <c r="L243" s="8" t="str">
        <f>IF('Section 9a Plan_Diffusion'!E239="","",IF('Section 9a Plan_Diffusion'!E239="«Choisir»","",'Section 9a Plan_Diffusion'!E239))</f>
        <v/>
      </c>
      <c r="M243" s="8" t="str">
        <f>IF('Section 9a Plan_Diffusion'!F239="","",IF('Section 9a Plan_Diffusion'!F239="«Choisir»","",'Section 9a Plan_Diffusion'!F239))</f>
        <v/>
      </c>
      <c r="N243" s="46" t="str">
        <f>IF('Section 9a Plan_Diffusion'!G239="","",'Section 9a Plan_Diffusion'!G239)</f>
        <v/>
      </c>
      <c r="O243" s="46" t="str">
        <f>IF('Section 9a Plan_Diffusion'!H239="","",'Section 9a Plan_Diffusion'!H239)</f>
        <v/>
      </c>
      <c r="P243" s="46" t="str">
        <f>IF('Section 9a Plan_Diffusion'!I239="","",'Section 9a Plan_Diffusion'!I239)</f>
        <v/>
      </c>
      <c r="Q243" s="46" t="str">
        <f>IF('Section 9a Plan_Diffusion'!J239="","",'Section 9a Plan_Diffusion'!J239)</f>
        <v/>
      </c>
      <c r="R243" s="46" t="str">
        <f>IF('Section 9a Plan_Diffusion'!K239="","",'Section 9a Plan_Diffusion'!K239)</f>
        <v/>
      </c>
      <c r="S243" s="46" t="str">
        <f>IF('Section 9a Plan_Diffusion'!L239="","",'Section 9a Plan_Diffusion'!L239)</f>
        <v/>
      </c>
      <c r="T243" s="46" t="str">
        <f>IF('Section 9a Plan_Diffusion'!M239="","",'Section 9a Plan_Diffusion'!M239)</f>
        <v/>
      </c>
      <c r="U243" s="40">
        <f>'Section 9a Plan_Diffusion'!N239</f>
        <v>0</v>
      </c>
      <c r="V243" s="40">
        <f>'Section 9a Plan_Diffusion'!O239</f>
        <v>0</v>
      </c>
      <c r="W243" s="40">
        <f>'Section 9a Plan_Diffusion'!P239</f>
        <v>0</v>
      </c>
      <c r="X243" s="40">
        <f>'Section 9a Plan_Diffusion'!Q239</f>
        <v>0</v>
      </c>
      <c r="Y243" s="8">
        <f>'Section 9a Plan_Diffusion'!R239</f>
        <v>0</v>
      </c>
      <c r="Z243" s="8">
        <f>'Section 9a Plan_Diffusion'!S239</f>
        <v>0</v>
      </c>
      <c r="AA243" s="1317">
        <f>'Section 9a Plan_Diffusion'!T239</f>
        <v>0</v>
      </c>
      <c r="AB243" s="8">
        <f>'Section 9a Plan_Diffusion'!U239</f>
        <v>0</v>
      </c>
      <c r="AC243" s="8">
        <f>'Section 9a Plan_Diffusion'!V239</f>
        <v>0</v>
      </c>
    </row>
    <row r="244" spans="1:29">
      <c r="A244" s="8">
        <f>'Identification '!$F$11</f>
        <v>0</v>
      </c>
      <c r="B244" s="1441" t="str">
        <f>IF(AND('Identification '!$F$11="",'Identification '!$F$15&lt;&gt;""),'Identification '!$F$15,IF('Identification '!$F$11="","",IF('Identification '!$F$13="Inscrire le nom de votre organisme dans la cellule F15",'Identification '!$F$15,'Identification '!$F$13)))</f>
        <v/>
      </c>
      <c r="C244" s="8" t="str">
        <f>REF!$BM$8</f>
        <v>2026-2027</v>
      </c>
      <c r="D244" s="8" t="s">
        <v>3361</v>
      </c>
      <c r="E244" s="46" t="str">
        <f>'Identification '!$F$17</f>
        <v/>
      </c>
      <c r="F244" s="8" t="str">
        <f>'Identification '!$G$18</f>
        <v/>
      </c>
      <c r="G244" s="10" t="str">
        <f>IF('Section 9a Plan_Diffusion'!$D$7="","",'Section 9a Plan_Diffusion'!$D$7)</f>
        <v/>
      </c>
      <c r="H244" s="8" t="str">
        <f>IF('Section 9a Plan_Diffusion'!A240="","",IF('Section 9a Plan_Diffusion'!A240="«Choisir»","",'Section 9a Plan_Diffusion'!A240))</f>
        <v/>
      </c>
      <c r="I244" s="1312" t="str">
        <f>IF('Section 9a Plan_Diffusion'!B240="","",'Section 9a Plan_Diffusion'!B240)</f>
        <v/>
      </c>
      <c r="J244" s="46" t="str">
        <f>IF('Section 9a Plan_Diffusion'!C240="","",'Section 9a Plan_Diffusion'!C240)</f>
        <v/>
      </c>
      <c r="K244" s="46" t="str">
        <f>IF('Section 9a Plan_Diffusion'!D240="","",'Section 9a Plan_Diffusion'!D240)</f>
        <v/>
      </c>
      <c r="L244" s="8" t="str">
        <f>IF('Section 9a Plan_Diffusion'!E240="","",IF('Section 9a Plan_Diffusion'!E240="«Choisir»","",'Section 9a Plan_Diffusion'!E240))</f>
        <v/>
      </c>
      <c r="M244" s="8" t="str">
        <f>IF('Section 9a Plan_Diffusion'!F240="","",IF('Section 9a Plan_Diffusion'!F240="«Choisir»","",'Section 9a Plan_Diffusion'!F240))</f>
        <v/>
      </c>
      <c r="N244" s="46" t="str">
        <f>IF('Section 9a Plan_Diffusion'!G240="","",'Section 9a Plan_Diffusion'!G240)</f>
        <v/>
      </c>
      <c r="O244" s="46" t="str">
        <f>IF('Section 9a Plan_Diffusion'!H240="","",'Section 9a Plan_Diffusion'!H240)</f>
        <v/>
      </c>
      <c r="P244" s="46" t="str">
        <f>IF('Section 9a Plan_Diffusion'!I240="","",'Section 9a Plan_Diffusion'!I240)</f>
        <v/>
      </c>
      <c r="Q244" s="46" t="str">
        <f>IF('Section 9a Plan_Diffusion'!J240="","",'Section 9a Plan_Diffusion'!J240)</f>
        <v/>
      </c>
      <c r="R244" s="46" t="str">
        <f>IF('Section 9a Plan_Diffusion'!K240="","",'Section 9a Plan_Diffusion'!K240)</f>
        <v/>
      </c>
      <c r="S244" s="46" t="str">
        <f>IF('Section 9a Plan_Diffusion'!L240="","",'Section 9a Plan_Diffusion'!L240)</f>
        <v/>
      </c>
      <c r="T244" s="46" t="str">
        <f>IF('Section 9a Plan_Diffusion'!M240="","",'Section 9a Plan_Diffusion'!M240)</f>
        <v/>
      </c>
      <c r="U244" s="40">
        <f>'Section 9a Plan_Diffusion'!N240</f>
        <v>0</v>
      </c>
      <c r="V244" s="40">
        <f>'Section 9a Plan_Diffusion'!O240</f>
        <v>0</v>
      </c>
      <c r="W244" s="40">
        <f>'Section 9a Plan_Diffusion'!P240</f>
        <v>0</v>
      </c>
      <c r="X244" s="40">
        <f>'Section 9a Plan_Diffusion'!Q240</f>
        <v>0</v>
      </c>
      <c r="Y244" s="8">
        <f>'Section 9a Plan_Diffusion'!R240</f>
        <v>0</v>
      </c>
      <c r="Z244" s="8">
        <f>'Section 9a Plan_Diffusion'!S240</f>
        <v>0</v>
      </c>
      <c r="AA244" s="1317">
        <f>'Section 9a Plan_Diffusion'!T240</f>
        <v>0</v>
      </c>
      <c r="AB244" s="8">
        <f>'Section 9a Plan_Diffusion'!U240</f>
        <v>0</v>
      </c>
      <c r="AC244" s="8">
        <f>'Section 9a Plan_Diffusion'!V240</f>
        <v>0</v>
      </c>
    </row>
    <row r="245" spans="1:29">
      <c r="A245" s="8">
        <f>'Identification '!$F$11</f>
        <v>0</v>
      </c>
      <c r="B245" s="1441" t="str">
        <f>IF(AND('Identification '!$F$11="",'Identification '!$F$15&lt;&gt;""),'Identification '!$F$15,IF('Identification '!$F$11="","",IF('Identification '!$F$13="Inscrire le nom de votre organisme dans la cellule F15",'Identification '!$F$15,'Identification '!$F$13)))</f>
        <v/>
      </c>
      <c r="C245" s="8" t="str">
        <f>REF!$BM$8</f>
        <v>2026-2027</v>
      </c>
      <c r="D245" s="8" t="s">
        <v>3361</v>
      </c>
      <c r="E245" s="46" t="str">
        <f>'Identification '!$F$17</f>
        <v/>
      </c>
      <c r="F245" s="8" t="str">
        <f>'Identification '!$G$18</f>
        <v/>
      </c>
      <c r="G245" s="10" t="str">
        <f>IF('Section 9a Plan_Diffusion'!$D$7="","",'Section 9a Plan_Diffusion'!$D$7)</f>
        <v/>
      </c>
      <c r="H245" s="8" t="str">
        <f>IF('Section 9a Plan_Diffusion'!A241="","",IF('Section 9a Plan_Diffusion'!A241="«Choisir»","",'Section 9a Plan_Diffusion'!A241))</f>
        <v/>
      </c>
      <c r="I245" s="1312" t="str">
        <f>IF('Section 9a Plan_Diffusion'!B241="","",'Section 9a Plan_Diffusion'!B241)</f>
        <v/>
      </c>
      <c r="J245" s="46" t="str">
        <f>IF('Section 9a Plan_Diffusion'!C241="","",'Section 9a Plan_Diffusion'!C241)</f>
        <v/>
      </c>
      <c r="K245" s="46" t="str">
        <f>IF('Section 9a Plan_Diffusion'!D241="","",'Section 9a Plan_Diffusion'!D241)</f>
        <v/>
      </c>
      <c r="L245" s="8" t="str">
        <f>IF('Section 9a Plan_Diffusion'!E241="","",IF('Section 9a Plan_Diffusion'!E241="«Choisir»","",'Section 9a Plan_Diffusion'!E241))</f>
        <v/>
      </c>
      <c r="M245" s="8" t="str">
        <f>IF('Section 9a Plan_Diffusion'!F241="","",IF('Section 9a Plan_Diffusion'!F241="«Choisir»","",'Section 9a Plan_Diffusion'!F241))</f>
        <v/>
      </c>
      <c r="N245" s="46" t="str">
        <f>IF('Section 9a Plan_Diffusion'!G241="","",'Section 9a Plan_Diffusion'!G241)</f>
        <v/>
      </c>
      <c r="O245" s="46" t="str">
        <f>IF('Section 9a Plan_Diffusion'!H241="","",'Section 9a Plan_Diffusion'!H241)</f>
        <v/>
      </c>
      <c r="P245" s="46" t="str">
        <f>IF('Section 9a Plan_Diffusion'!I241="","",'Section 9a Plan_Diffusion'!I241)</f>
        <v/>
      </c>
      <c r="Q245" s="46" t="str">
        <f>IF('Section 9a Plan_Diffusion'!J241="","",'Section 9a Plan_Diffusion'!J241)</f>
        <v/>
      </c>
      <c r="R245" s="46" t="str">
        <f>IF('Section 9a Plan_Diffusion'!K241="","",'Section 9a Plan_Diffusion'!K241)</f>
        <v/>
      </c>
      <c r="S245" s="46" t="str">
        <f>IF('Section 9a Plan_Diffusion'!L241="","",'Section 9a Plan_Diffusion'!L241)</f>
        <v/>
      </c>
      <c r="T245" s="46" t="str">
        <f>IF('Section 9a Plan_Diffusion'!M241="","",'Section 9a Plan_Diffusion'!M241)</f>
        <v/>
      </c>
      <c r="U245" s="40">
        <f>'Section 9a Plan_Diffusion'!N241</f>
        <v>0</v>
      </c>
      <c r="V245" s="40">
        <f>'Section 9a Plan_Diffusion'!O241</f>
        <v>0</v>
      </c>
      <c r="W245" s="40">
        <f>'Section 9a Plan_Diffusion'!P241</f>
        <v>0</v>
      </c>
      <c r="X245" s="40">
        <f>'Section 9a Plan_Diffusion'!Q241</f>
        <v>0</v>
      </c>
      <c r="Y245" s="8">
        <f>'Section 9a Plan_Diffusion'!R241</f>
        <v>0</v>
      </c>
      <c r="Z245" s="8">
        <f>'Section 9a Plan_Diffusion'!S241</f>
        <v>0</v>
      </c>
      <c r="AA245" s="1317">
        <f>'Section 9a Plan_Diffusion'!T241</f>
        <v>0</v>
      </c>
      <c r="AB245" s="8">
        <f>'Section 9a Plan_Diffusion'!U241</f>
        <v>0</v>
      </c>
      <c r="AC245" s="8">
        <f>'Section 9a Plan_Diffusion'!V241</f>
        <v>0</v>
      </c>
    </row>
    <row r="246" spans="1:29">
      <c r="A246" s="8">
        <f>'Identification '!$F$11</f>
        <v>0</v>
      </c>
      <c r="B246" s="1441" t="str">
        <f>IF(AND('Identification '!$F$11="",'Identification '!$F$15&lt;&gt;""),'Identification '!$F$15,IF('Identification '!$F$11="","",IF('Identification '!$F$13="Inscrire le nom de votre organisme dans la cellule F15",'Identification '!$F$15,'Identification '!$F$13)))</f>
        <v/>
      </c>
      <c r="C246" s="8" t="str">
        <f>REF!$BM$8</f>
        <v>2026-2027</v>
      </c>
      <c r="D246" s="8" t="s">
        <v>3361</v>
      </c>
      <c r="E246" s="46" t="str">
        <f>'Identification '!$F$17</f>
        <v/>
      </c>
      <c r="F246" s="8" t="str">
        <f>'Identification '!$G$18</f>
        <v/>
      </c>
      <c r="G246" s="10" t="str">
        <f>IF('Section 9a Plan_Diffusion'!$D$7="","",'Section 9a Plan_Diffusion'!$D$7)</f>
        <v/>
      </c>
      <c r="H246" s="8" t="str">
        <f>IF('Section 9a Plan_Diffusion'!A242="","",IF('Section 9a Plan_Diffusion'!A242="«Choisir»","",'Section 9a Plan_Diffusion'!A242))</f>
        <v/>
      </c>
      <c r="I246" s="1312" t="str">
        <f>IF('Section 9a Plan_Diffusion'!B242="","",'Section 9a Plan_Diffusion'!B242)</f>
        <v/>
      </c>
      <c r="J246" s="46" t="str">
        <f>IF('Section 9a Plan_Diffusion'!C242="","",'Section 9a Plan_Diffusion'!C242)</f>
        <v/>
      </c>
      <c r="K246" s="46" t="str">
        <f>IF('Section 9a Plan_Diffusion'!D242="","",'Section 9a Plan_Diffusion'!D242)</f>
        <v/>
      </c>
      <c r="L246" s="8" t="str">
        <f>IF('Section 9a Plan_Diffusion'!E242="","",IF('Section 9a Plan_Diffusion'!E242="«Choisir»","",'Section 9a Plan_Diffusion'!E242))</f>
        <v/>
      </c>
      <c r="M246" s="8" t="str">
        <f>IF('Section 9a Plan_Diffusion'!F242="","",IF('Section 9a Plan_Diffusion'!F242="«Choisir»","",'Section 9a Plan_Diffusion'!F242))</f>
        <v/>
      </c>
      <c r="N246" s="46" t="str">
        <f>IF('Section 9a Plan_Diffusion'!G242="","",'Section 9a Plan_Diffusion'!G242)</f>
        <v/>
      </c>
      <c r="O246" s="46" t="str">
        <f>IF('Section 9a Plan_Diffusion'!H242="","",'Section 9a Plan_Diffusion'!H242)</f>
        <v/>
      </c>
      <c r="P246" s="46" t="str">
        <f>IF('Section 9a Plan_Diffusion'!I242="","",'Section 9a Plan_Diffusion'!I242)</f>
        <v/>
      </c>
      <c r="Q246" s="46" t="str">
        <f>IF('Section 9a Plan_Diffusion'!J242="","",'Section 9a Plan_Diffusion'!J242)</f>
        <v/>
      </c>
      <c r="R246" s="46" t="str">
        <f>IF('Section 9a Plan_Diffusion'!K242="","",'Section 9a Plan_Diffusion'!K242)</f>
        <v/>
      </c>
      <c r="S246" s="46" t="str">
        <f>IF('Section 9a Plan_Diffusion'!L242="","",'Section 9a Plan_Diffusion'!L242)</f>
        <v/>
      </c>
      <c r="T246" s="46" t="str">
        <f>IF('Section 9a Plan_Diffusion'!M242="","",'Section 9a Plan_Diffusion'!M242)</f>
        <v/>
      </c>
      <c r="U246" s="40">
        <f>'Section 9a Plan_Diffusion'!N242</f>
        <v>0</v>
      </c>
      <c r="V246" s="40">
        <f>'Section 9a Plan_Diffusion'!O242</f>
        <v>0</v>
      </c>
      <c r="W246" s="40">
        <f>'Section 9a Plan_Diffusion'!P242</f>
        <v>0</v>
      </c>
      <c r="X246" s="40">
        <f>'Section 9a Plan_Diffusion'!Q242</f>
        <v>0</v>
      </c>
      <c r="Y246" s="8">
        <f>'Section 9a Plan_Diffusion'!R242</f>
        <v>0</v>
      </c>
      <c r="Z246" s="8">
        <f>'Section 9a Plan_Diffusion'!S242</f>
        <v>0</v>
      </c>
      <c r="AA246" s="1317">
        <f>'Section 9a Plan_Diffusion'!T242</f>
        <v>0</v>
      </c>
      <c r="AB246" s="8">
        <f>'Section 9a Plan_Diffusion'!U242</f>
        <v>0</v>
      </c>
      <c r="AC246" s="8">
        <f>'Section 9a Plan_Diffusion'!V242</f>
        <v>0</v>
      </c>
    </row>
    <row r="247" spans="1:29">
      <c r="A247" s="8">
        <f>'Identification '!$F$11</f>
        <v>0</v>
      </c>
      <c r="B247" s="1441" t="str">
        <f>IF(AND('Identification '!$F$11="",'Identification '!$F$15&lt;&gt;""),'Identification '!$F$15,IF('Identification '!$F$11="","",IF('Identification '!$F$13="Inscrire le nom de votre organisme dans la cellule F15",'Identification '!$F$15,'Identification '!$F$13)))</f>
        <v/>
      </c>
      <c r="C247" s="8" t="str">
        <f>REF!$BM$8</f>
        <v>2026-2027</v>
      </c>
      <c r="D247" s="8" t="s">
        <v>3361</v>
      </c>
      <c r="E247" s="46" t="str">
        <f>'Identification '!$F$17</f>
        <v/>
      </c>
      <c r="F247" s="8" t="str">
        <f>'Identification '!$G$18</f>
        <v/>
      </c>
      <c r="G247" s="10" t="str">
        <f>IF('Section 9a Plan_Diffusion'!$D$7="","",'Section 9a Plan_Diffusion'!$D$7)</f>
        <v/>
      </c>
      <c r="H247" s="8" t="str">
        <f>IF('Section 9a Plan_Diffusion'!A243="","",IF('Section 9a Plan_Diffusion'!A243="«Choisir»","",'Section 9a Plan_Diffusion'!A243))</f>
        <v/>
      </c>
      <c r="I247" s="1312" t="str">
        <f>IF('Section 9a Plan_Diffusion'!B243="","",'Section 9a Plan_Diffusion'!B243)</f>
        <v/>
      </c>
      <c r="J247" s="46" t="str">
        <f>IF('Section 9a Plan_Diffusion'!C243="","",'Section 9a Plan_Diffusion'!C243)</f>
        <v/>
      </c>
      <c r="K247" s="46" t="str">
        <f>IF('Section 9a Plan_Diffusion'!D243="","",'Section 9a Plan_Diffusion'!D243)</f>
        <v/>
      </c>
      <c r="L247" s="8" t="str">
        <f>IF('Section 9a Plan_Diffusion'!E243="","",IF('Section 9a Plan_Diffusion'!E243="«Choisir»","",'Section 9a Plan_Diffusion'!E243))</f>
        <v/>
      </c>
      <c r="M247" s="8" t="str">
        <f>IF('Section 9a Plan_Diffusion'!F243="","",IF('Section 9a Plan_Diffusion'!F243="«Choisir»","",'Section 9a Plan_Diffusion'!F243))</f>
        <v/>
      </c>
      <c r="N247" s="46" t="str">
        <f>IF('Section 9a Plan_Diffusion'!G243="","",'Section 9a Plan_Diffusion'!G243)</f>
        <v/>
      </c>
      <c r="O247" s="46" t="str">
        <f>IF('Section 9a Plan_Diffusion'!H243="","",'Section 9a Plan_Diffusion'!H243)</f>
        <v/>
      </c>
      <c r="P247" s="46" t="str">
        <f>IF('Section 9a Plan_Diffusion'!I243="","",'Section 9a Plan_Diffusion'!I243)</f>
        <v/>
      </c>
      <c r="Q247" s="46" t="str">
        <f>IF('Section 9a Plan_Diffusion'!J243="","",'Section 9a Plan_Diffusion'!J243)</f>
        <v/>
      </c>
      <c r="R247" s="46" t="str">
        <f>IF('Section 9a Plan_Diffusion'!K243="","",'Section 9a Plan_Diffusion'!K243)</f>
        <v/>
      </c>
      <c r="S247" s="46" t="str">
        <f>IF('Section 9a Plan_Diffusion'!L243="","",'Section 9a Plan_Diffusion'!L243)</f>
        <v/>
      </c>
      <c r="T247" s="46" t="str">
        <f>IF('Section 9a Plan_Diffusion'!M243="","",'Section 9a Plan_Diffusion'!M243)</f>
        <v/>
      </c>
      <c r="U247" s="40">
        <f>'Section 9a Plan_Diffusion'!N243</f>
        <v>0</v>
      </c>
      <c r="V247" s="40">
        <f>'Section 9a Plan_Diffusion'!O243</f>
        <v>0</v>
      </c>
      <c r="W247" s="40">
        <f>'Section 9a Plan_Diffusion'!P243</f>
        <v>0</v>
      </c>
      <c r="X247" s="40">
        <f>'Section 9a Plan_Diffusion'!Q243</f>
        <v>0</v>
      </c>
      <c r="Y247" s="8">
        <f>'Section 9a Plan_Diffusion'!R243</f>
        <v>0</v>
      </c>
      <c r="Z247" s="8">
        <f>'Section 9a Plan_Diffusion'!S243</f>
        <v>0</v>
      </c>
      <c r="AA247" s="1317">
        <f>'Section 9a Plan_Diffusion'!T243</f>
        <v>0</v>
      </c>
      <c r="AB247" s="8">
        <f>'Section 9a Plan_Diffusion'!U243</f>
        <v>0</v>
      </c>
      <c r="AC247" s="8">
        <f>'Section 9a Plan_Diffusion'!V243</f>
        <v>0</v>
      </c>
    </row>
    <row r="248" spans="1:29">
      <c r="A248" s="8">
        <f>'Identification '!$F$11</f>
        <v>0</v>
      </c>
      <c r="B248" s="1441" t="str">
        <f>IF(AND('Identification '!$F$11="",'Identification '!$F$15&lt;&gt;""),'Identification '!$F$15,IF('Identification '!$F$11="","",IF('Identification '!$F$13="Inscrire le nom de votre organisme dans la cellule F15",'Identification '!$F$15,'Identification '!$F$13)))</f>
        <v/>
      </c>
      <c r="C248" s="8" t="str">
        <f>REF!$BM$8</f>
        <v>2026-2027</v>
      </c>
      <c r="D248" s="8" t="s">
        <v>3361</v>
      </c>
      <c r="E248" s="46" t="str">
        <f>'Identification '!$F$17</f>
        <v/>
      </c>
      <c r="F248" s="8" t="str">
        <f>'Identification '!$G$18</f>
        <v/>
      </c>
      <c r="G248" s="10" t="str">
        <f>IF('Section 9a Plan_Diffusion'!$D$7="","",'Section 9a Plan_Diffusion'!$D$7)</f>
        <v/>
      </c>
      <c r="H248" s="8" t="str">
        <f>IF('Section 9a Plan_Diffusion'!A244="","",IF('Section 9a Plan_Diffusion'!A244="«Choisir»","",'Section 9a Plan_Diffusion'!A244))</f>
        <v/>
      </c>
      <c r="I248" s="1312" t="str">
        <f>IF('Section 9a Plan_Diffusion'!B244="","",'Section 9a Plan_Diffusion'!B244)</f>
        <v/>
      </c>
      <c r="J248" s="46" t="str">
        <f>IF('Section 9a Plan_Diffusion'!C244="","",'Section 9a Plan_Diffusion'!C244)</f>
        <v/>
      </c>
      <c r="K248" s="46" t="str">
        <f>IF('Section 9a Plan_Diffusion'!D244="","",'Section 9a Plan_Diffusion'!D244)</f>
        <v/>
      </c>
      <c r="L248" s="8" t="str">
        <f>IF('Section 9a Plan_Diffusion'!E244="","",IF('Section 9a Plan_Diffusion'!E244="«Choisir»","",'Section 9a Plan_Diffusion'!E244))</f>
        <v/>
      </c>
      <c r="M248" s="8" t="str">
        <f>IF('Section 9a Plan_Diffusion'!F244="","",IF('Section 9a Plan_Diffusion'!F244="«Choisir»","",'Section 9a Plan_Diffusion'!F244))</f>
        <v/>
      </c>
      <c r="N248" s="46" t="str">
        <f>IF('Section 9a Plan_Diffusion'!G244="","",'Section 9a Plan_Diffusion'!G244)</f>
        <v/>
      </c>
      <c r="O248" s="46" t="str">
        <f>IF('Section 9a Plan_Diffusion'!H244="","",'Section 9a Plan_Diffusion'!H244)</f>
        <v/>
      </c>
      <c r="P248" s="46" t="str">
        <f>IF('Section 9a Plan_Diffusion'!I244="","",'Section 9a Plan_Diffusion'!I244)</f>
        <v/>
      </c>
      <c r="Q248" s="46" t="str">
        <f>IF('Section 9a Plan_Diffusion'!J244="","",'Section 9a Plan_Diffusion'!J244)</f>
        <v/>
      </c>
      <c r="R248" s="46" t="str">
        <f>IF('Section 9a Plan_Diffusion'!K244="","",'Section 9a Plan_Diffusion'!K244)</f>
        <v/>
      </c>
      <c r="S248" s="46" t="str">
        <f>IF('Section 9a Plan_Diffusion'!L244="","",'Section 9a Plan_Diffusion'!L244)</f>
        <v/>
      </c>
      <c r="T248" s="46" t="str">
        <f>IF('Section 9a Plan_Diffusion'!M244="","",'Section 9a Plan_Diffusion'!M244)</f>
        <v/>
      </c>
      <c r="U248" s="40">
        <f>'Section 9a Plan_Diffusion'!N244</f>
        <v>0</v>
      </c>
      <c r="V248" s="40">
        <f>'Section 9a Plan_Diffusion'!O244</f>
        <v>0</v>
      </c>
      <c r="W248" s="40">
        <f>'Section 9a Plan_Diffusion'!P244</f>
        <v>0</v>
      </c>
      <c r="X248" s="40">
        <f>'Section 9a Plan_Diffusion'!Q244</f>
        <v>0</v>
      </c>
      <c r="Y248" s="8">
        <f>'Section 9a Plan_Diffusion'!R244</f>
        <v>0</v>
      </c>
      <c r="Z248" s="8">
        <f>'Section 9a Plan_Diffusion'!S244</f>
        <v>0</v>
      </c>
      <c r="AA248" s="1317">
        <f>'Section 9a Plan_Diffusion'!T244</f>
        <v>0</v>
      </c>
      <c r="AB248" s="8">
        <f>'Section 9a Plan_Diffusion'!U244</f>
        <v>0</v>
      </c>
      <c r="AC248" s="8">
        <f>'Section 9a Plan_Diffusion'!V244</f>
        <v>0</v>
      </c>
    </row>
    <row r="249" spans="1:29">
      <c r="A249" s="8">
        <f>'Identification '!$F$11</f>
        <v>0</v>
      </c>
      <c r="B249" s="1441" t="str">
        <f>IF(AND('Identification '!$F$11="",'Identification '!$F$15&lt;&gt;""),'Identification '!$F$15,IF('Identification '!$F$11="","",IF('Identification '!$F$13="Inscrire le nom de votre organisme dans la cellule F15",'Identification '!$F$15,'Identification '!$F$13)))</f>
        <v/>
      </c>
      <c r="C249" s="8" t="str">
        <f>REF!$BM$8</f>
        <v>2026-2027</v>
      </c>
      <c r="D249" s="8" t="s">
        <v>3361</v>
      </c>
      <c r="E249" s="46" t="str">
        <f>'Identification '!$F$17</f>
        <v/>
      </c>
      <c r="F249" s="8" t="str">
        <f>'Identification '!$G$18</f>
        <v/>
      </c>
      <c r="G249" s="10" t="str">
        <f>IF('Section 9a Plan_Diffusion'!$D$7="","",'Section 9a Plan_Diffusion'!$D$7)</f>
        <v/>
      </c>
      <c r="H249" s="8" t="str">
        <f>IF('Section 9a Plan_Diffusion'!A245="","",IF('Section 9a Plan_Diffusion'!A245="«Choisir»","",'Section 9a Plan_Diffusion'!A245))</f>
        <v/>
      </c>
      <c r="I249" s="1312" t="str">
        <f>IF('Section 9a Plan_Diffusion'!B245="","",'Section 9a Plan_Diffusion'!B245)</f>
        <v/>
      </c>
      <c r="J249" s="46" t="str">
        <f>IF('Section 9a Plan_Diffusion'!C245="","",'Section 9a Plan_Diffusion'!C245)</f>
        <v/>
      </c>
      <c r="K249" s="46" t="str">
        <f>IF('Section 9a Plan_Diffusion'!D245="","",'Section 9a Plan_Diffusion'!D245)</f>
        <v/>
      </c>
      <c r="L249" s="8" t="str">
        <f>IF('Section 9a Plan_Diffusion'!E245="","",IF('Section 9a Plan_Diffusion'!E245="«Choisir»","",'Section 9a Plan_Diffusion'!E245))</f>
        <v/>
      </c>
      <c r="M249" s="8" t="str">
        <f>IF('Section 9a Plan_Diffusion'!F245="","",IF('Section 9a Plan_Diffusion'!F245="«Choisir»","",'Section 9a Plan_Diffusion'!F245))</f>
        <v/>
      </c>
      <c r="N249" s="46" t="str">
        <f>IF('Section 9a Plan_Diffusion'!G245="","",'Section 9a Plan_Diffusion'!G245)</f>
        <v/>
      </c>
      <c r="O249" s="46" t="str">
        <f>IF('Section 9a Plan_Diffusion'!H245="","",'Section 9a Plan_Diffusion'!H245)</f>
        <v/>
      </c>
      <c r="P249" s="46" t="str">
        <f>IF('Section 9a Plan_Diffusion'!I245="","",'Section 9a Plan_Diffusion'!I245)</f>
        <v/>
      </c>
      <c r="Q249" s="46" t="str">
        <f>IF('Section 9a Plan_Diffusion'!J245="","",'Section 9a Plan_Diffusion'!J245)</f>
        <v/>
      </c>
      <c r="R249" s="46" t="str">
        <f>IF('Section 9a Plan_Diffusion'!K245="","",'Section 9a Plan_Diffusion'!K245)</f>
        <v/>
      </c>
      <c r="S249" s="46" t="str">
        <f>IF('Section 9a Plan_Diffusion'!L245="","",'Section 9a Plan_Diffusion'!L245)</f>
        <v/>
      </c>
      <c r="T249" s="46" t="str">
        <f>IF('Section 9a Plan_Diffusion'!M245="","",'Section 9a Plan_Diffusion'!M245)</f>
        <v/>
      </c>
      <c r="U249" s="40">
        <f>'Section 9a Plan_Diffusion'!N245</f>
        <v>0</v>
      </c>
      <c r="V249" s="40">
        <f>'Section 9a Plan_Diffusion'!O245</f>
        <v>0</v>
      </c>
      <c r="W249" s="40">
        <f>'Section 9a Plan_Diffusion'!P245</f>
        <v>0</v>
      </c>
      <c r="X249" s="40">
        <f>'Section 9a Plan_Diffusion'!Q245</f>
        <v>0</v>
      </c>
      <c r="Y249" s="8">
        <f>'Section 9a Plan_Diffusion'!R245</f>
        <v>0</v>
      </c>
      <c r="Z249" s="8">
        <f>'Section 9a Plan_Diffusion'!S245</f>
        <v>0</v>
      </c>
      <c r="AA249" s="1317">
        <f>'Section 9a Plan_Diffusion'!T245</f>
        <v>0</v>
      </c>
      <c r="AB249" s="8">
        <f>'Section 9a Plan_Diffusion'!U245</f>
        <v>0</v>
      </c>
      <c r="AC249" s="8">
        <f>'Section 9a Plan_Diffusion'!V245</f>
        <v>0</v>
      </c>
    </row>
    <row r="250" spans="1:29">
      <c r="A250" s="8">
        <f>'Identification '!$F$11</f>
        <v>0</v>
      </c>
      <c r="B250" s="1441" t="str">
        <f>IF(AND('Identification '!$F$11="",'Identification '!$F$15&lt;&gt;""),'Identification '!$F$15,IF('Identification '!$F$11="","",IF('Identification '!$F$13="Inscrire le nom de votre organisme dans la cellule F15",'Identification '!$F$15,'Identification '!$F$13)))</f>
        <v/>
      </c>
      <c r="C250" s="8" t="str">
        <f>REF!$BM$8</f>
        <v>2026-2027</v>
      </c>
      <c r="D250" s="8" t="s">
        <v>3361</v>
      </c>
      <c r="E250" s="46" t="str">
        <f>'Identification '!$F$17</f>
        <v/>
      </c>
      <c r="F250" s="8" t="str">
        <f>'Identification '!$G$18</f>
        <v/>
      </c>
      <c r="G250" s="10" t="str">
        <f>IF('Section 9a Plan_Diffusion'!$D$7="","",'Section 9a Plan_Diffusion'!$D$7)</f>
        <v/>
      </c>
      <c r="H250" s="8" t="str">
        <f>IF('Section 9a Plan_Diffusion'!A246="","",IF('Section 9a Plan_Diffusion'!A246="«Choisir»","",'Section 9a Plan_Diffusion'!A246))</f>
        <v/>
      </c>
      <c r="I250" s="1312" t="str">
        <f>IF('Section 9a Plan_Diffusion'!B246="","",'Section 9a Plan_Diffusion'!B246)</f>
        <v/>
      </c>
      <c r="J250" s="46" t="str">
        <f>IF('Section 9a Plan_Diffusion'!C246="","",'Section 9a Plan_Diffusion'!C246)</f>
        <v/>
      </c>
      <c r="K250" s="46" t="str">
        <f>IF('Section 9a Plan_Diffusion'!D246="","",'Section 9a Plan_Diffusion'!D246)</f>
        <v/>
      </c>
      <c r="L250" s="8" t="str">
        <f>IF('Section 9a Plan_Diffusion'!E246="","",IF('Section 9a Plan_Diffusion'!E246="«Choisir»","",'Section 9a Plan_Diffusion'!E246))</f>
        <v/>
      </c>
      <c r="M250" s="8" t="str">
        <f>IF('Section 9a Plan_Diffusion'!F246="","",IF('Section 9a Plan_Diffusion'!F246="«Choisir»","",'Section 9a Plan_Diffusion'!F246))</f>
        <v/>
      </c>
      <c r="N250" s="46" t="str">
        <f>IF('Section 9a Plan_Diffusion'!G246="","",'Section 9a Plan_Diffusion'!G246)</f>
        <v/>
      </c>
      <c r="O250" s="46" t="str">
        <f>IF('Section 9a Plan_Diffusion'!H246="","",'Section 9a Plan_Diffusion'!H246)</f>
        <v/>
      </c>
      <c r="P250" s="46" t="str">
        <f>IF('Section 9a Plan_Diffusion'!I246="","",'Section 9a Plan_Diffusion'!I246)</f>
        <v/>
      </c>
      <c r="Q250" s="46" t="str">
        <f>IF('Section 9a Plan_Diffusion'!J246="","",'Section 9a Plan_Diffusion'!J246)</f>
        <v/>
      </c>
      <c r="R250" s="46" t="str">
        <f>IF('Section 9a Plan_Diffusion'!K246="","",'Section 9a Plan_Diffusion'!K246)</f>
        <v/>
      </c>
      <c r="S250" s="46" t="str">
        <f>IF('Section 9a Plan_Diffusion'!L246="","",'Section 9a Plan_Diffusion'!L246)</f>
        <v/>
      </c>
      <c r="T250" s="46" t="str">
        <f>IF('Section 9a Plan_Diffusion'!M246="","",'Section 9a Plan_Diffusion'!M246)</f>
        <v/>
      </c>
      <c r="U250" s="40">
        <f>'Section 9a Plan_Diffusion'!N246</f>
        <v>0</v>
      </c>
      <c r="V250" s="40">
        <f>'Section 9a Plan_Diffusion'!O246</f>
        <v>0</v>
      </c>
      <c r="W250" s="40">
        <f>'Section 9a Plan_Diffusion'!P246</f>
        <v>0</v>
      </c>
      <c r="X250" s="40">
        <f>'Section 9a Plan_Diffusion'!Q246</f>
        <v>0</v>
      </c>
      <c r="Y250" s="8">
        <f>'Section 9a Plan_Diffusion'!R246</f>
        <v>0</v>
      </c>
      <c r="Z250" s="8">
        <f>'Section 9a Plan_Diffusion'!S246</f>
        <v>0</v>
      </c>
      <c r="AA250" s="1317">
        <f>'Section 9a Plan_Diffusion'!T246</f>
        <v>0</v>
      </c>
      <c r="AB250" s="8">
        <f>'Section 9a Plan_Diffusion'!U246</f>
        <v>0</v>
      </c>
      <c r="AC250" s="8">
        <f>'Section 9a Plan_Diffusion'!V246</f>
        <v>0</v>
      </c>
    </row>
    <row r="251" spans="1:29">
      <c r="A251" s="8">
        <f>'Identification '!$F$11</f>
        <v>0</v>
      </c>
      <c r="B251" s="1441" t="str">
        <f>IF(AND('Identification '!$F$11="",'Identification '!$F$15&lt;&gt;""),'Identification '!$F$15,IF('Identification '!$F$11="","",IF('Identification '!$F$13="Inscrire le nom de votre organisme dans la cellule F15",'Identification '!$F$15,'Identification '!$F$13)))</f>
        <v/>
      </c>
      <c r="C251" s="8" t="str">
        <f>REF!$BM$8</f>
        <v>2026-2027</v>
      </c>
      <c r="D251" s="8" t="s">
        <v>3361</v>
      </c>
      <c r="E251" s="46" t="str">
        <f>'Identification '!$F$17</f>
        <v/>
      </c>
      <c r="F251" s="8" t="str">
        <f>'Identification '!$G$18</f>
        <v/>
      </c>
      <c r="G251" s="10" t="str">
        <f>IF('Section 9a Plan_Diffusion'!$D$7="","",'Section 9a Plan_Diffusion'!$D$7)</f>
        <v/>
      </c>
      <c r="H251" s="8" t="str">
        <f>IF('Section 9a Plan_Diffusion'!A247="","",IF('Section 9a Plan_Diffusion'!A247="«Choisir»","",'Section 9a Plan_Diffusion'!A247))</f>
        <v/>
      </c>
      <c r="I251" s="1312" t="str">
        <f>IF('Section 9a Plan_Diffusion'!B247="","",'Section 9a Plan_Diffusion'!B247)</f>
        <v/>
      </c>
      <c r="J251" s="46" t="str">
        <f>IF('Section 9a Plan_Diffusion'!C247="","",'Section 9a Plan_Diffusion'!C247)</f>
        <v/>
      </c>
      <c r="K251" s="46" t="str">
        <f>IF('Section 9a Plan_Diffusion'!D247="","",'Section 9a Plan_Diffusion'!D247)</f>
        <v/>
      </c>
      <c r="L251" s="8" t="str">
        <f>IF('Section 9a Plan_Diffusion'!E247="","",IF('Section 9a Plan_Diffusion'!E247="«Choisir»","",'Section 9a Plan_Diffusion'!E247))</f>
        <v/>
      </c>
      <c r="M251" s="8" t="str">
        <f>IF('Section 9a Plan_Diffusion'!F247="","",IF('Section 9a Plan_Diffusion'!F247="«Choisir»","",'Section 9a Plan_Diffusion'!F247))</f>
        <v/>
      </c>
      <c r="N251" s="46" t="str">
        <f>IF('Section 9a Plan_Diffusion'!G247="","",'Section 9a Plan_Diffusion'!G247)</f>
        <v/>
      </c>
      <c r="O251" s="46" t="str">
        <f>IF('Section 9a Plan_Diffusion'!H247="","",'Section 9a Plan_Diffusion'!H247)</f>
        <v/>
      </c>
      <c r="P251" s="46" t="str">
        <f>IF('Section 9a Plan_Diffusion'!I247="","",'Section 9a Plan_Diffusion'!I247)</f>
        <v/>
      </c>
      <c r="Q251" s="46" t="str">
        <f>IF('Section 9a Plan_Diffusion'!J247="","",'Section 9a Plan_Diffusion'!J247)</f>
        <v/>
      </c>
      <c r="R251" s="46" t="str">
        <f>IF('Section 9a Plan_Diffusion'!K247="","",'Section 9a Plan_Diffusion'!K247)</f>
        <v/>
      </c>
      <c r="S251" s="46" t="str">
        <f>IF('Section 9a Plan_Diffusion'!L247="","",'Section 9a Plan_Diffusion'!L247)</f>
        <v/>
      </c>
      <c r="T251" s="46" t="str">
        <f>IF('Section 9a Plan_Diffusion'!M247="","",'Section 9a Plan_Diffusion'!M247)</f>
        <v/>
      </c>
      <c r="U251" s="40">
        <f>'Section 9a Plan_Diffusion'!N247</f>
        <v>0</v>
      </c>
      <c r="V251" s="40">
        <f>'Section 9a Plan_Diffusion'!O247</f>
        <v>0</v>
      </c>
      <c r="W251" s="40">
        <f>'Section 9a Plan_Diffusion'!P247</f>
        <v>0</v>
      </c>
      <c r="X251" s="40">
        <f>'Section 9a Plan_Diffusion'!Q247</f>
        <v>0</v>
      </c>
      <c r="Y251" s="8">
        <f>'Section 9a Plan_Diffusion'!R247</f>
        <v>0</v>
      </c>
      <c r="Z251" s="8">
        <f>'Section 9a Plan_Diffusion'!S247</f>
        <v>0</v>
      </c>
      <c r="AA251" s="1317">
        <f>'Section 9a Plan_Diffusion'!T247</f>
        <v>0</v>
      </c>
      <c r="AB251" s="8">
        <f>'Section 9a Plan_Diffusion'!U247</f>
        <v>0</v>
      </c>
      <c r="AC251" s="8">
        <f>'Section 9a Plan_Diffusion'!V247</f>
        <v>0</v>
      </c>
    </row>
    <row r="252" spans="1:29">
      <c r="A252" s="8">
        <f>'Identification '!$F$11</f>
        <v>0</v>
      </c>
      <c r="B252" s="1441" t="str">
        <f>IF(AND('Identification '!$F$11="",'Identification '!$F$15&lt;&gt;""),'Identification '!$F$15,IF('Identification '!$F$11="","",IF('Identification '!$F$13="Inscrire le nom de votre organisme dans la cellule F15",'Identification '!$F$15,'Identification '!$F$13)))</f>
        <v/>
      </c>
      <c r="C252" s="8" t="str">
        <f>REF!$BM$8</f>
        <v>2026-2027</v>
      </c>
      <c r="D252" s="8" t="s">
        <v>3361</v>
      </c>
      <c r="E252" s="46" t="str">
        <f>'Identification '!$F$17</f>
        <v/>
      </c>
      <c r="F252" s="8" t="str">
        <f>'Identification '!$G$18</f>
        <v/>
      </c>
      <c r="G252" s="10" t="str">
        <f>IF('Section 9a Plan_Diffusion'!$D$7="","",'Section 9a Plan_Diffusion'!$D$7)</f>
        <v/>
      </c>
      <c r="H252" s="8" t="str">
        <f>IF('Section 9a Plan_Diffusion'!A248="","",IF('Section 9a Plan_Diffusion'!A248="«Choisir»","",'Section 9a Plan_Diffusion'!A248))</f>
        <v/>
      </c>
      <c r="I252" s="1312" t="str">
        <f>IF('Section 9a Plan_Diffusion'!B248="","",'Section 9a Plan_Diffusion'!B248)</f>
        <v/>
      </c>
      <c r="J252" s="46" t="str">
        <f>IF('Section 9a Plan_Diffusion'!C248="","",'Section 9a Plan_Diffusion'!C248)</f>
        <v/>
      </c>
      <c r="K252" s="46" t="str">
        <f>IF('Section 9a Plan_Diffusion'!D248="","",'Section 9a Plan_Diffusion'!D248)</f>
        <v/>
      </c>
      <c r="L252" s="8" t="str">
        <f>IF('Section 9a Plan_Diffusion'!E248="","",IF('Section 9a Plan_Diffusion'!E248="«Choisir»","",'Section 9a Plan_Diffusion'!E248))</f>
        <v/>
      </c>
      <c r="M252" s="8" t="str">
        <f>IF('Section 9a Plan_Diffusion'!F248="","",IF('Section 9a Plan_Diffusion'!F248="«Choisir»","",'Section 9a Plan_Diffusion'!F248))</f>
        <v/>
      </c>
      <c r="N252" s="46" t="str">
        <f>IF('Section 9a Plan_Diffusion'!G248="","",'Section 9a Plan_Diffusion'!G248)</f>
        <v/>
      </c>
      <c r="O252" s="46" t="str">
        <f>IF('Section 9a Plan_Diffusion'!H248="","",'Section 9a Plan_Diffusion'!H248)</f>
        <v/>
      </c>
      <c r="P252" s="46" t="str">
        <f>IF('Section 9a Plan_Diffusion'!I248="","",'Section 9a Plan_Diffusion'!I248)</f>
        <v/>
      </c>
      <c r="Q252" s="46" t="str">
        <f>IF('Section 9a Plan_Diffusion'!J248="","",'Section 9a Plan_Diffusion'!J248)</f>
        <v/>
      </c>
      <c r="R252" s="46" t="str">
        <f>IF('Section 9a Plan_Diffusion'!K248="","",'Section 9a Plan_Diffusion'!K248)</f>
        <v/>
      </c>
      <c r="S252" s="46" t="str">
        <f>IF('Section 9a Plan_Diffusion'!L248="","",'Section 9a Plan_Diffusion'!L248)</f>
        <v/>
      </c>
      <c r="T252" s="46" t="str">
        <f>IF('Section 9a Plan_Diffusion'!M248="","",'Section 9a Plan_Diffusion'!M248)</f>
        <v/>
      </c>
      <c r="U252" s="40">
        <f>'Section 9a Plan_Diffusion'!N248</f>
        <v>0</v>
      </c>
      <c r="V252" s="40">
        <f>'Section 9a Plan_Diffusion'!O248</f>
        <v>0</v>
      </c>
      <c r="W252" s="40">
        <f>'Section 9a Plan_Diffusion'!P248</f>
        <v>0</v>
      </c>
      <c r="X252" s="40">
        <f>'Section 9a Plan_Diffusion'!Q248</f>
        <v>0</v>
      </c>
      <c r="Y252" s="8">
        <f>'Section 9a Plan_Diffusion'!R248</f>
        <v>0</v>
      </c>
      <c r="Z252" s="8">
        <f>'Section 9a Plan_Diffusion'!S248</f>
        <v>0</v>
      </c>
      <c r="AA252" s="1317">
        <f>'Section 9a Plan_Diffusion'!T248</f>
        <v>0</v>
      </c>
      <c r="AB252" s="8">
        <f>'Section 9a Plan_Diffusion'!U248</f>
        <v>0</v>
      </c>
      <c r="AC252" s="8">
        <f>'Section 9a Plan_Diffusion'!V248</f>
        <v>0</v>
      </c>
    </row>
    <row r="253" spans="1:29">
      <c r="A253" s="8">
        <f>'Identification '!$F$11</f>
        <v>0</v>
      </c>
      <c r="B253" s="1441" t="str">
        <f>IF(AND('Identification '!$F$11="",'Identification '!$F$15&lt;&gt;""),'Identification '!$F$15,IF('Identification '!$F$11="","",IF('Identification '!$F$13="Inscrire le nom de votre organisme dans la cellule F15",'Identification '!$F$15,'Identification '!$F$13)))</f>
        <v/>
      </c>
      <c r="C253" s="8" t="str">
        <f>REF!$BM$8</f>
        <v>2026-2027</v>
      </c>
      <c r="D253" s="8" t="s">
        <v>3361</v>
      </c>
      <c r="E253" s="46" t="str">
        <f>'Identification '!$F$17</f>
        <v/>
      </c>
      <c r="F253" s="8" t="str">
        <f>'Identification '!$G$18</f>
        <v/>
      </c>
      <c r="G253" s="10" t="str">
        <f>IF('Section 9a Plan_Diffusion'!$D$7="","",'Section 9a Plan_Diffusion'!$D$7)</f>
        <v/>
      </c>
      <c r="H253" s="8" t="str">
        <f>IF('Section 9a Plan_Diffusion'!A249="","",IF('Section 9a Plan_Diffusion'!A249="«Choisir»","",'Section 9a Plan_Diffusion'!A249))</f>
        <v/>
      </c>
      <c r="I253" s="1312" t="str">
        <f>IF('Section 9a Plan_Diffusion'!B249="","",'Section 9a Plan_Diffusion'!B249)</f>
        <v/>
      </c>
      <c r="J253" s="46" t="str">
        <f>IF('Section 9a Plan_Diffusion'!C249="","",'Section 9a Plan_Diffusion'!C249)</f>
        <v/>
      </c>
      <c r="K253" s="46" t="str">
        <f>IF('Section 9a Plan_Diffusion'!D249="","",'Section 9a Plan_Diffusion'!D249)</f>
        <v/>
      </c>
      <c r="L253" s="8" t="str">
        <f>IF('Section 9a Plan_Diffusion'!E249="","",IF('Section 9a Plan_Diffusion'!E249="«Choisir»","",'Section 9a Plan_Diffusion'!E249))</f>
        <v/>
      </c>
      <c r="M253" s="8" t="str">
        <f>IF('Section 9a Plan_Diffusion'!F249="","",IF('Section 9a Plan_Diffusion'!F249="«Choisir»","",'Section 9a Plan_Diffusion'!F249))</f>
        <v/>
      </c>
      <c r="N253" s="46" t="str">
        <f>IF('Section 9a Plan_Diffusion'!G249="","",'Section 9a Plan_Diffusion'!G249)</f>
        <v/>
      </c>
      <c r="O253" s="46" t="str">
        <f>IF('Section 9a Plan_Diffusion'!H249="","",'Section 9a Plan_Diffusion'!H249)</f>
        <v/>
      </c>
      <c r="P253" s="46" t="str">
        <f>IF('Section 9a Plan_Diffusion'!I249="","",'Section 9a Plan_Diffusion'!I249)</f>
        <v/>
      </c>
      <c r="Q253" s="46" t="str">
        <f>IF('Section 9a Plan_Diffusion'!J249="","",'Section 9a Plan_Diffusion'!J249)</f>
        <v/>
      </c>
      <c r="R253" s="46" t="str">
        <f>IF('Section 9a Plan_Diffusion'!K249="","",'Section 9a Plan_Diffusion'!K249)</f>
        <v/>
      </c>
      <c r="S253" s="46" t="str">
        <f>IF('Section 9a Plan_Diffusion'!L249="","",'Section 9a Plan_Diffusion'!L249)</f>
        <v/>
      </c>
      <c r="T253" s="46" t="str">
        <f>IF('Section 9a Plan_Diffusion'!M249="","",'Section 9a Plan_Diffusion'!M249)</f>
        <v/>
      </c>
      <c r="U253" s="40">
        <f>'Section 9a Plan_Diffusion'!N249</f>
        <v>0</v>
      </c>
      <c r="V253" s="40">
        <f>'Section 9a Plan_Diffusion'!O249</f>
        <v>0</v>
      </c>
      <c r="W253" s="40">
        <f>'Section 9a Plan_Diffusion'!P249</f>
        <v>0</v>
      </c>
      <c r="X253" s="40">
        <f>'Section 9a Plan_Diffusion'!Q249</f>
        <v>0</v>
      </c>
      <c r="Y253" s="8">
        <f>'Section 9a Plan_Diffusion'!R249</f>
        <v>0</v>
      </c>
      <c r="Z253" s="8">
        <f>'Section 9a Plan_Diffusion'!S249</f>
        <v>0</v>
      </c>
      <c r="AA253" s="1317">
        <f>'Section 9a Plan_Diffusion'!T249</f>
        <v>0</v>
      </c>
      <c r="AB253" s="8">
        <f>'Section 9a Plan_Diffusion'!U249</f>
        <v>0</v>
      </c>
      <c r="AC253" s="8">
        <f>'Section 9a Plan_Diffusion'!V249</f>
        <v>0</v>
      </c>
    </row>
    <row r="254" spans="1:29">
      <c r="A254" s="8">
        <f>'Identification '!$F$11</f>
        <v>0</v>
      </c>
      <c r="B254" s="1441" t="str">
        <f>IF(AND('Identification '!$F$11="",'Identification '!$F$15&lt;&gt;""),'Identification '!$F$15,IF('Identification '!$F$11="","",IF('Identification '!$F$13="Inscrire le nom de votre organisme dans la cellule F15",'Identification '!$F$15,'Identification '!$F$13)))</f>
        <v/>
      </c>
      <c r="C254" s="8" t="str">
        <f>REF!$BM$8</f>
        <v>2026-2027</v>
      </c>
      <c r="D254" s="8" t="s">
        <v>3361</v>
      </c>
      <c r="E254" s="46" t="str">
        <f>'Identification '!$F$17</f>
        <v/>
      </c>
      <c r="F254" s="8" t="str">
        <f>'Identification '!$G$18</f>
        <v/>
      </c>
      <c r="G254" s="10" t="str">
        <f>IF('Section 9a Plan_Diffusion'!$D$7="","",'Section 9a Plan_Diffusion'!$D$7)</f>
        <v/>
      </c>
      <c r="H254" s="8" t="str">
        <f>IF('Section 9a Plan_Diffusion'!A250="","",IF('Section 9a Plan_Diffusion'!A250="«Choisir»","",'Section 9a Plan_Diffusion'!A250))</f>
        <v/>
      </c>
      <c r="I254" s="1312" t="str">
        <f>IF('Section 9a Plan_Diffusion'!B250="","",'Section 9a Plan_Diffusion'!B250)</f>
        <v/>
      </c>
      <c r="J254" s="46" t="str">
        <f>IF('Section 9a Plan_Diffusion'!C250="","",'Section 9a Plan_Diffusion'!C250)</f>
        <v/>
      </c>
      <c r="K254" s="46" t="str">
        <f>IF('Section 9a Plan_Diffusion'!D250="","",'Section 9a Plan_Diffusion'!D250)</f>
        <v/>
      </c>
      <c r="L254" s="8" t="str">
        <f>IF('Section 9a Plan_Diffusion'!E250="","",IF('Section 9a Plan_Diffusion'!E250="«Choisir»","",'Section 9a Plan_Diffusion'!E250))</f>
        <v/>
      </c>
      <c r="M254" s="8" t="str">
        <f>IF('Section 9a Plan_Diffusion'!F250="","",IF('Section 9a Plan_Diffusion'!F250="«Choisir»","",'Section 9a Plan_Diffusion'!F250))</f>
        <v/>
      </c>
      <c r="N254" s="46" t="str">
        <f>IF('Section 9a Plan_Diffusion'!G250="","",'Section 9a Plan_Diffusion'!G250)</f>
        <v/>
      </c>
      <c r="O254" s="46" t="str">
        <f>IF('Section 9a Plan_Diffusion'!H250="","",'Section 9a Plan_Diffusion'!H250)</f>
        <v/>
      </c>
      <c r="P254" s="46" t="str">
        <f>IF('Section 9a Plan_Diffusion'!I250="","",'Section 9a Plan_Diffusion'!I250)</f>
        <v/>
      </c>
      <c r="Q254" s="46" t="str">
        <f>IF('Section 9a Plan_Diffusion'!J250="","",'Section 9a Plan_Diffusion'!J250)</f>
        <v/>
      </c>
      <c r="R254" s="46" t="str">
        <f>IF('Section 9a Plan_Diffusion'!K250="","",'Section 9a Plan_Diffusion'!K250)</f>
        <v/>
      </c>
      <c r="S254" s="46" t="str">
        <f>IF('Section 9a Plan_Diffusion'!L250="","",'Section 9a Plan_Diffusion'!L250)</f>
        <v/>
      </c>
      <c r="T254" s="46" t="str">
        <f>IF('Section 9a Plan_Diffusion'!M250="","",'Section 9a Plan_Diffusion'!M250)</f>
        <v/>
      </c>
      <c r="U254" s="40">
        <f>'Section 9a Plan_Diffusion'!N250</f>
        <v>0</v>
      </c>
      <c r="V254" s="40">
        <f>'Section 9a Plan_Diffusion'!O250</f>
        <v>0</v>
      </c>
      <c r="W254" s="40">
        <f>'Section 9a Plan_Diffusion'!P250</f>
        <v>0</v>
      </c>
      <c r="X254" s="40">
        <f>'Section 9a Plan_Diffusion'!Q250</f>
        <v>0</v>
      </c>
      <c r="Y254" s="8">
        <f>'Section 9a Plan_Diffusion'!R250</f>
        <v>0</v>
      </c>
      <c r="Z254" s="8">
        <f>'Section 9a Plan_Diffusion'!S250</f>
        <v>0</v>
      </c>
      <c r="AA254" s="1317">
        <f>'Section 9a Plan_Diffusion'!T250</f>
        <v>0</v>
      </c>
      <c r="AB254" s="8">
        <f>'Section 9a Plan_Diffusion'!U250</f>
        <v>0</v>
      </c>
      <c r="AC254" s="8">
        <f>'Section 9a Plan_Diffusion'!V250</f>
        <v>0</v>
      </c>
    </row>
    <row r="255" spans="1:29">
      <c r="A255" s="8">
        <f>'Identification '!$F$11</f>
        <v>0</v>
      </c>
      <c r="B255" s="1441" t="str">
        <f>IF(AND('Identification '!$F$11="",'Identification '!$F$15&lt;&gt;""),'Identification '!$F$15,IF('Identification '!$F$11="","",IF('Identification '!$F$13="Inscrire le nom de votre organisme dans la cellule F15",'Identification '!$F$15,'Identification '!$F$13)))</f>
        <v/>
      </c>
      <c r="C255" s="8" t="str">
        <f>REF!$BM$8</f>
        <v>2026-2027</v>
      </c>
      <c r="D255" s="8" t="s">
        <v>3361</v>
      </c>
      <c r="E255" s="46" t="str">
        <f>'Identification '!$F$17</f>
        <v/>
      </c>
      <c r="F255" s="8" t="str">
        <f>'Identification '!$G$18</f>
        <v/>
      </c>
      <c r="G255" s="10" t="str">
        <f>IF('Section 9a Plan_Diffusion'!$D$7="","",'Section 9a Plan_Diffusion'!$D$7)</f>
        <v/>
      </c>
      <c r="H255" s="8" t="str">
        <f>IF('Section 9a Plan_Diffusion'!A251="","",IF('Section 9a Plan_Diffusion'!A251="«Choisir»","",'Section 9a Plan_Diffusion'!A251))</f>
        <v/>
      </c>
      <c r="I255" s="1312" t="str">
        <f>IF('Section 9a Plan_Diffusion'!B251="","",'Section 9a Plan_Diffusion'!B251)</f>
        <v/>
      </c>
      <c r="J255" s="46" t="str">
        <f>IF('Section 9a Plan_Diffusion'!C251="","",'Section 9a Plan_Diffusion'!C251)</f>
        <v/>
      </c>
      <c r="K255" s="46" t="str">
        <f>IF('Section 9a Plan_Diffusion'!D251="","",'Section 9a Plan_Diffusion'!D251)</f>
        <v/>
      </c>
      <c r="L255" s="8" t="str">
        <f>IF('Section 9a Plan_Diffusion'!E251="","",IF('Section 9a Plan_Diffusion'!E251="«Choisir»","",'Section 9a Plan_Diffusion'!E251))</f>
        <v/>
      </c>
      <c r="M255" s="8" t="str">
        <f>IF('Section 9a Plan_Diffusion'!F251="","",IF('Section 9a Plan_Diffusion'!F251="«Choisir»","",'Section 9a Plan_Diffusion'!F251))</f>
        <v/>
      </c>
      <c r="N255" s="46" t="str">
        <f>IF('Section 9a Plan_Diffusion'!G251="","",'Section 9a Plan_Diffusion'!G251)</f>
        <v/>
      </c>
      <c r="O255" s="46" t="str">
        <f>IF('Section 9a Plan_Diffusion'!H251="","",'Section 9a Plan_Diffusion'!H251)</f>
        <v/>
      </c>
      <c r="P255" s="46" t="str">
        <f>IF('Section 9a Plan_Diffusion'!I251="","",'Section 9a Plan_Diffusion'!I251)</f>
        <v/>
      </c>
      <c r="Q255" s="46" t="str">
        <f>IF('Section 9a Plan_Diffusion'!J251="","",'Section 9a Plan_Diffusion'!J251)</f>
        <v/>
      </c>
      <c r="R255" s="46" t="str">
        <f>IF('Section 9a Plan_Diffusion'!K251="","",'Section 9a Plan_Diffusion'!K251)</f>
        <v/>
      </c>
      <c r="S255" s="46" t="str">
        <f>IF('Section 9a Plan_Diffusion'!L251="","",'Section 9a Plan_Diffusion'!L251)</f>
        <v/>
      </c>
      <c r="T255" s="46" t="str">
        <f>IF('Section 9a Plan_Diffusion'!M251="","",'Section 9a Plan_Diffusion'!M251)</f>
        <v/>
      </c>
      <c r="U255" s="40">
        <f>'Section 9a Plan_Diffusion'!N251</f>
        <v>0</v>
      </c>
      <c r="V255" s="40">
        <f>'Section 9a Plan_Diffusion'!O251</f>
        <v>0</v>
      </c>
      <c r="W255" s="40">
        <f>'Section 9a Plan_Diffusion'!P251</f>
        <v>0</v>
      </c>
      <c r="X255" s="40">
        <f>'Section 9a Plan_Diffusion'!Q251</f>
        <v>0</v>
      </c>
      <c r="Y255" s="8">
        <f>'Section 9a Plan_Diffusion'!R251</f>
        <v>0</v>
      </c>
      <c r="Z255" s="8">
        <f>'Section 9a Plan_Diffusion'!S251</f>
        <v>0</v>
      </c>
      <c r="AA255" s="1317">
        <f>'Section 9a Plan_Diffusion'!T251</f>
        <v>0</v>
      </c>
      <c r="AB255" s="8">
        <f>'Section 9a Plan_Diffusion'!U251</f>
        <v>0</v>
      </c>
      <c r="AC255" s="8">
        <f>'Section 9a Plan_Diffusion'!V251</f>
        <v>0</v>
      </c>
    </row>
    <row r="256" spans="1:29">
      <c r="A256" s="8">
        <f>'Identification '!$F$11</f>
        <v>0</v>
      </c>
      <c r="B256" s="1441" t="str">
        <f>IF(AND('Identification '!$F$11="",'Identification '!$F$15&lt;&gt;""),'Identification '!$F$15,IF('Identification '!$F$11="","",IF('Identification '!$F$13="Inscrire le nom de votre organisme dans la cellule F15",'Identification '!$F$15,'Identification '!$F$13)))</f>
        <v/>
      </c>
      <c r="C256" s="8" t="str">
        <f>REF!$BM$8</f>
        <v>2026-2027</v>
      </c>
      <c r="D256" s="8" t="s">
        <v>3361</v>
      </c>
      <c r="E256" s="46" t="str">
        <f>'Identification '!$F$17</f>
        <v/>
      </c>
      <c r="F256" s="8" t="str">
        <f>'Identification '!$G$18</f>
        <v/>
      </c>
      <c r="G256" s="10" t="str">
        <f>IF('Section 9a Plan_Diffusion'!$D$7="","",'Section 9a Plan_Diffusion'!$D$7)</f>
        <v/>
      </c>
      <c r="H256" s="8" t="str">
        <f>IF('Section 9a Plan_Diffusion'!A252="","",IF('Section 9a Plan_Diffusion'!A252="«Choisir»","",'Section 9a Plan_Diffusion'!A252))</f>
        <v/>
      </c>
      <c r="I256" s="1312" t="str">
        <f>IF('Section 9a Plan_Diffusion'!B252="","",'Section 9a Plan_Diffusion'!B252)</f>
        <v/>
      </c>
      <c r="J256" s="46" t="str">
        <f>IF('Section 9a Plan_Diffusion'!C252="","",'Section 9a Plan_Diffusion'!C252)</f>
        <v/>
      </c>
      <c r="K256" s="46" t="str">
        <f>IF('Section 9a Plan_Diffusion'!D252="","",'Section 9a Plan_Diffusion'!D252)</f>
        <v/>
      </c>
      <c r="L256" s="8" t="str">
        <f>IF('Section 9a Plan_Diffusion'!E252="","",IF('Section 9a Plan_Diffusion'!E252="«Choisir»","",'Section 9a Plan_Diffusion'!E252))</f>
        <v/>
      </c>
      <c r="M256" s="8" t="str">
        <f>IF('Section 9a Plan_Diffusion'!F252="","",IF('Section 9a Plan_Diffusion'!F252="«Choisir»","",'Section 9a Plan_Diffusion'!F252))</f>
        <v/>
      </c>
      <c r="N256" s="46" t="str">
        <f>IF('Section 9a Plan_Diffusion'!G252="","",'Section 9a Plan_Diffusion'!G252)</f>
        <v/>
      </c>
      <c r="O256" s="46" t="str">
        <f>IF('Section 9a Plan_Diffusion'!H252="","",'Section 9a Plan_Diffusion'!H252)</f>
        <v/>
      </c>
      <c r="P256" s="46" t="str">
        <f>IF('Section 9a Plan_Diffusion'!I252="","",'Section 9a Plan_Diffusion'!I252)</f>
        <v/>
      </c>
      <c r="Q256" s="46" t="str">
        <f>IF('Section 9a Plan_Diffusion'!J252="","",'Section 9a Plan_Diffusion'!J252)</f>
        <v/>
      </c>
      <c r="R256" s="46" t="str">
        <f>IF('Section 9a Plan_Diffusion'!K252="","",'Section 9a Plan_Diffusion'!K252)</f>
        <v/>
      </c>
      <c r="S256" s="46" t="str">
        <f>IF('Section 9a Plan_Diffusion'!L252="","",'Section 9a Plan_Diffusion'!L252)</f>
        <v/>
      </c>
      <c r="T256" s="46" t="str">
        <f>IF('Section 9a Plan_Diffusion'!M252="","",'Section 9a Plan_Diffusion'!M252)</f>
        <v/>
      </c>
      <c r="U256" s="40">
        <f>'Section 9a Plan_Diffusion'!N252</f>
        <v>0</v>
      </c>
      <c r="V256" s="40">
        <f>'Section 9a Plan_Diffusion'!O252</f>
        <v>0</v>
      </c>
      <c r="W256" s="40">
        <f>'Section 9a Plan_Diffusion'!P252</f>
        <v>0</v>
      </c>
      <c r="X256" s="40">
        <f>'Section 9a Plan_Diffusion'!Q252</f>
        <v>0</v>
      </c>
      <c r="Y256" s="8">
        <f>'Section 9a Plan_Diffusion'!R252</f>
        <v>0</v>
      </c>
      <c r="Z256" s="8">
        <f>'Section 9a Plan_Diffusion'!S252</f>
        <v>0</v>
      </c>
      <c r="AA256" s="1317">
        <f>'Section 9a Plan_Diffusion'!T252</f>
        <v>0</v>
      </c>
      <c r="AB256" s="8">
        <f>'Section 9a Plan_Diffusion'!U252</f>
        <v>0</v>
      </c>
      <c r="AC256" s="8">
        <f>'Section 9a Plan_Diffusion'!V252</f>
        <v>0</v>
      </c>
    </row>
    <row r="257" spans="1:29">
      <c r="A257" s="8">
        <f>'Identification '!$F$11</f>
        <v>0</v>
      </c>
      <c r="B257" s="1441" t="str">
        <f>IF(AND('Identification '!$F$11="",'Identification '!$F$15&lt;&gt;""),'Identification '!$F$15,IF('Identification '!$F$11="","",IF('Identification '!$F$13="Inscrire le nom de votre organisme dans la cellule F15",'Identification '!$F$15,'Identification '!$F$13)))</f>
        <v/>
      </c>
      <c r="C257" s="8" t="str">
        <f>REF!$BM$8</f>
        <v>2026-2027</v>
      </c>
      <c r="D257" s="8" t="s">
        <v>3361</v>
      </c>
      <c r="E257" s="46" t="str">
        <f>'Identification '!$F$17</f>
        <v/>
      </c>
      <c r="F257" s="8" t="str">
        <f>'Identification '!$G$18</f>
        <v/>
      </c>
      <c r="G257" s="10" t="str">
        <f>IF('Section 9a Plan_Diffusion'!$D$7="","",'Section 9a Plan_Diffusion'!$D$7)</f>
        <v/>
      </c>
      <c r="H257" s="8" t="str">
        <f>IF('Section 9a Plan_Diffusion'!A253="","",IF('Section 9a Plan_Diffusion'!A253="«Choisir»","",'Section 9a Plan_Diffusion'!A253))</f>
        <v/>
      </c>
      <c r="I257" s="1312" t="str">
        <f>IF('Section 9a Plan_Diffusion'!B253="","",'Section 9a Plan_Diffusion'!B253)</f>
        <v/>
      </c>
      <c r="J257" s="46" t="str">
        <f>IF('Section 9a Plan_Diffusion'!C253="","",'Section 9a Plan_Diffusion'!C253)</f>
        <v/>
      </c>
      <c r="K257" s="46" t="str">
        <f>IF('Section 9a Plan_Diffusion'!D253="","",'Section 9a Plan_Diffusion'!D253)</f>
        <v/>
      </c>
      <c r="L257" s="8" t="str">
        <f>IF('Section 9a Plan_Diffusion'!E253="","",IF('Section 9a Plan_Diffusion'!E253="«Choisir»","",'Section 9a Plan_Diffusion'!E253))</f>
        <v/>
      </c>
      <c r="M257" s="8" t="str">
        <f>IF('Section 9a Plan_Diffusion'!F253="","",IF('Section 9a Plan_Diffusion'!F253="«Choisir»","",'Section 9a Plan_Diffusion'!F253))</f>
        <v/>
      </c>
      <c r="N257" s="46" t="str">
        <f>IF('Section 9a Plan_Diffusion'!G253="","",'Section 9a Plan_Diffusion'!G253)</f>
        <v/>
      </c>
      <c r="O257" s="46" t="str">
        <f>IF('Section 9a Plan_Diffusion'!H253="","",'Section 9a Plan_Diffusion'!H253)</f>
        <v/>
      </c>
      <c r="P257" s="46" t="str">
        <f>IF('Section 9a Plan_Diffusion'!I253="","",'Section 9a Plan_Diffusion'!I253)</f>
        <v/>
      </c>
      <c r="Q257" s="46" t="str">
        <f>IF('Section 9a Plan_Diffusion'!J253="","",'Section 9a Plan_Diffusion'!J253)</f>
        <v/>
      </c>
      <c r="R257" s="46" t="str">
        <f>IF('Section 9a Plan_Diffusion'!K253="","",'Section 9a Plan_Diffusion'!K253)</f>
        <v/>
      </c>
      <c r="S257" s="46" t="str">
        <f>IF('Section 9a Plan_Diffusion'!L253="","",'Section 9a Plan_Diffusion'!L253)</f>
        <v/>
      </c>
      <c r="T257" s="46" t="str">
        <f>IF('Section 9a Plan_Diffusion'!M253="","",'Section 9a Plan_Diffusion'!M253)</f>
        <v/>
      </c>
      <c r="U257" s="40">
        <f>'Section 9a Plan_Diffusion'!N253</f>
        <v>0</v>
      </c>
      <c r="V257" s="40">
        <f>'Section 9a Plan_Diffusion'!O253</f>
        <v>0</v>
      </c>
      <c r="W257" s="40">
        <f>'Section 9a Plan_Diffusion'!P253</f>
        <v>0</v>
      </c>
      <c r="X257" s="40">
        <f>'Section 9a Plan_Diffusion'!Q253</f>
        <v>0</v>
      </c>
      <c r="Y257" s="8">
        <f>'Section 9a Plan_Diffusion'!R253</f>
        <v>0</v>
      </c>
      <c r="Z257" s="8">
        <f>'Section 9a Plan_Diffusion'!S253</f>
        <v>0</v>
      </c>
      <c r="AA257" s="1317">
        <f>'Section 9a Plan_Diffusion'!T253</f>
        <v>0</v>
      </c>
      <c r="AB257" s="8">
        <f>'Section 9a Plan_Diffusion'!U253</f>
        <v>0</v>
      </c>
      <c r="AC257" s="8">
        <f>'Section 9a Plan_Diffusion'!V253</f>
        <v>0</v>
      </c>
    </row>
    <row r="258" spans="1:29">
      <c r="A258" s="8">
        <f>'Identification '!$F$11</f>
        <v>0</v>
      </c>
      <c r="B258" s="1441" t="str">
        <f>IF(AND('Identification '!$F$11="",'Identification '!$F$15&lt;&gt;""),'Identification '!$F$15,IF('Identification '!$F$11="","",IF('Identification '!$F$13="Inscrire le nom de votre organisme dans la cellule F15",'Identification '!$F$15,'Identification '!$F$13)))</f>
        <v/>
      </c>
      <c r="C258" s="8" t="str">
        <f>REF!$BM$8</f>
        <v>2026-2027</v>
      </c>
      <c r="D258" s="8" t="s">
        <v>3361</v>
      </c>
      <c r="E258" s="46" t="str">
        <f>'Identification '!$F$17</f>
        <v/>
      </c>
      <c r="F258" s="8" t="str">
        <f>'Identification '!$G$18</f>
        <v/>
      </c>
      <c r="G258" s="10" t="str">
        <f>IF('Section 9a Plan_Diffusion'!$D$7="","",'Section 9a Plan_Diffusion'!$D$7)</f>
        <v/>
      </c>
      <c r="H258" s="8" t="str">
        <f>IF('Section 9a Plan_Diffusion'!A254="","",IF('Section 9a Plan_Diffusion'!A254="«Choisir»","",'Section 9a Plan_Diffusion'!A254))</f>
        <v/>
      </c>
      <c r="I258" s="1312" t="str">
        <f>IF('Section 9a Plan_Diffusion'!B254="","",'Section 9a Plan_Diffusion'!B254)</f>
        <v/>
      </c>
      <c r="J258" s="46" t="str">
        <f>IF('Section 9a Plan_Diffusion'!C254="","",'Section 9a Plan_Diffusion'!C254)</f>
        <v/>
      </c>
      <c r="K258" s="46" t="str">
        <f>IF('Section 9a Plan_Diffusion'!D254="","",'Section 9a Plan_Diffusion'!D254)</f>
        <v/>
      </c>
      <c r="L258" s="8" t="str">
        <f>IF('Section 9a Plan_Diffusion'!E254="","",IF('Section 9a Plan_Diffusion'!E254="«Choisir»","",'Section 9a Plan_Diffusion'!E254))</f>
        <v/>
      </c>
      <c r="M258" s="8" t="str">
        <f>IF('Section 9a Plan_Diffusion'!F254="","",IF('Section 9a Plan_Diffusion'!F254="«Choisir»","",'Section 9a Plan_Diffusion'!F254))</f>
        <v/>
      </c>
      <c r="N258" s="46" t="str">
        <f>IF('Section 9a Plan_Diffusion'!G254="","",'Section 9a Plan_Diffusion'!G254)</f>
        <v/>
      </c>
      <c r="O258" s="46" t="str">
        <f>IF('Section 9a Plan_Diffusion'!H254="","",'Section 9a Plan_Diffusion'!H254)</f>
        <v/>
      </c>
      <c r="P258" s="46" t="str">
        <f>IF('Section 9a Plan_Diffusion'!I254="","",'Section 9a Plan_Diffusion'!I254)</f>
        <v/>
      </c>
      <c r="Q258" s="46" t="str">
        <f>IF('Section 9a Plan_Diffusion'!J254="","",'Section 9a Plan_Diffusion'!J254)</f>
        <v/>
      </c>
      <c r="R258" s="46" t="str">
        <f>IF('Section 9a Plan_Diffusion'!K254="","",'Section 9a Plan_Diffusion'!K254)</f>
        <v/>
      </c>
      <c r="S258" s="46" t="str">
        <f>IF('Section 9a Plan_Diffusion'!L254="","",'Section 9a Plan_Diffusion'!L254)</f>
        <v/>
      </c>
      <c r="T258" s="46" t="str">
        <f>IF('Section 9a Plan_Diffusion'!M254="","",'Section 9a Plan_Diffusion'!M254)</f>
        <v/>
      </c>
      <c r="U258" s="40">
        <f>'Section 9a Plan_Diffusion'!N254</f>
        <v>0</v>
      </c>
      <c r="V258" s="40">
        <f>'Section 9a Plan_Diffusion'!O254</f>
        <v>0</v>
      </c>
      <c r="W258" s="40">
        <f>'Section 9a Plan_Diffusion'!P254</f>
        <v>0</v>
      </c>
      <c r="X258" s="40">
        <f>'Section 9a Plan_Diffusion'!Q254</f>
        <v>0</v>
      </c>
      <c r="Y258" s="8">
        <f>'Section 9a Plan_Diffusion'!R254</f>
        <v>0</v>
      </c>
      <c r="Z258" s="8">
        <f>'Section 9a Plan_Diffusion'!S254</f>
        <v>0</v>
      </c>
      <c r="AA258" s="1317">
        <f>'Section 9a Plan_Diffusion'!T254</f>
        <v>0</v>
      </c>
      <c r="AB258" s="8">
        <f>'Section 9a Plan_Diffusion'!U254</f>
        <v>0</v>
      </c>
      <c r="AC258" s="8">
        <f>'Section 9a Plan_Diffusion'!V254</f>
        <v>0</v>
      </c>
    </row>
    <row r="259" spans="1:29">
      <c r="A259" s="8">
        <f>'Identification '!$F$11</f>
        <v>0</v>
      </c>
      <c r="B259" s="1441" t="str">
        <f>IF(AND('Identification '!$F$11="",'Identification '!$F$15&lt;&gt;""),'Identification '!$F$15,IF('Identification '!$F$11="","",IF('Identification '!$F$13="Inscrire le nom de votre organisme dans la cellule F15",'Identification '!$F$15,'Identification '!$F$13)))</f>
        <v/>
      </c>
      <c r="C259" s="8" t="str">
        <f>REF!$BM$8</f>
        <v>2026-2027</v>
      </c>
      <c r="D259" s="8" t="s">
        <v>3361</v>
      </c>
      <c r="E259" s="46" t="str">
        <f>'Identification '!$F$17</f>
        <v/>
      </c>
      <c r="F259" s="8" t="str">
        <f>'Identification '!$G$18</f>
        <v/>
      </c>
      <c r="G259" s="10" t="str">
        <f>IF('Section 9a Plan_Diffusion'!$D$7="","",'Section 9a Plan_Diffusion'!$D$7)</f>
        <v/>
      </c>
      <c r="H259" s="8" t="str">
        <f>IF('Section 9a Plan_Diffusion'!A255="","",IF('Section 9a Plan_Diffusion'!A255="«Choisir»","",'Section 9a Plan_Diffusion'!A255))</f>
        <v/>
      </c>
      <c r="I259" s="1312" t="str">
        <f>IF('Section 9a Plan_Diffusion'!B255="","",'Section 9a Plan_Diffusion'!B255)</f>
        <v/>
      </c>
      <c r="J259" s="46" t="str">
        <f>IF('Section 9a Plan_Diffusion'!C255="","",'Section 9a Plan_Diffusion'!C255)</f>
        <v/>
      </c>
      <c r="K259" s="46" t="str">
        <f>IF('Section 9a Plan_Diffusion'!D255="","",'Section 9a Plan_Diffusion'!D255)</f>
        <v/>
      </c>
      <c r="L259" s="8" t="str">
        <f>IF('Section 9a Plan_Diffusion'!E255="","",IF('Section 9a Plan_Diffusion'!E255="«Choisir»","",'Section 9a Plan_Diffusion'!E255))</f>
        <v/>
      </c>
      <c r="M259" s="8" t="str">
        <f>IF('Section 9a Plan_Diffusion'!F255="","",IF('Section 9a Plan_Diffusion'!F255="«Choisir»","",'Section 9a Plan_Diffusion'!F255))</f>
        <v/>
      </c>
      <c r="N259" s="46" t="str">
        <f>IF('Section 9a Plan_Diffusion'!G255="","",'Section 9a Plan_Diffusion'!G255)</f>
        <v/>
      </c>
      <c r="O259" s="46" t="str">
        <f>IF('Section 9a Plan_Diffusion'!H255="","",'Section 9a Plan_Diffusion'!H255)</f>
        <v/>
      </c>
      <c r="P259" s="46" t="str">
        <f>IF('Section 9a Plan_Diffusion'!I255="","",'Section 9a Plan_Diffusion'!I255)</f>
        <v/>
      </c>
      <c r="Q259" s="46" t="str">
        <f>IF('Section 9a Plan_Diffusion'!J255="","",'Section 9a Plan_Diffusion'!J255)</f>
        <v/>
      </c>
      <c r="R259" s="46" t="str">
        <f>IF('Section 9a Plan_Diffusion'!K255="","",'Section 9a Plan_Diffusion'!K255)</f>
        <v/>
      </c>
      <c r="S259" s="46" t="str">
        <f>IF('Section 9a Plan_Diffusion'!L255="","",'Section 9a Plan_Diffusion'!L255)</f>
        <v/>
      </c>
      <c r="T259" s="46" t="str">
        <f>IF('Section 9a Plan_Diffusion'!M255="","",'Section 9a Plan_Diffusion'!M255)</f>
        <v/>
      </c>
      <c r="U259" s="40">
        <f>'Section 9a Plan_Diffusion'!N255</f>
        <v>0</v>
      </c>
      <c r="V259" s="40">
        <f>'Section 9a Plan_Diffusion'!O255</f>
        <v>0</v>
      </c>
      <c r="W259" s="40">
        <f>'Section 9a Plan_Diffusion'!P255</f>
        <v>0</v>
      </c>
      <c r="X259" s="40">
        <f>'Section 9a Plan_Diffusion'!Q255</f>
        <v>0</v>
      </c>
      <c r="Y259" s="8">
        <f>'Section 9a Plan_Diffusion'!R255</f>
        <v>0</v>
      </c>
      <c r="Z259" s="8">
        <f>'Section 9a Plan_Diffusion'!S255</f>
        <v>0</v>
      </c>
      <c r="AA259" s="1317">
        <f>'Section 9a Plan_Diffusion'!T255</f>
        <v>0</v>
      </c>
      <c r="AB259" s="8">
        <f>'Section 9a Plan_Diffusion'!U255</f>
        <v>0</v>
      </c>
      <c r="AC259" s="8">
        <f>'Section 9a Plan_Diffusion'!V255</f>
        <v>0</v>
      </c>
    </row>
    <row r="260" spans="1:29">
      <c r="A260" s="8">
        <f>'Identification '!$F$11</f>
        <v>0</v>
      </c>
      <c r="B260" s="1441" t="str">
        <f>IF(AND('Identification '!$F$11="",'Identification '!$F$15&lt;&gt;""),'Identification '!$F$15,IF('Identification '!$F$11="","",IF('Identification '!$F$13="Inscrire le nom de votre organisme dans la cellule F15",'Identification '!$F$15,'Identification '!$F$13)))</f>
        <v/>
      </c>
      <c r="C260" s="8" t="str">
        <f>REF!$BM$8</f>
        <v>2026-2027</v>
      </c>
      <c r="D260" s="8" t="s">
        <v>3361</v>
      </c>
      <c r="E260" s="46" t="str">
        <f>'Identification '!$F$17</f>
        <v/>
      </c>
      <c r="F260" s="8" t="str">
        <f>'Identification '!$G$18</f>
        <v/>
      </c>
      <c r="G260" s="10" t="str">
        <f>IF('Section 9a Plan_Diffusion'!$D$7="","",'Section 9a Plan_Diffusion'!$D$7)</f>
        <v/>
      </c>
      <c r="H260" s="8" t="str">
        <f>IF('Section 9a Plan_Diffusion'!A256="","",IF('Section 9a Plan_Diffusion'!A256="«Choisir»","",'Section 9a Plan_Diffusion'!A256))</f>
        <v/>
      </c>
      <c r="I260" s="1312" t="str">
        <f>IF('Section 9a Plan_Diffusion'!B256="","",'Section 9a Plan_Diffusion'!B256)</f>
        <v/>
      </c>
      <c r="J260" s="46" t="str">
        <f>IF('Section 9a Plan_Diffusion'!C256="","",'Section 9a Plan_Diffusion'!C256)</f>
        <v/>
      </c>
      <c r="K260" s="46" t="str">
        <f>IF('Section 9a Plan_Diffusion'!D256="","",'Section 9a Plan_Diffusion'!D256)</f>
        <v/>
      </c>
      <c r="L260" s="8" t="str">
        <f>IF('Section 9a Plan_Diffusion'!E256="","",IF('Section 9a Plan_Diffusion'!E256="«Choisir»","",'Section 9a Plan_Diffusion'!E256))</f>
        <v/>
      </c>
      <c r="M260" s="8" t="str">
        <f>IF('Section 9a Plan_Diffusion'!F256="","",IF('Section 9a Plan_Diffusion'!F256="«Choisir»","",'Section 9a Plan_Diffusion'!F256))</f>
        <v/>
      </c>
      <c r="N260" s="46" t="str">
        <f>IF('Section 9a Plan_Diffusion'!G256="","",'Section 9a Plan_Diffusion'!G256)</f>
        <v/>
      </c>
      <c r="O260" s="46" t="str">
        <f>IF('Section 9a Plan_Diffusion'!H256="","",'Section 9a Plan_Diffusion'!H256)</f>
        <v/>
      </c>
      <c r="P260" s="46" t="str">
        <f>IF('Section 9a Plan_Diffusion'!I256="","",'Section 9a Plan_Diffusion'!I256)</f>
        <v/>
      </c>
      <c r="Q260" s="46" t="str">
        <f>IF('Section 9a Plan_Diffusion'!J256="","",'Section 9a Plan_Diffusion'!J256)</f>
        <v/>
      </c>
      <c r="R260" s="46" t="str">
        <f>IF('Section 9a Plan_Diffusion'!K256="","",'Section 9a Plan_Diffusion'!K256)</f>
        <v/>
      </c>
      <c r="S260" s="46" t="str">
        <f>IF('Section 9a Plan_Diffusion'!L256="","",'Section 9a Plan_Diffusion'!L256)</f>
        <v/>
      </c>
      <c r="T260" s="46" t="str">
        <f>IF('Section 9a Plan_Diffusion'!M256="","",'Section 9a Plan_Diffusion'!M256)</f>
        <v/>
      </c>
      <c r="U260" s="40">
        <f>'Section 9a Plan_Diffusion'!N256</f>
        <v>0</v>
      </c>
      <c r="V260" s="40">
        <f>'Section 9a Plan_Diffusion'!O256</f>
        <v>0</v>
      </c>
      <c r="W260" s="40">
        <f>'Section 9a Plan_Diffusion'!P256</f>
        <v>0</v>
      </c>
      <c r="X260" s="40">
        <f>'Section 9a Plan_Diffusion'!Q256</f>
        <v>0</v>
      </c>
      <c r="Y260" s="8">
        <f>'Section 9a Plan_Diffusion'!R256</f>
        <v>0</v>
      </c>
      <c r="Z260" s="8">
        <f>'Section 9a Plan_Diffusion'!S256</f>
        <v>0</v>
      </c>
      <c r="AA260" s="1317">
        <f>'Section 9a Plan_Diffusion'!T256</f>
        <v>0</v>
      </c>
      <c r="AB260" s="8">
        <f>'Section 9a Plan_Diffusion'!U256</f>
        <v>0</v>
      </c>
      <c r="AC260" s="8">
        <f>'Section 9a Plan_Diffusion'!V256</f>
        <v>0</v>
      </c>
    </row>
    <row r="261" spans="1:29">
      <c r="A261" s="8">
        <f>'Identification '!$F$11</f>
        <v>0</v>
      </c>
      <c r="B261" s="1441" t="str">
        <f>IF(AND('Identification '!$F$11="",'Identification '!$F$15&lt;&gt;""),'Identification '!$F$15,IF('Identification '!$F$11="","",IF('Identification '!$F$13="Inscrire le nom de votre organisme dans la cellule F15",'Identification '!$F$15,'Identification '!$F$13)))</f>
        <v/>
      </c>
      <c r="C261" s="8" t="str">
        <f>REF!$BM$8</f>
        <v>2026-2027</v>
      </c>
      <c r="D261" s="8" t="s">
        <v>3361</v>
      </c>
      <c r="E261" s="46" t="str">
        <f>'Identification '!$F$17</f>
        <v/>
      </c>
      <c r="F261" s="8" t="str">
        <f>'Identification '!$G$18</f>
        <v/>
      </c>
      <c r="G261" s="10" t="str">
        <f>IF('Section 9a Plan_Diffusion'!$D$7="","",'Section 9a Plan_Diffusion'!$D$7)</f>
        <v/>
      </c>
      <c r="H261" s="8" t="str">
        <f>IF('Section 9a Plan_Diffusion'!A257="","",IF('Section 9a Plan_Diffusion'!A257="«Choisir»","",'Section 9a Plan_Diffusion'!A257))</f>
        <v/>
      </c>
      <c r="I261" s="1312" t="str">
        <f>IF('Section 9a Plan_Diffusion'!B257="","",'Section 9a Plan_Diffusion'!B257)</f>
        <v/>
      </c>
      <c r="J261" s="46" t="str">
        <f>IF('Section 9a Plan_Diffusion'!C257="","",'Section 9a Plan_Diffusion'!C257)</f>
        <v/>
      </c>
      <c r="K261" s="46" t="str">
        <f>IF('Section 9a Plan_Diffusion'!D257="","",'Section 9a Plan_Diffusion'!D257)</f>
        <v/>
      </c>
      <c r="L261" s="8" t="str">
        <f>IF('Section 9a Plan_Diffusion'!E257="","",IF('Section 9a Plan_Diffusion'!E257="«Choisir»","",'Section 9a Plan_Diffusion'!E257))</f>
        <v/>
      </c>
      <c r="M261" s="8" t="str">
        <f>IF('Section 9a Plan_Diffusion'!F257="","",IF('Section 9a Plan_Diffusion'!F257="«Choisir»","",'Section 9a Plan_Diffusion'!F257))</f>
        <v/>
      </c>
      <c r="N261" s="46" t="str">
        <f>IF('Section 9a Plan_Diffusion'!G257="","",'Section 9a Plan_Diffusion'!G257)</f>
        <v/>
      </c>
      <c r="O261" s="46" t="str">
        <f>IF('Section 9a Plan_Diffusion'!H257="","",'Section 9a Plan_Diffusion'!H257)</f>
        <v/>
      </c>
      <c r="P261" s="46" t="str">
        <f>IF('Section 9a Plan_Diffusion'!I257="","",'Section 9a Plan_Diffusion'!I257)</f>
        <v/>
      </c>
      <c r="Q261" s="46" t="str">
        <f>IF('Section 9a Plan_Diffusion'!J257="","",'Section 9a Plan_Diffusion'!J257)</f>
        <v/>
      </c>
      <c r="R261" s="46" t="str">
        <f>IF('Section 9a Plan_Diffusion'!K257="","",'Section 9a Plan_Diffusion'!K257)</f>
        <v/>
      </c>
      <c r="S261" s="46" t="str">
        <f>IF('Section 9a Plan_Diffusion'!L257="","",'Section 9a Plan_Diffusion'!L257)</f>
        <v/>
      </c>
      <c r="T261" s="46" t="str">
        <f>IF('Section 9a Plan_Diffusion'!M257="","",'Section 9a Plan_Diffusion'!M257)</f>
        <v/>
      </c>
      <c r="U261" s="40">
        <f>'Section 9a Plan_Diffusion'!N257</f>
        <v>0</v>
      </c>
      <c r="V261" s="40">
        <f>'Section 9a Plan_Diffusion'!O257</f>
        <v>0</v>
      </c>
      <c r="W261" s="40">
        <f>'Section 9a Plan_Diffusion'!P257</f>
        <v>0</v>
      </c>
      <c r="X261" s="40">
        <f>'Section 9a Plan_Diffusion'!Q257</f>
        <v>0</v>
      </c>
      <c r="Y261" s="8">
        <f>'Section 9a Plan_Diffusion'!R257</f>
        <v>0</v>
      </c>
      <c r="Z261" s="8">
        <f>'Section 9a Plan_Diffusion'!S257</f>
        <v>0</v>
      </c>
      <c r="AA261" s="1317">
        <f>'Section 9a Plan_Diffusion'!T257</f>
        <v>0</v>
      </c>
      <c r="AB261" s="8">
        <f>'Section 9a Plan_Diffusion'!U257</f>
        <v>0</v>
      </c>
      <c r="AC261" s="8">
        <f>'Section 9a Plan_Diffusion'!V257</f>
        <v>0</v>
      </c>
    </row>
    <row r="262" spans="1:29">
      <c r="A262" s="8">
        <f>'Identification '!$F$11</f>
        <v>0</v>
      </c>
      <c r="B262" s="1441" t="str">
        <f>IF(AND('Identification '!$F$11="",'Identification '!$F$15&lt;&gt;""),'Identification '!$F$15,IF('Identification '!$F$11="","",IF('Identification '!$F$13="Inscrire le nom de votre organisme dans la cellule F15",'Identification '!$F$15,'Identification '!$F$13)))</f>
        <v/>
      </c>
      <c r="C262" s="8" t="str">
        <f>REF!$BM$8</f>
        <v>2026-2027</v>
      </c>
      <c r="D262" s="8" t="s">
        <v>3361</v>
      </c>
      <c r="E262" s="46" t="str">
        <f>'Identification '!$F$17</f>
        <v/>
      </c>
      <c r="F262" s="8" t="str">
        <f>'Identification '!$G$18</f>
        <v/>
      </c>
      <c r="G262" s="10" t="str">
        <f>IF('Section 9a Plan_Diffusion'!$D$7="","",'Section 9a Plan_Diffusion'!$D$7)</f>
        <v/>
      </c>
      <c r="H262" s="8" t="str">
        <f>IF('Section 9a Plan_Diffusion'!A258="","",IF('Section 9a Plan_Diffusion'!A258="«Choisir»","",'Section 9a Plan_Diffusion'!A258))</f>
        <v/>
      </c>
      <c r="I262" s="1312" t="str">
        <f>IF('Section 9a Plan_Diffusion'!B258="","",'Section 9a Plan_Diffusion'!B258)</f>
        <v/>
      </c>
      <c r="J262" s="46" t="str">
        <f>IF('Section 9a Plan_Diffusion'!C258="","",'Section 9a Plan_Diffusion'!C258)</f>
        <v/>
      </c>
      <c r="K262" s="46" t="str">
        <f>IF('Section 9a Plan_Diffusion'!D258="","",'Section 9a Plan_Diffusion'!D258)</f>
        <v/>
      </c>
      <c r="L262" s="8" t="str">
        <f>IF('Section 9a Plan_Diffusion'!E258="","",IF('Section 9a Plan_Diffusion'!E258="«Choisir»","",'Section 9a Plan_Diffusion'!E258))</f>
        <v/>
      </c>
      <c r="M262" s="8" t="str">
        <f>IF('Section 9a Plan_Diffusion'!F258="","",IF('Section 9a Plan_Diffusion'!F258="«Choisir»","",'Section 9a Plan_Diffusion'!F258))</f>
        <v/>
      </c>
      <c r="N262" s="46" t="str">
        <f>IF('Section 9a Plan_Diffusion'!G258="","",'Section 9a Plan_Diffusion'!G258)</f>
        <v/>
      </c>
      <c r="O262" s="46" t="str">
        <f>IF('Section 9a Plan_Diffusion'!H258="","",'Section 9a Plan_Diffusion'!H258)</f>
        <v/>
      </c>
      <c r="P262" s="46" t="str">
        <f>IF('Section 9a Plan_Diffusion'!I258="","",'Section 9a Plan_Diffusion'!I258)</f>
        <v/>
      </c>
      <c r="Q262" s="46" t="str">
        <f>IF('Section 9a Plan_Diffusion'!J258="","",'Section 9a Plan_Diffusion'!J258)</f>
        <v/>
      </c>
      <c r="R262" s="46" t="str">
        <f>IF('Section 9a Plan_Diffusion'!K258="","",'Section 9a Plan_Diffusion'!K258)</f>
        <v/>
      </c>
      <c r="S262" s="46" t="str">
        <f>IF('Section 9a Plan_Diffusion'!L258="","",'Section 9a Plan_Diffusion'!L258)</f>
        <v/>
      </c>
      <c r="T262" s="46" t="str">
        <f>IF('Section 9a Plan_Diffusion'!M258="","",'Section 9a Plan_Diffusion'!M258)</f>
        <v/>
      </c>
      <c r="U262" s="40">
        <f>'Section 9a Plan_Diffusion'!N258</f>
        <v>0</v>
      </c>
      <c r="V262" s="40">
        <f>'Section 9a Plan_Diffusion'!O258</f>
        <v>0</v>
      </c>
      <c r="W262" s="40">
        <f>'Section 9a Plan_Diffusion'!P258</f>
        <v>0</v>
      </c>
      <c r="X262" s="40">
        <f>'Section 9a Plan_Diffusion'!Q258</f>
        <v>0</v>
      </c>
      <c r="Y262" s="8">
        <f>'Section 9a Plan_Diffusion'!R258</f>
        <v>0</v>
      </c>
      <c r="Z262" s="8">
        <f>'Section 9a Plan_Diffusion'!S258</f>
        <v>0</v>
      </c>
      <c r="AA262" s="1317">
        <f>'Section 9a Plan_Diffusion'!T258</f>
        <v>0</v>
      </c>
      <c r="AB262" s="8">
        <f>'Section 9a Plan_Diffusion'!U258</f>
        <v>0</v>
      </c>
      <c r="AC262" s="8">
        <f>'Section 9a Plan_Diffusion'!V258</f>
        <v>0</v>
      </c>
    </row>
    <row r="263" spans="1:29">
      <c r="A263" s="8">
        <f>'Identification '!$F$11</f>
        <v>0</v>
      </c>
      <c r="B263" s="1441" t="str">
        <f>IF(AND('Identification '!$F$11="",'Identification '!$F$15&lt;&gt;""),'Identification '!$F$15,IF('Identification '!$F$11="","",IF('Identification '!$F$13="Inscrire le nom de votre organisme dans la cellule F15",'Identification '!$F$15,'Identification '!$F$13)))</f>
        <v/>
      </c>
      <c r="C263" s="8" t="str">
        <f>REF!$BM$8</f>
        <v>2026-2027</v>
      </c>
      <c r="D263" s="8" t="s">
        <v>3361</v>
      </c>
      <c r="E263" s="46" t="str">
        <f>'Identification '!$F$17</f>
        <v/>
      </c>
      <c r="F263" s="8" t="str">
        <f>'Identification '!$G$18</f>
        <v/>
      </c>
      <c r="G263" s="10" t="str">
        <f>IF('Section 9a Plan_Diffusion'!$D$7="","",'Section 9a Plan_Diffusion'!$D$7)</f>
        <v/>
      </c>
      <c r="H263" s="8" t="str">
        <f>IF('Section 9a Plan_Diffusion'!A259="","",IF('Section 9a Plan_Diffusion'!A259="«Choisir»","",'Section 9a Plan_Diffusion'!A259))</f>
        <v/>
      </c>
      <c r="I263" s="1312" t="str">
        <f>IF('Section 9a Plan_Diffusion'!B259="","",'Section 9a Plan_Diffusion'!B259)</f>
        <v/>
      </c>
      <c r="J263" s="46" t="str">
        <f>IF('Section 9a Plan_Diffusion'!C259="","",'Section 9a Plan_Diffusion'!C259)</f>
        <v/>
      </c>
      <c r="K263" s="46" t="str">
        <f>IF('Section 9a Plan_Diffusion'!D259="","",'Section 9a Plan_Diffusion'!D259)</f>
        <v/>
      </c>
      <c r="L263" s="8" t="str">
        <f>IF('Section 9a Plan_Diffusion'!E259="","",IF('Section 9a Plan_Diffusion'!E259="«Choisir»","",'Section 9a Plan_Diffusion'!E259))</f>
        <v/>
      </c>
      <c r="M263" s="8" t="str">
        <f>IF('Section 9a Plan_Diffusion'!F259="","",IF('Section 9a Plan_Diffusion'!F259="«Choisir»","",'Section 9a Plan_Diffusion'!F259))</f>
        <v/>
      </c>
      <c r="N263" s="46" t="str">
        <f>IF('Section 9a Plan_Diffusion'!G259="","",'Section 9a Plan_Diffusion'!G259)</f>
        <v/>
      </c>
      <c r="O263" s="46" t="str">
        <f>IF('Section 9a Plan_Diffusion'!H259="","",'Section 9a Plan_Diffusion'!H259)</f>
        <v/>
      </c>
      <c r="P263" s="46" t="str">
        <f>IF('Section 9a Plan_Diffusion'!I259="","",'Section 9a Plan_Diffusion'!I259)</f>
        <v/>
      </c>
      <c r="Q263" s="46" t="str">
        <f>IF('Section 9a Plan_Diffusion'!J259="","",'Section 9a Plan_Diffusion'!J259)</f>
        <v/>
      </c>
      <c r="R263" s="46" t="str">
        <f>IF('Section 9a Plan_Diffusion'!K259="","",'Section 9a Plan_Diffusion'!K259)</f>
        <v/>
      </c>
      <c r="S263" s="46" t="str">
        <f>IF('Section 9a Plan_Diffusion'!L259="","",'Section 9a Plan_Diffusion'!L259)</f>
        <v/>
      </c>
      <c r="T263" s="46" t="str">
        <f>IF('Section 9a Plan_Diffusion'!M259="","",'Section 9a Plan_Diffusion'!M259)</f>
        <v/>
      </c>
      <c r="U263" s="40">
        <f>'Section 9a Plan_Diffusion'!N259</f>
        <v>0</v>
      </c>
      <c r="V263" s="40">
        <f>'Section 9a Plan_Diffusion'!O259</f>
        <v>0</v>
      </c>
      <c r="W263" s="40">
        <f>'Section 9a Plan_Diffusion'!P259</f>
        <v>0</v>
      </c>
      <c r="X263" s="40">
        <f>'Section 9a Plan_Diffusion'!Q259</f>
        <v>0</v>
      </c>
      <c r="Y263" s="8">
        <f>'Section 9a Plan_Diffusion'!R259</f>
        <v>0</v>
      </c>
      <c r="Z263" s="8">
        <f>'Section 9a Plan_Diffusion'!S259</f>
        <v>0</v>
      </c>
      <c r="AA263" s="1317">
        <f>'Section 9a Plan_Diffusion'!T259</f>
        <v>0</v>
      </c>
      <c r="AB263" s="8">
        <f>'Section 9a Plan_Diffusion'!U259</f>
        <v>0</v>
      </c>
      <c r="AC263" s="8">
        <f>'Section 9a Plan_Diffusion'!V259</f>
        <v>0</v>
      </c>
    </row>
    <row r="264" spans="1:29">
      <c r="A264" s="8">
        <f>'Identification '!$F$11</f>
        <v>0</v>
      </c>
      <c r="B264" s="1441" t="str">
        <f>IF(AND('Identification '!$F$11="",'Identification '!$F$15&lt;&gt;""),'Identification '!$F$15,IF('Identification '!$F$11="","",IF('Identification '!$F$13="Inscrire le nom de votre organisme dans la cellule F15",'Identification '!$F$15,'Identification '!$F$13)))</f>
        <v/>
      </c>
      <c r="C264" s="8" t="str">
        <f>REF!$BM$8</f>
        <v>2026-2027</v>
      </c>
      <c r="D264" s="8" t="s">
        <v>3361</v>
      </c>
      <c r="E264" s="46" t="str">
        <f>'Identification '!$F$17</f>
        <v/>
      </c>
      <c r="F264" s="8" t="str">
        <f>'Identification '!$G$18</f>
        <v/>
      </c>
      <c r="G264" s="10" t="str">
        <f>IF('Section 9a Plan_Diffusion'!$D$7="","",'Section 9a Plan_Diffusion'!$D$7)</f>
        <v/>
      </c>
      <c r="H264" s="8" t="str">
        <f>IF('Section 9a Plan_Diffusion'!A260="","",IF('Section 9a Plan_Diffusion'!A260="«Choisir»","",'Section 9a Plan_Diffusion'!A260))</f>
        <v/>
      </c>
      <c r="I264" s="1312" t="str">
        <f>IF('Section 9a Plan_Diffusion'!B260="","",'Section 9a Plan_Diffusion'!B260)</f>
        <v/>
      </c>
      <c r="J264" s="46" t="str">
        <f>IF('Section 9a Plan_Diffusion'!C260="","",'Section 9a Plan_Diffusion'!C260)</f>
        <v/>
      </c>
      <c r="K264" s="46" t="str">
        <f>IF('Section 9a Plan_Diffusion'!D260="","",'Section 9a Plan_Diffusion'!D260)</f>
        <v/>
      </c>
      <c r="L264" s="8" t="str">
        <f>IF('Section 9a Plan_Diffusion'!E260="","",IF('Section 9a Plan_Diffusion'!E260="«Choisir»","",'Section 9a Plan_Diffusion'!E260))</f>
        <v/>
      </c>
      <c r="M264" s="8" t="str">
        <f>IF('Section 9a Plan_Diffusion'!F260="","",IF('Section 9a Plan_Diffusion'!F260="«Choisir»","",'Section 9a Plan_Diffusion'!F260))</f>
        <v/>
      </c>
      <c r="N264" s="46" t="str">
        <f>IF('Section 9a Plan_Diffusion'!G260="","",'Section 9a Plan_Diffusion'!G260)</f>
        <v/>
      </c>
      <c r="O264" s="46" t="str">
        <f>IF('Section 9a Plan_Diffusion'!H260="","",'Section 9a Plan_Diffusion'!H260)</f>
        <v/>
      </c>
      <c r="P264" s="46" t="str">
        <f>IF('Section 9a Plan_Diffusion'!I260="","",'Section 9a Plan_Diffusion'!I260)</f>
        <v/>
      </c>
      <c r="Q264" s="46" t="str">
        <f>IF('Section 9a Plan_Diffusion'!J260="","",'Section 9a Plan_Diffusion'!J260)</f>
        <v/>
      </c>
      <c r="R264" s="46" t="str">
        <f>IF('Section 9a Plan_Diffusion'!K260="","",'Section 9a Plan_Diffusion'!K260)</f>
        <v/>
      </c>
      <c r="S264" s="46" t="str">
        <f>IF('Section 9a Plan_Diffusion'!L260="","",'Section 9a Plan_Diffusion'!L260)</f>
        <v/>
      </c>
      <c r="T264" s="46" t="str">
        <f>IF('Section 9a Plan_Diffusion'!M260="","",'Section 9a Plan_Diffusion'!M260)</f>
        <v/>
      </c>
      <c r="U264" s="40">
        <f>'Section 9a Plan_Diffusion'!N260</f>
        <v>0</v>
      </c>
      <c r="V264" s="40">
        <f>'Section 9a Plan_Diffusion'!O260</f>
        <v>0</v>
      </c>
      <c r="W264" s="40">
        <f>'Section 9a Plan_Diffusion'!P260</f>
        <v>0</v>
      </c>
      <c r="X264" s="40">
        <f>'Section 9a Plan_Diffusion'!Q260</f>
        <v>0</v>
      </c>
      <c r="Y264" s="8">
        <f>'Section 9a Plan_Diffusion'!R260</f>
        <v>0</v>
      </c>
      <c r="Z264" s="8">
        <f>'Section 9a Plan_Diffusion'!S260</f>
        <v>0</v>
      </c>
      <c r="AA264" s="1317">
        <f>'Section 9a Plan_Diffusion'!T260</f>
        <v>0</v>
      </c>
      <c r="AB264" s="8">
        <f>'Section 9a Plan_Diffusion'!U260</f>
        <v>0</v>
      </c>
      <c r="AC264" s="8">
        <f>'Section 9a Plan_Diffusion'!V260</f>
        <v>0</v>
      </c>
    </row>
    <row r="265" spans="1:29">
      <c r="A265" s="8">
        <f>'Identification '!$F$11</f>
        <v>0</v>
      </c>
      <c r="B265" s="1441" t="str">
        <f>IF(AND('Identification '!$F$11="",'Identification '!$F$15&lt;&gt;""),'Identification '!$F$15,IF('Identification '!$F$11="","",IF('Identification '!$F$13="Inscrire le nom de votre organisme dans la cellule F15",'Identification '!$F$15,'Identification '!$F$13)))</f>
        <v/>
      </c>
      <c r="C265" s="8" t="str">
        <f>REF!$BM$8</f>
        <v>2026-2027</v>
      </c>
      <c r="D265" s="8" t="s">
        <v>3361</v>
      </c>
      <c r="E265" s="46" t="str">
        <f>'Identification '!$F$17</f>
        <v/>
      </c>
      <c r="F265" s="8" t="str">
        <f>'Identification '!$G$18</f>
        <v/>
      </c>
      <c r="G265" s="10" t="str">
        <f>IF('Section 9a Plan_Diffusion'!$D$7="","",'Section 9a Plan_Diffusion'!$D$7)</f>
        <v/>
      </c>
      <c r="H265" s="8" t="str">
        <f>IF('Section 9a Plan_Diffusion'!A261="","",IF('Section 9a Plan_Diffusion'!A261="«Choisir»","",'Section 9a Plan_Diffusion'!A261))</f>
        <v/>
      </c>
      <c r="I265" s="1312" t="str">
        <f>IF('Section 9a Plan_Diffusion'!B261="","",'Section 9a Plan_Diffusion'!B261)</f>
        <v/>
      </c>
      <c r="J265" s="46" t="str">
        <f>IF('Section 9a Plan_Diffusion'!C261="","",'Section 9a Plan_Diffusion'!C261)</f>
        <v/>
      </c>
      <c r="K265" s="46" t="str">
        <f>IF('Section 9a Plan_Diffusion'!D261="","",'Section 9a Plan_Diffusion'!D261)</f>
        <v/>
      </c>
      <c r="L265" s="8" t="str">
        <f>IF('Section 9a Plan_Diffusion'!E261="","",IF('Section 9a Plan_Diffusion'!E261="«Choisir»","",'Section 9a Plan_Diffusion'!E261))</f>
        <v/>
      </c>
      <c r="M265" s="8" t="str">
        <f>IF('Section 9a Plan_Diffusion'!F261="","",IF('Section 9a Plan_Diffusion'!F261="«Choisir»","",'Section 9a Plan_Diffusion'!F261))</f>
        <v/>
      </c>
      <c r="N265" s="46" t="str">
        <f>IF('Section 9a Plan_Diffusion'!G261="","",'Section 9a Plan_Diffusion'!G261)</f>
        <v/>
      </c>
      <c r="O265" s="46" t="str">
        <f>IF('Section 9a Plan_Diffusion'!H261="","",'Section 9a Plan_Diffusion'!H261)</f>
        <v/>
      </c>
      <c r="P265" s="46" t="str">
        <f>IF('Section 9a Plan_Diffusion'!I261="","",'Section 9a Plan_Diffusion'!I261)</f>
        <v/>
      </c>
      <c r="Q265" s="46" t="str">
        <f>IF('Section 9a Plan_Diffusion'!J261="","",'Section 9a Plan_Diffusion'!J261)</f>
        <v/>
      </c>
      <c r="R265" s="46" t="str">
        <f>IF('Section 9a Plan_Diffusion'!K261="","",'Section 9a Plan_Diffusion'!K261)</f>
        <v/>
      </c>
      <c r="S265" s="46" t="str">
        <f>IF('Section 9a Plan_Diffusion'!L261="","",'Section 9a Plan_Diffusion'!L261)</f>
        <v/>
      </c>
      <c r="T265" s="46" t="str">
        <f>IF('Section 9a Plan_Diffusion'!M261="","",'Section 9a Plan_Diffusion'!M261)</f>
        <v/>
      </c>
      <c r="U265" s="40">
        <f>'Section 9a Plan_Diffusion'!N261</f>
        <v>0</v>
      </c>
      <c r="V265" s="40">
        <f>'Section 9a Plan_Diffusion'!O261</f>
        <v>0</v>
      </c>
      <c r="W265" s="40">
        <f>'Section 9a Plan_Diffusion'!P261</f>
        <v>0</v>
      </c>
      <c r="X265" s="40">
        <f>'Section 9a Plan_Diffusion'!Q261</f>
        <v>0</v>
      </c>
      <c r="Y265" s="8">
        <f>'Section 9a Plan_Diffusion'!R261</f>
        <v>0</v>
      </c>
      <c r="Z265" s="8">
        <f>'Section 9a Plan_Diffusion'!S261</f>
        <v>0</v>
      </c>
      <c r="AA265" s="1317">
        <f>'Section 9a Plan_Diffusion'!T261</f>
        <v>0</v>
      </c>
      <c r="AB265" s="8">
        <f>'Section 9a Plan_Diffusion'!U261</f>
        <v>0</v>
      </c>
      <c r="AC265" s="8">
        <f>'Section 9a Plan_Diffusion'!V261</f>
        <v>0</v>
      </c>
    </row>
    <row r="266" spans="1:29">
      <c r="A266" s="8">
        <f>'Identification '!$F$11</f>
        <v>0</v>
      </c>
      <c r="B266" s="1441" t="str">
        <f>IF(AND('Identification '!$F$11="",'Identification '!$F$15&lt;&gt;""),'Identification '!$F$15,IF('Identification '!$F$11="","",IF('Identification '!$F$13="Inscrire le nom de votre organisme dans la cellule F15",'Identification '!$F$15,'Identification '!$F$13)))</f>
        <v/>
      </c>
      <c r="C266" s="8" t="str">
        <f>REF!$BM$8</f>
        <v>2026-2027</v>
      </c>
      <c r="D266" s="8" t="s">
        <v>3361</v>
      </c>
      <c r="E266" s="46" t="str">
        <f>'Identification '!$F$17</f>
        <v/>
      </c>
      <c r="F266" s="8" t="str">
        <f>'Identification '!$G$18</f>
        <v/>
      </c>
      <c r="G266" s="10" t="str">
        <f>IF('Section 9a Plan_Diffusion'!$D$7="","",'Section 9a Plan_Diffusion'!$D$7)</f>
        <v/>
      </c>
      <c r="H266" s="8" t="str">
        <f>IF('Section 9a Plan_Diffusion'!A262="","",IF('Section 9a Plan_Diffusion'!A262="«Choisir»","",'Section 9a Plan_Diffusion'!A262))</f>
        <v/>
      </c>
      <c r="I266" s="1312" t="str">
        <f>IF('Section 9a Plan_Diffusion'!B262="","",'Section 9a Plan_Diffusion'!B262)</f>
        <v/>
      </c>
      <c r="J266" s="46" t="str">
        <f>IF('Section 9a Plan_Diffusion'!C262="","",'Section 9a Plan_Diffusion'!C262)</f>
        <v/>
      </c>
      <c r="K266" s="46" t="str">
        <f>IF('Section 9a Plan_Diffusion'!D262="","",'Section 9a Plan_Diffusion'!D262)</f>
        <v/>
      </c>
      <c r="L266" s="8" t="str">
        <f>IF('Section 9a Plan_Diffusion'!E262="","",IF('Section 9a Plan_Diffusion'!E262="«Choisir»","",'Section 9a Plan_Diffusion'!E262))</f>
        <v/>
      </c>
      <c r="M266" s="8" t="str">
        <f>IF('Section 9a Plan_Diffusion'!F262="","",IF('Section 9a Plan_Diffusion'!F262="«Choisir»","",'Section 9a Plan_Diffusion'!F262))</f>
        <v/>
      </c>
      <c r="N266" s="46" t="str">
        <f>IF('Section 9a Plan_Diffusion'!G262="","",'Section 9a Plan_Diffusion'!G262)</f>
        <v/>
      </c>
      <c r="O266" s="46" t="str">
        <f>IF('Section 9a Plan_Diffusion'!H262="","",'Section 9a Plan_Diffusion'!H262)</f>
        <v/>
      </c>
      <c r="P266" s="46" t="str">
        <f>IF('Section 9a Plan_Diffusion'!I262="","",'Section 9a Plan_Diffusion'!I262)</f>
        <v/>
      </c>
      <c r="Q266" s="46" t="str">
        <f>IF('Section 9a Plan_Diffusion'!J262="","",'Section 9a Plan_Diffusion'!J262)</f>
        <v/>
      </c>
      <c r="R266" s="46" t="str">
        <f>IF('Section 9a Plan_Diffusion'!K262="","",'Section 9a Plan_Diffusion'!K262)</f>
        <v/>
      </c>
      <c r="S266" s="46" t="str">
        <f>IF('Section 9a Plan_Diffusion'!L262="","",'Section 9a Plan_Diffusion'!L262)</f>
        <v/>
      </c>
      <c r="T266" s="46" t="str">
        <f>IF('Section 9a Plan_Diffusion'!M262="","",'Section 9a Plan_Diffusion'!M262)</f>
        <v/>
      </c>
      <c r="U266" s="40">
        <f>'Section 9a Plan_Diffusion'!N262</f>
        <v>0</v>
      </c>
      <c r="V266" s="40">
        <f>'Section 9a Plan_Diffusion'!O262</f>
        <v>0</v>
      </c>
      <c r="W266" s="40">
        <f>'Section 9a Plan_Diffusion'!P262</f>
        <v>0</v>
      </c>
      <c r="X266" s="40">
        <f>'Section 9a Plan_Diffusion'!Q262</f>
        <v>0</v>
      </c>
      <c r="Y266" s="8">
        <f>'Section 9a Plan_Diffusion'!R262</f>
        <v>0</v>
      </c>
      <c r="Z266" s="8">
        <f>'Section 9a Plan_Diffusion'!S262</f>
        <v>0</v>
      </c>
      <c r="AA266" s="1317">
        <f>'Section 9a Plan_Diffusion'!T262</f>
        <v>0</v>
      </c>
      <c r="AB266" s="8">
        <f>'Section 9a Plan_Diffusion'!U262</f>
        <v>0</v>
      </c>
      <c r="AC266" s="8">
        <f>'Section 9a Plan_Diffusion'!V262</f>
        <v>0</v>
      </c>
    </row>
    <row r="267" spans="1:29">
      <c r="A267" s="8">
        <f>'Identification '!$F$11</f>
        <v>0</v>
      </c>
      <c r="B267" s="1441" t="str">
        <f>IF(AND('Identification '!$F$11="",'Identification '!$F$15&lt;&gt;""),'Identification '!$F$15,IF('Identification '!$F$11="","",IF('Identification '!$F$13="Inscrire le nom de votre organisme dans la cellule F15",'Identification '!$F$15,'Identification '!$F$13)))</f>
        <v/>
      </c>
      <c r="C267" s="8" t="str">
        <f>REF!$BM$8</f>
        <v>2026-2027</v>
      </c>
      <c r="D267" s="8" t="s">
        <v>3361</v>
      </c>
      <c r="E267" s="46" t="str">
        <f>'Identification '!$F$17</f>
        <v/>
      </c>
      <c r="F267" s="8" t="str">
        <f>'Identification '!$G$18</f>
        <v/>
      </c>
      <c r="G267" s="10" t="str">
        <f>IF('Section 9a Plan_Diffusion'!$D$7="","",'Section 9a Plan_Diffusion'!$D$7)</f>
        <v/>
      </c>
      <c r="H267" s="8" t="str">
        <f>IF('Section 9a Plan_Diffusion'!A263="","",IF('Section 9a Plan_Diffusion'!A263="«Choisir»","",'Section 9a Plan_Diffusion'!A263))</f>
        <v/>
      </c>
      <c r="I267" s="1312" t="str">
        <f>IF('Section 9a Plan_Diffusion'!B263="","",'Section 9a Plan_Diffusion'!B263)</f>
        <v/>
      </c>
      <c r="J267" s="46" t="str">
        <f>IF('Section 9a Plan_Diffusion'!C263="","",'Section 9a Plan_Diffusion'!C263)</f>
        <v/>
      </c>
      <c r="K267" s="46" t="str">
        <f>IF('Section 9a Plan_Diffusion'!D263="","",'Section 9a Plan_Diffusion'!D263)</f>
        <v/>
      </c>
      <c r="L267" s="8" t="str">
        <f>IF('Section 9a Plan_Diffusion'!E263="","",IF('Section 9a Plan_Diffusion'!E263="«Choisir»","",'Section 9a Plan_Diffusion'!E263))</f>
        <v/>
      </c>
      <c r="M267" s="8" t="str">
        <f>IF('Section 9a Plan_Diffusion'!F263="","",IF('Section 9a Plan_Diffusion'!F263="«Choisir»","",'Section 9a Plan_Diffusion'!F263))</f>
        <v/>
      </c>
      <c r="N267" s="46" t="str">
        <f>IF('Section 9a Plan_Diffusion'!G263="","",'Section 9a Plan_Diffusion'!G263)</f>
        <v/>
      </c>
      <c r="O267" s="46" t="str">
        <f>IF('Section 9a Plan_Diffusion'!H263="","",'Section 9a Plan_Diffusion'!H263)</f>
        <v/>
      </c>
      <c r="P267" s="46" t="str">
        <f>IF('Section 9a Plan_Diffusion'!I263="","",'Section 9a Plan_Diffusion'!I263)</f>
        <v/>
      </c>
      <c r="Q267" s="46" t="str">
        <f>IF('Section 9a Plan_Diffusion'!J263="","",'Section 9a Plan_Diffusion'!J263)</f>
        <v/>
      </c>
      <c r="R267" s="46" t="str">
        <f>IF('Section 9a Plan_Diffusion'!K263="","",'Section 9a Plan_Diffusion'!K263)</f>
        <v/>
      </c>
      <c r="S267" s="46" t="str">
        <f>IF('Section 9a Plan_Diffusion'!L263="","",'Section 9a Plan_Diffusion'!L263)</f>
        <v/>
      </c>
      <c r="T267" s="46" t="str">
        <f>IF('Section 9a Plan_Diffusion'!M263="","",'Section 9a Plan_Diffusion'!M263)</f>
        <v/>
      </c>
      <c r="U267" s="40">
        <f>'Section 9a Plan_Diffusion'!N263</f>
        <v>0</v>
      </c>
      <c r="V267" s="40">
        <f>'Section 9a Plan_Diffusion'!O263</f>
        <v>0</v>
      </c>
      <c r="W267" s="40">
        <f>'Section 9a Plan_Diffusion'!P263</f>
        <v>0</v>
      </c>
      <c r="X267" s="40">
        <f>'Section 9a Plan_Diffusion'!Q263</f>
        <v>0</v>
      </c>
      <c r="Y267" s="8">
        <f>'Section 9a Plan_Diffusion'!R263</f>
        <v>0</v>
      </c>
      <c r="Z267" s="8">
        <f>'Section 9a Plan_Diffusion'!S263</f>
        <v>0</v>
      </c>
      <c r="AA267" s="1317">
        <f>'Section 9a Plan_Diffusion'!T263</f>
        <v>0</v>
      </c>
      <c r="AB267" s="8">
        <f>'Section 9a Plan_Diffusion'!U263</f>
        <v>0</v>
      </c>
      <c r="AC267" s="8">
        <f>'Section 9a Plan_Diffusion'!V263</f>
        <v>0</v>
      </c>
    </row>
    <row r="268" spans="1:29">
      <c r="A268" s="8">
        <f>'Identification '!$F$11</f>
        <v>0</v>
      </c>
      <c r="B268" s="1441" t="str">
        <f>IF(AND('Identification '!$F$11="",'Identification '!$F$15&lt;&gt;""),'Identification '!$F$15,IF('Identification '!$F$11="","",IF('Identification '!$F$13="Inscrire le nom de votre organisme dans la cellule F15",'Identification '!$F$15,'Identification '!$F$13)))</f>
        <v/>
      </c>
      <c r="C268" s="8" t="str">
        <f>REF!$BM$8</f>
        <v>2026-2027</v>
      </c>
      <c r="D268" s="8" t="s">
        <v>3361</v>
      </c>
      <c r="E268" s="46" t="str">
        <f>'Identification '!$F$17</f>
        <v/>
      </c>
      <c r="F268" s="8" t="str">
        <f>'Identification '!$G$18</f>
        <v/>
      </c>
      <c r="G268" s="10" t="str">
        <f>IF('Section 9a Plan_Diffusion'!$D$7="","",'Section 9a Plan_Diffusion'!$D$7)</f>
        <v/>
      </c>
      <c r="H268" s="8" t="str">
        <f>IF('Section 9a Plan_Diffusion'!A264="","",IF('Section 9a Plan_Diffusion'!A264="«Choisir»","",'Section 9a Plan_Diffusion'!A264))</f>
        <v/>
      </c>
      <c r="I268" s="1312" t="str">
        <f>IF('Section 9a Plan_Diffusion'!B264="","",'Section 9a Plan_Diffusion'!B264)</f>
        <v/>
      </c>
      <c r="J268" s="46" t="str">
        <f>IF('Section 9a Plan_Diffusion'!C264="","",'Section 9a Plan_Diffusion'!C264)</f>
        <v/>
      </c>
      <c r="K268" s="46" t="str">
        <f>IF('Section 9a Plan_Diffusion'!D264="","",'Section 9a Plan_Diffusion'!D264)</f>
        <v/>
      </c>
      <c r="L268" s="8" t="str">
        <f>IF('Section 9a Plan_Diffusion'!E264="","",IF('Section 9a Plan_Diffusion'!E264="«Choisir»","",'Section 9a Plan_Diffusion'!E264))</f>
        <v/>
      </c>
      <c r="M268" s="8" t="str">
        <f>IF('Section 9a Plan_Diffusion'!F264="","",IF('Section 9a Plan_Diffusion'!F264="«Choisir»","",'Section 9a Plan_Diffusion'!F264))</f>
        <v/>
      </c>
      <c r="N268" s="46" t="str">
        <f>IF('Section 9a Plan_Diffusion'!G264="","",'Section 9a Plan_Diffusion'!G264)</f>
        <v/>
      </c>
      <c r="O268" s="46" t="str">
        <f>IF('Section 9a Plan_Diffusion'!H264="","",'Section 9a Plan_Diffusion'!H264)</f>
        <v/>
      </c>
      <c r="P268" s="46" t="str">
        <f>IF('Section 9a Plan_Diffusion'!I264="","",'Section 9a Plan_Diffusion'!I264)</f>
        <v/>
      </c>
      <c r="Q268" s="46" t="str">
        <f>IF('Section 9a Plan_Diffusion'!J264="","",'Section 9a Plan_Diffusion'!J264)</f>
        <v/>
      </c>
      <c r="R268" s="46" t="str">
        <f>IF('Section 9a Plan_Diffusion'!K264="","",'Section 9a Plan_Diffusion'!K264)</f>
        <v/>
      </c>
      <c r="S268" s="46" t="str">
        <f>IF('Section 9a Plan_Diffusion'!L264="","",'Section 9a Plan_Diffusion'!L264)</f>
        <v/>
      </c>
      <c r="T268" s="46" t="str">
        <f>IF('Section 9a Plan_Diffusion'!M264="","",'Section 9a Plan_Diffusion'!M264)</f>
        <v/>
      </c>
      <c r="U268" s="40">
        <f>'Section 9a Plan_Diffusion'!N264</f>
        <v>0</v>
      </c>
      <c r="V268" s="40">
        <f>'Section 9a Plan_Diffusion'!O264</f>
        <v>0</v>
      </c>
      <c r="W268" s="40">
        <f>'Section 9a Plan_Diffusion'!P264</f>
        <v>0</v>
      </c>
      <c r="X268" s="40">
        <f>'Section 9a Plan_Diffusion'!Q264</f>
        <v>0</v>
      </c>
      <c r="Y268" s="8">
        <f>'Section 9a Plan_Diffusion'!R264</f>
        <v>0</v>
      </c>
      <c r="Z268" s="8">
        <f>'Section 9a Plan_Diffusion'!S264</f>
        <v>0</v>
      </c>
      <c r="AA268" s="1317">
        <f>'Section 9a Plan_Diffusion'!T264</f>
        <v>0</v>
      </c>
      <c r="AB268" s="8">
        <f>'Section 9a Plan_Diffusion'!U264</f>
        <v>0</v>
      </c>
      <c r="AC268" s="8">
        <f>'Section 9a Plan_Diffusion'!V264</f>
        <v>0</v>
      </c>
    </row>
    <row r="269" spans="1:29">
      <c r="A269" s="8">
        <f>'Identification '!$F$11</f>
        <v>0</v>
      </c>
      <c r="B269" s="1441" t="str">
        <f>IF(AND('Identification '!$F$11="",'Identification '!$F$15&lt;&gt;""),'Identification '!$F$15,IF('Identification '!$F$11="","",IF('Identification '!$F$13="Inscrire le nom de votre organisme dans la cellule F15",'Identification '!$F$15,'Identification '!$F$13)))</f>
        <v/>
      </c>
      <c r="C269" s="8" t="str">
        <f>REF!$BM$8</f>
        <v>2026-2027</v>
      </c>
      <c r="D269" s="8" t="s">
        <v>3361</v>
      </c>
      <c r="E269" s="46" t="str">
        <f>'Identification '!$F$17</f>
        <v/>
      </c>
      <c r="F269" s="8" t="str">
        <f>'Identification '!$G$18</f>
        <v/>
      </c>
      <c r="G269" s="10" t="str">
        <f>IF('Section 9a Plan_Diffusion'!$D$7="","",'Section 9a Plan_Diffusion'!$D$7)</f>
        <v/>
      </c>
      <c r="H269" s="8" t="str">
        <f>IF('Section 9a Plan_Diffusion'!A265="","",IF('Section 9a Plan_Diffusion'!A265="«Choisir»","",'Section 9a Plan_Diffusion'!A265))</f>
        <v/>
      </c>
      <c r="I269" s="1312" t="str">
        <f>IF('Section 9a Plan_Diffusion'!B265="","",'Section 9a Plan_Diffusion'!B265)</f>
        <v/>
      </c>
      <c r="J269" s="46" t="str">
        <f>IF('Section 9a Plan_Diffusion'!C265="","",'Section 9a Plan_Diffusion'!C265)</f>
        <v/>
      </c>
      <c r="K269" s="46" t="str">
        <f>IF('Section 9a Plan_Diffusion'!D265="","",'Section 9a Plan_Diffusion'!D265)</f>
        <v/>
      </c>
      <c r="L269" s="8" t="str">
        <f>IF('Section 9a Plan_Diffusion'!E265="","",IF('Section 9a Plan_Diffusion'!E265="«Choisir»","",'Section 9a Plan_Diffusion'!E265))</f>
        <v/>
      </c>
      <c r="M269" s="8" t="str">
        <f>IF('Section 9a Plan_Diffusion'!F265="","",IF('Section 9a Plan_Diffusion'!F265="«Choisir»","",'Section 9a Plan_Diffusion'!F265))</f>
        <v/>
      </c>
      <c r="N269" s="46" t="str">
        <f>IF('Section 9a Plan_Diffusion'!G265="","",'Section 9a Plan_Diffusion'!G265)</f>
        <v/>
      </c>
      <c r="O269" s="46" t="str">
        <f>IF('Section 9a Plan_Diffusion'!H265="","",'Section 9a Plan_Diffusion'!H265)</f>
        <v/>
      </c>
      <c r="P269" s="46" t="str">
        <f>IF('Section 9a Plan_Diffusion'!I265="","",'Section 9a Plan_Diffusion'!I265)</f>
        <v/>
      </c>
      <c r="Q269" s="46" t="str">
        <f>IF('Section 9a Plan_Diffusion'!J265="","",'Section 9a Plan_Diffusion'!J265)</f>
        <v/>
      </c>
      <c r="R269" s="46" t="str">
        <f>IF('Section 9a Plan_Diffusion'!K265="","",'Section 9a Plan_Diffusion'!K265)</f>
        <v/>
      </c>
      <c r="S269" s="46" t="str">
        <f>IF('Section 9a Plan_Diffusion'!L265="","",'Section 9a Plan_Diffusion'!L265)</f>
        <v/>
      </c>
      <c r="T269" s="46" t="str">
        <f>IF('Section 9a Plan_Diffusion'!M265="","",'Section 9a Plan_Diffusion'!M265)</f>
        <v/>
      </c>
      <c r="U269" s="40">
        <f>'Section 9a Plan_Diffusion'!N265</f>
        <v>0</v>
      </c>
      <c r="V269" s="40">
        <f>'Section 9a Plan_Diffusion'!O265</f>
        <v>0</v>
      </c>
      <c r="W269" s="40">
        <f>'Section 9a Plan_Diffusion'!P265</f>
        <v>0</v>
      </c>
      <c r="X269" s="40">
        <f>'Section 9a Plan_Diffusion'!Q265</f>
        <v>0</v>
      </c>
      <c r="Y269" s="8">
        <f>'Section 9a Plan_Diffusion'!R265</f>
        <v>0</v>
      </c>
      <c r="Z269" s="8">
        <f>'Section 9a Plan_Diffusion'!S265</f>
        <v>0</v>
      </c>
      <c r="AA269" s="1317">
        <f>'Section 9a Plan_Diffusion'!T265</f>
        <v>0</v>
      </c>
      <c r="AB269" s="8">
        <f>'Section 9a Plan_Diffusion'!U265</f>
        <v>0</v>
      </c>
      <c r="AC269" s="8">
        <f>'Section 9a Plan_Diffusion'!V265</f>
        <v>0</v>
      </c>
    </row>
    <row r="270" spans="1:29">
      <c r="A270" s="8">
        <f>'Identification '!$F$11</f>
        <v>0</v>
      </c>
      <c r="B270" s="1441" t="str">
        <f>IF(AND('Identification '!$F$11="",'Identification '!$F$15&lt;&gt;""),'Identification '!$F$15,IF('Identification '!$F$11="","",IF('Identification '!$F$13="Inscrire le nom de votre organisme dans la cellule F15",'Identification '!$F$15,'Identification '!$F$13)))</f>
        <v/>
      </c>
      <c r="C270" s="8" t="str">
        <f>REF!$BM$8</f>
        <v>2026-2027</v>
      </c>
      <c r="D270" s="8" t="s">
        <v>3361</v>
      </c>
      <c r="E270" s="46" t="str">
        <f>'Identification '!$F$17</f>
        <v/>
      </c>
      <c r="F270" s="8" t="str">
        <f>'Identification '!$G$18</f>
        <v/>
      </c>
      <c r="G270" s="10" t="str">
        <f>IF('Section 9a Plan_Diffusion'!$D$7="","",'Section 9a Plan_Diffusion'!$D$7)</f>
        <v/>
      </c>
      <c r="H270" s="8" t="str">
        <f>IF('Section 9a Plan_Diffusion'!A266="","",IF('Section 9a Plan_Diffusion'!A266="«Choisir»","",'Section 9a Plan_Diffusion'!A266))</f>
        <v/>
      </c>
      <c r="I270" s="1312" t="str">
        <f>IF('Section 9a Plan_Diffusion'!B266="","",'Section 9a Plan_Diffusion'!B266)</f>
        <v/>
      </c>
      <c r="J270" s="46" t="str">
        <f>IF('Section 9a Plan_Diffusion'!C266="","",'Section 9a Plan_Diffusion'!C266)</f>
        <v/>
      </c>
      <c r="K270" s="46" t="str">
        <f>IF('Section 9a Plan_Diffusion'!D266="","",'Section 9a Plan_Diffusion'!D266)</f>
        <v/>
      </c>
      <c r="L270" s="8" t="str">
        <f>IF('Section 9a Plan_Diffusion'!E266="","",IF('Section 9a Plan_Diffusion'!E266="«Choisir»","",'Section 9a Plan_Diffusion'!E266))</f>
        <v/>
      </c>
      <c r="M270" s="8" t="str">
        <f>IF('Section 9a Plan_Diffusion'!F266="","",IF('Section 9a Plan_Diffusion'!F266="«Choisir»","",'Section 9a Plan_Diffusion'!F266))</f>
        <v/>
      </c>
      <c r="N270" s="46" t="str">
        <f>IF('Section 9a Plan_Diffusion'!G266="","",'Section 9a Plan_Diffusion'!G266)</f>
        <v/>
      </c>
      <c r="O270" s="46" t="str">
        <f>IF('Section 9a Plan_Diffusion'!H266="","",'Section 9a Plan_Diffusion'!H266)</f>
        <v/>
      </c>
      <c r="P270" s="46" t="str">
        <f>IF('Section 9a Plan_Diffusion'!I266="","",'Section 9a Plan_Diffusion'!I266)</f>
        <v/>
      </c>
      <c r="Q270" s="46" t="str">
        <f>IF('Section 9a Plan_Diffusion'!J266="","",'Section 9a Plan_Diffusion'!J266)</f>
        <v/>
      </c>
      <c r="R270" s="46" t="str">
        <f>IF('Section 9a Plan_Diffusion'!K266="","",'Section 9a Plan_Diffusion'!K266)</f>
        <v/>
      </c>
      <c r="S270" s="46" t="str">
        <f>IF('Section 9a Plan_Diffusion'!L266="","",'Section 9a Plan_Diffusion'!L266)</f>
        <v/>
      </c>
      <c r="T270" s="46" t="str">
        <f>IF('Section 9a Plan_Diffusion'!M266="","",'Section 9a Plan_Diffusion'!M266)</f>
        <v/>
      </c>
      <c r="U270" s="40">
        <f>'Section 9a Plan_Diffusion'!N266</f>
        <v>0</v>
      </c>
      <c r="V270" s="40">
        <f>'Section 9a Plan_Diffusion'!O266</f>
        <v>0</v>
      </c>
      <c r="W270" s="40">
        <f>'Section 9a Plan_Diffusion'!P266</f>
        <v>0</v>
      </c>
      <c r="X270" s="40">
        <f>'Section 9a Plan_Diffusion'!Q266</f>
        <v>0</v>
      </c>
      <c r="Y270" s="8">
        <f>'Section 9a Plan_Diffusion'!R266</f>
        <v>0</v>
      </c>
      <c r="Z270" s="8">
        <f>'Section 9a Plan_Diffusion'!S266</f>
        <v>0</v>
      </c>
      <c r="AA270" s="1317">
        <f>'Section 9a Plan_Diffusion'!T266</f>
        <v>0</v>
      </c>
      <c r="AB270" s="8">
        <f>'Section 9a Plan_Diffusion'!U266</f>
        <v>0</v>
      </c>
      <c r="AC270" s="8">
        <f>'Section 9a Plan_Diffusion'!V266</f>
        <v>0</v>
      </c>
    </row>
    <row r="271" spans="1:29">
      <c r="A271" s="8">
        <f>'Identification '!$F$11</f>
        <v>0</v>
      </c>
      <c r="B271" s="1441" t="str">
        <f>IF(AND('Identification '!$F$11="",'Identification '!$F$15&lt;&gt;""),'Identification '!$F$15,IF('Identification '!$F$11="","",IF('Identification '!$F$13="Inscrire le nom de votre organisme dans la cellule F15",'Identification '!$F$15,'Identification '!$F$13)))</f>
        <v/>
      </c>
      <c r="C271" s="8" t="str">
        <f>REF!$BM$8</f>
        <v>2026-2027</v>
      </c>
      <c r="D271" s="8" t="s">
        <v>3361</v>
      </c>
      <c r="E271" s="46" t="str">
        <f>'Identification '!$F$17</f>
        <v/>
      </c>
      <c r="F271" s="8" t="str">
        <f>'Identification '!$G$18</f>
        <v/>
      </c>
      <c r="G271" s="10" t="str">
        <f>IF('Section 9a Plan_Diffusion'!$D$7="","",'Section 9a Plan_Diffusion'!$D$7)</f>
        <v/>
      </c>
      <c r="H271" s="8" t="str">
        <f>IF('Section 9a Plan_Diffusion'!A267="","",IF('Section 9a Plan_Diffusion'!A267="«Choisir»","",'Section 9a Plan_Diffusion'!A267))</f>
        <v/>
      </c>
      <c r="I271" s="1312" t="str">
        <f>IF('Section 9a Plan_Diffusion'!B267="","",'Section 9a Plan_Diffusion'!B267)</f>
        <v/>
      </c>
      <c r="J271" s="46" t="str">
        <f>IF('Section 9a Plan_Diffusion'!C267="","",'Section 9a Plan_Diffusion'!C267)</f>
        <v/>
      </c>
      <c r="K271" s="46" t="str">
        <f>IF('Section 9a Plan_Diffusion'!D267="","",'Section 9a Plan_Diffusion'!D267)</f>
        <v/>
      </c>
      <c r="L271" s="8" t="str">
        <f>IF('Section 9a Plan_Diffusion'!E267="","",IF('Section 9a Plan_Diffusion'!E267="«Choisir»","",'Section 9a Plan_Diffusion'!E267))</f>
        <v/>
      </c>
      <c r="M271" s="8" t="str">
        <f>IF('Section 9a Plan_Diffusion'!F267="","",IF('Section 9a Plan_Diffusion'!F267="«Choisir»","",'Section 9a Plan_Diffusion'!F267))</f>
        <v/>
      </c>
      <c r="N271" s="46" t="str">
        <f>IF('Section 9a Plan_Diffusion'!G267="","",'Section 9a Plan_Diffusion'!G267)</f>
        <v/>
      </c>
      <c r="O271" s="46" t="str">
        <f>IF('Section 9a Plan_Diffusion'!H267="","",'Section 9a Plan_Diffusion'!H267)</f>
        <v/>
      </c>
      <c r="P271" s="46" t="str">
        <f>IF('Section 9a Plan_Diffusion'!I267="","",'Section 9a Plan_Diffusion'!I267)</f>
        <v/>
      </c>
      <c r="Q271" s="46" t="str">
        <f>IF('Section 9a Plan_Diffusion'!J267="","",'Section 9a Plan_Diffusion'!J267)</f>
        <v/>
      </c>
      <c r="R271" s="46" t="str">
        <f>IF('Section 9a Plan_Diffusion'!K267="","",'Section 9a Plan_Diffusion'!K267)</f>
        <v/>
      </c>
      <c r="S271" s="46" t="str">
        <f>IF('Section 9a Plan_Diffusion'!L267="","",'Section 9a Plan_Diffusion'!L267)</f>
        <v/>
      </c>
      <c r="T271" s="46" t="str">
        <f>IF('Section 9a Plan_Diffusion'!M267="","",'Section 9a Plan_Diffusion'!M267)</f>
        <v/>
      </c>
      <c r="U271" s="40">
        <f>'Section 9a Plan_Diffusion'!N267</f>
        <v>0</v>
      </c>
      <c r="V271" s="40">
        <f>'Section 9a Plan_Diffusion'!O267</f>
        <v>0</v>
      </c>
      <c r="W271" s="40">
        <f>'Section 9a Plan_Diffusion'!P267</f>
        <v>0</v>
      </c>
      <c r="X271" s="40">
        <f>'Section 9a Plan_Diffusion'!Q267</f>
        <v>0</v>
      </c>
      <c r="Y271" s="8">
        <f>'Section 9a Plan_Diffusion'!R267</f>
        <v>0</v>
      </c>
      <c r="Z271" s="8">
        <f>'Section 9a Plan_Diffusion'!S267</f>
        <v>0</v>
      </c>
      <c r="AA271" s="1317">
        <f>'Section 9a Plan_Diffusion'!T267</f>
        <v>0</v>
      </c>
      <c r="AB271" s="8">
        <f>'Section 9a Plan_Diffusion'!U267</f>
        <v>0</v>
      </c>
      <c r="AC271" s="8">
        <f>'Section 9a Plan_Diffusion'!V267</f>
        <v>0</v>
      </c>
    </row>
    <row r="272" spans="1:29">
      <c r="A272" s="8">
        <f>'Identification '!$F$11</f>
        <v>0</v>
      </c>
      <c r="B272" s="1441" t="str">
        <f>IF(AND('Identification '!$F$11="",'Identification '!$F$15&lt;&gt;""),'Identification '!$F$15,IF('Identification '!$F$11="","",IF('Identification '!$F$13="Inscrire le nom de votre organisme dans la cellule F15",'Identification '!$F$15,'Identification '!$F$13)))</f>
        <v/>
      </c>
      <c r="C272" s="8" t="str">
        <f>REF!$BM$8</f>
        <v>2026-2027</v>
      </c>
      <c r="D272" s="8" t="s">
        <v>3361</v>
      </c>
      <c r="E272" s="46" t="str">
        <f>'Identification '!$F$17</f>
        <v/>
      </c>
      <c r="F272" s="8" t="str">
        <f>'Identification '!$G$18</f>
        <v/>
      </c>
      <c r="G272" s="10" t="str">
        <f>IF('Section 9a Plan_Diffusion'!$D$7="","",'Section 9a Plan_Diffusion'!$D$7)</f>
        <v/>
      </c>
      <c r="H272" s="8" t="str">
        <f>IF('Section 9a Plan_Diffusion'!A268="","",IF('Section 9a Plan_Diffusion'!A268="«Choisir»","",'Section 9a Plan_Diffusion'!A268))</f>
        <v/>
      </c>
      <c r="I272" s="1312" t="str">
        <f>IF('Section 9a Plan_Diffusion'!B268="","",'Section 9a Plan_Diffusion'!B268)</f>
        <v/>
      </c>
      <c r="J272" s="46" t="str">
        <f>IF('Section 9a Plan_Diffusion'!C268="","",'Section 9a Plan_Diffusion'!C268)</f>
        <v/>
      </c>
      <c r="K272" s="46" t="str">
        <f>IF('Section 9a Plan_Diffusion'!D268="","",'Section 9a Plan_Diffusion'!D268)</f>
        <v/>
      </c>
      <c r="L272" s="8" t="str">
        <f>IF('Section 9a Plan_Diffusion'!E268="","",IF('Section 9a Plan_Diffusion'!E268="«Choisir»","",'Section 9a Plan_Diffusion'!E268))</f>
        <v/>
      </c>
      <c r="M272" s="8" t="str">
        <f>IF('Section 9a Plan_Diffusion'!F268="","",IF('Section 9a Plan_Diffusion'!F268="«Choisir»","",'Section 9a Plan_Diffusion'!F268))</f>
        <v/>
      </c>
      <c r="N272" s="46" t="str">
        <f>IF('Section 9a Plan_Diffusion'!G268="","",'Section 9a Plan_Diffusion'!G268)</f>
        <v/>
      </c>
      <c r="O272" s="46" t="str">
        <f>IF('Section 9a Plan_Diffusion'!H268="","",'Section 9a Plan_Diffusion'!H268)</f>
        <v/>
      </c>
      <c r="P272" s="46" t="str">
        <f>IF('Section 9a Plan_Diffusion'!I268="","",'Section 9a Plan_Diffusion'!I268)</f>
        <v/>
      </c>
      <c r="Q272" s="46" t="str">
        <f>IF('Section 9a Plan_Diffusion'!J268="","",'Section 9a Plan_Diffusion'!J268)</f>
        <v/>
      </c>
      <c r="R272" s="46" t="str">
        <f>IF('Section 9a Plan_Diffusion'!K268="","",'Section 9a Plan_Diffusion'!K268)</f>
        <v/>
      </c>
      <c r="S272" s="46" t="str">
        <f>IF('Section 9a Plan_Diffusion'!L268="","",'Section 9a Plan_Diffusion'!L268)</f>
        <v/>
      </c>
      <c r="T272" s="46" t="str">
        <f>IF('Section 9a Plan_Diffusion'!M268="","",'Section 9a Plan_Diffusion'!M268)</f>
        <v/>
      </c>
      <c r="U272" s="40">
        <f>'Section 9a Plan_Diffusion'!N268</f>
        <v>0</v>
      </c>
      <c r="V272" s="40">
        <f>'Section 9a Plan_Diffusion'!O268</f>
        <v>0</v>
      </c>
      <c r="W272" s="40">
        <f>'Section 9a Plan_Diffusion'!P268</f>
        <v>0</v>
      </c>
      <c r="X272" s="40">
        <f>'Section 9a Plan_Diffusion'!Q268</f>
        <v>0</v>
      </c>
      <c r="Y272" s="8">
        <f>'Section 9a Plan_Diffusion'!R268</f>
        <v>0</v>
      </c>
      <c r="Z272" s="8">
        <f>'Section 9a Plan_Diffusion'!S268</f>
        <v>0</v>
      </c>
      <c r="AA272" s="1317">
        <f>'Section 9a Plan_Diffusion'!T268</f>
        <v>0</v>
      </c>
      <c r="AB272" s="8">
        <f>'Section 9a Plan_Diffusion'!U268</f>
        <v>0</v>
      </c>
      <c r="AC272" s="8">
        <f>'Section 9a Plan_Diffusion'!V268</f>
        <v>0</v>
      </c>
    </row>
    <row r="273" spans="1:29">
      <c r="A273" s="8">
        <f>'Identification '!$F$11</f>
        <v>0</v>
      </c>
      <c r="B273" s="1441" t="str">
        <f>IF(AND('Identification '!$F$11="",'Identification '!$F$15&lt;&gt;""),'Identification '!$F$15,IF('Identification '!$F$11="","",IF('Identification '!$F$13="Inscrire le nom de votre organisme dans la cellule F15",'Identification '!$F$15,'Identification '!$F$13)))</f>
        <v/>
      </c>
      <c r="C273" s="8" t="str">
        <f>REF!$BM$8</f>
        <v>2026-2027</v>
      </c>
      <c r="D273" s="8" t="s">
        <v>3361</v>
      </c>
      <c r="E273" s="46" t="str">
        <f>'Identification '!$F$17</f>
        <v/>
      </c>
      <c r="F273" s="8" t="str">
        <f>'Identification '!$G$18</f>
        <v/>
      </c>
      <c r="G273" s="10" t="str">
        <f>IF('Section 9a Plan_Diffusion'!$D$7="","",'Section 9a Plan_Diffusion'!$D$7)</f>
        <v/>
      </c>
      <c r="H273" s="8" t="str">
        <f>IF('Section 9a Plan_Diffusion'!A269="","",IF('Section 9a Plan_Diffusion'!A269="«Choisir»","",'Section 9a Plan_Diffusion'!A269))</f>
        <v/>
      </c>
      <c r="I273" s="1312" t="str">
        <f>IF('Section 9a Plan_Diffusion'!B269="","",'Section 9a Plan_Diffusion'!B269)</f>
        <v/>
      </c>
      <c r="J273" s="46" t="str">
        <f>IF('Section 9a Plan_Diffusion'!C269="","",'Section 9a Plan_Diffusion'!C269)</f>
        <v/>
      </c>
      <c r="K273" s="46" t="str">
        <f>IF('Section 9a Plan_Diffusion'!D269="","",'Section 9a Plan_Diffusion'!D269)</f>
        <v/>
      </c>
      <c r="L273" s="8" t="str">
        <f>IF('Section 9a Plan_Diffusion'!E269="","",IF('Section 9a Plan_Diffusion'!E269="«Choisir»","",'Section 9a Plan_Diffusion'!E269))</f>
        <v/>
      </c>
      <c r="M273" s="8" t="str">
        <f>IF('Section 9a Plan_Diffusion'!F269="","",IF('Section 9a Plan_Diffusion'!F269="«Choisir»","",'Section 9a Plan_Diffusion'!F269))</f>
        <v/>
      </c>
      <c r="N273" s="46" t="str">
        <f>IF('Section 9a Plan_Diffusion'!G269="","",'Section 9a Plan_Diffusion'!G269)</f>
        <v/>
      </c>
      <c r="O273" s="46" t="str">
        <f>IF('Section 9a Plan_Diffusion'!H269="","",'Section 9a Plan_Diffusion'!H269)</f>
        <v/>
      </c>
      <c r="P273" s="46" t="str">
        <f>IF('Section 9a Plan_Diffusion'!I269="","",'Section 9a Plan_Diffusion'!I269)</f>
        <v/>
      </c>
      <c r="Q273" s="46" t="str">
        <f>IF('Section 9a Plan_Diffusion'!J269="","",'Section 9a Plan_Diffusion'!J269)</f>
        <v/>
      </c>
      <c r="R273" s="46" t="str">
        <f>IF('Section 9a Plan_Diffusion'!K269="","",'Section 9a Plan_Diffusion'!K269)</f>
        <v/>
      </c>
      <c r="S273" s="46" t="str">
        <f>IF('Section 9a Plan_Diffusion'!L269="","",'Section 9a Plan_Diffusion'!L269)</f>
        <v/>
      </c>
      <c r="T273" s="46" t="str">
        <f>IF('Section 9a Plan_Diffusion'!M269="","",'Section 9a Plan_Diffusion'!M269)</f>
        <v/>
      </c>
      <c r="U273" s="40">
        <f>'Section 9a Plan_Diffusion'!N269</f>
        <v>0</v>
      </c>
      <c r="V273" s="40">
        <f>'Section 9a Plan_Diffusion'!O269</f>
        <v>0</v>
      </c>
      <c r="W273" s="40">
        <f>'Section 9a Plan_Diffusion'!P269</f>
        <v>0</v>
      </c>
      <c r="X273" s="40">
        <f>'Section 9a Plan_Diffusion'!Q269</f>
        <v>0</v>
      </c>
      <c r="Y273" s="8">
        <f>'Section 9a Plan_Diffusion'!R269</f>
        <v>0</v>
      </c>
      <c r="Z273" s="8">
        <f>'Section 9a Plan_Diffusion'!S269</f>
        <v>0</v>
      </c>
      <c r="AA273" s="1317">
        <f>'Section 9a Plan_Diffusion'!T269</f>
        <v>0</v>
      </c>
      <c r="AB273" s="8">
        <f>'Section 9a Plan_Diffusion'!U269</f>
        <v>0</v>
      </c>
      <c r="AC273" s="8">
        <f>'Section 9a Plan_Diffusion'!V269</f>
        <v>0</v>
      </c>
    </row>
    <row r="274" spans="1:29">
      <c r="A274" s="8">
        <f>'Identification '!$F$11</f>
        <v>0</v>
      </c>
      <c r="B274" s="1441" t="str">
        <f>IF(AND('Identification '!$F$11="",'Identification '!$F$15&lt;&gt;""),'Identification '!$F$15,IF('Identification '!$F$11="","",IF('Identification '!$F$13="Inscrire le nom de votre organisme dans la cellule F15",'Identification '!$F$15,'Identification '!$F$13)))</f>
        <v/>
      </c>
      <c r="C274" s="8" t="str">
        <f>REF!$BM$8</f>
        <v>2026-2027</v>
      </c>
      <c r="D274" s="8" t="s">
        <v>3361</v>
      </c>
      <c r="E274" s="46" t="str">
        <f>'Identification '!$F$17</f>
        <v/>
      </c>
      <c r="F274" s="8" t="str">
        <f>'Identification '!$G$18</f>
        <v/>
      </c>
      <c r="G274" s="10" t="str">
        <f>IF('Section 9a Plan_Diffusion'!$D$7="","",'Section 9a Plan_Diffusion'!$D$7)</f>
        <v/>
      </c>
      <c r="H274" s="8" t="str">
        <f>IF('Section 9a Plan_Diffusion'!A270="","",IF('Section 9a Plan_Diffusion'!A270="«Choisir»","",'Section 9a Plan_Diffusion'!A270))</f>
        <v/>
      </c>
      <c r="I274" s="1312" t="str">
        <f>IF('Section 9a Plan_Diffusion'!B270="","",'Section 9a Plan_Diffusion'!B270)</f>
        <v/>
      </c>
      <c r="J274" s="46" t="str">
        <f>IF('Section 9a Plan_Diffusion'!C270="","",'Section 9a Plan_Diffusion'!C270)</f>
        <v/>
      </c>
      <c r="K274" s="46" t="str">
        <f>IF('Section 9a Plan_Diffusion'!D270="","",'Section 9a Plan_Diffusion'!D270)</f>
        <v/>
      </c>
      <c r="L274" s="8" t="str">
        <f>IF('Section 9a Plan_Diffusion'!E270="","",IF('Section 9a Plan_Diffusion'!E270="«Choisir»","",'Section 9a Plan_Diffusion'!E270))</f>
        <v/>
      </c>
      <c r="M274" s="8" t="str">
        <f>IF('Section 9a Plan_Diffusion'!F270="","",IF('Section 9a Plan_Diffusion'!F270="«Choisir»","",'Section 9a Plan_Diffusion'!F270))</f>
        <v/>
      </c>
      <c r="N274" s="46" t="str">
        <f>IF('Section 9a Plan_Diffusion'!G270="","",'Section 9a Plan_Diffusion'!G270)</f>
        <v/>
      </c>
      <c r="O274" s="46" t="str">
        <f>IF('Section 9a Plan_Diffusion'!H270="","",'Section 9a Plan_Diffusion'!H270)</f>
        <v/>
      </c>
      <c r="P274" s="46" t="str">
        <f>IF('Section 9a Plan_Diffusion'!I270="","",'Section 9a Plan_Diffusion'!I270)</f>
        <v/>
      </c>
      <c r="Q274" s="46" t="str">
        <f>IF('Section 9a Plan_Diffusion'!J270="","",'Section 9a Plan_Diffusion'!J270)</f>
        <v/>
      </c>
      <c r="R274" s="46" t="str">
        <f>IF('Section 9a Plan_Diffusion'!K270="","",'Section 9a Plan_Diffusion'!K270)</f>
        <v/>
      </c>
      <c r="S274" s="46" t="str">
        <f>IF('Section 9a Plan_Diffusion'!L270="","",'Section 9a Plan_Diffusion'!L270)</f>
        <v/>
      </c>
      <c r="T274" s="46" t="str">
        <f>IF('Section 9a Plan_Diffusion'!M270="","",'Section 9a Plan_Diffusion'!M270)</f>
        <v/>
      </c>
      <c r="U274" s="40">
        <f>'Section 9a Plan_Diffusion'!N270</f>
        <v>0</v>
      </c>
      <c r="V274" s="40">
        <f>'Section 9a Plan_Diffusion'!O270</f>
        <v>0</v>
      </c>
      <c r="W274" s="40">
        <f>'Section 9a Plan_Diffusion'!P270</f>
        <v>0</v>
      </c>
      <c r="X274" s="40">
        <f>'Section 9a Plan_Diffusion'!Q270</f>
        <v>0</v>
      </c>
      <c r="Y274" s="8">
        <f>'Section 9a Plan_Diffusion'!R270</f>
        <v>0</v>
      </c>
      <c r="Z274" s="8">
        <f>'Section 9a Plan_Diffusion'!S270</f>
        <v>0</v>
      </c>
      <c r="AA274" s="1317">
        <f>'Section 9a Plan_Diffusion'!T270</f>
        <v>0</v>
      </c>
      <c r="AB274" s="8">
        <f>'Section 9a Plan_Diffusion'!U270</f>
        <v>0</v>
      </c>
      <c r="AC274" s="8">
        <f>'Section 9a Plan_Diffusion'!V270</f>
        <v>0</v>
      </c>
    </row>
    <row r="275" spans="1:29">
      <c r="A275" s="8">
        <f>'Identification '!$F$11</f>
        <v>0</v>
      </c>
      <c r="B275" s="1441" t="str">
        <f>IF(AND('Identification '!$F$11="",'Identification '!$F$15&lt;&gt;""),'Identification '!$F$15,IF('Identification '!$F$11="","",IF('Identification '!$F$13="Inscrire le nom de votre organisme dans la cellule F15",'Identification '!$F$15,'Identification '!$F$13)))</f>
        <v/>
      </c>
      <c r="C275" s="8" t="str">
        <f>REF!$BM$8</f>
        <v>2026-2027</v>
      </c>
      <c r="D275" s="8" t="s">
        <v>3361</v>
      </c>
      <c r="E275" s="46" t="str">
        <f>'Identification '!$F$17</f>
        <v/>
      </c>
      <c r="F275" s="8" t="str">
        <f>'Identification '!$G$18</f>
        <v/>
      </c>
      <c r="G275" s="10" t="str">
        <f>IF('Section 9a Plan_Diffusion'!$D$7="","",'Section 9a Plan_Diffusion'!$D$7)</f>
        <v/>
      </c>
      <c r="H275" s="8" t="str">
        <f>IF('Section 9a Plan_Diffusion'!A271="","",IF('Section 9a Plan_Diffusion'!A271="«Choisir»","",'Section 9a Plan_Diffusion'!A271))</f>
        <v/>
      </c>
      <c r="I275" s="1312" t="str">
        <f>IF('Section 9a Plan_Diffusion'!B271="","",'Section 9a Plan_Diffusion'!B271)</f>
        <v/>
      </c>
      <c r="J275" s="46" t="str">
        <f>IF('Section 9a Plan_Diffusion'!C271="","",'Section 9a Plan_Diffusion'!C271)</f>
        <v/>
      </c>
      <c r="K275" s="46" t="str">
        <f>IF('Section 9a Plan_Diffusion'!D271="","",'Section 9a Plan_Diffusion'!D271)</f>
        <v/>
      </c>
      <c r="L275" s="8" t="str">
        <f>IF('Section 9a Plan_Diffusion'!E271="","",IF('Section 9a Plan_Diffusion'!E271="«Choisir»","",'Section 9a Plan_Diffusion'!E271))</f>
        <v/>
      </c>
      <c r="M275" s="8" t="str">
        <f>IF('Section 9a Plan_Diffusion'!F271="","",IF('Section 9a Plan_Diffusion'!F271="«Choisir»","",'Section 9a Plan_Diffusion'!F271))</f>
        <v/>
      </c>
      <c r="N275" s="46" t="str">
        <f>IF('Section 9a Plan_Diffusion'!G271="","",'Section 9a Plan_Diffusion'!G271)</f>
        <v/>
      </c>
      <c r="O275" s="46" t="str">
        <f>IF('Section 9a Plan_Diffusion'!H271="","",'Section 9a Plan_Diffusion'!H271)</f>
        <v/>
      </c>
      <c r="P275" s="46" t="str">
        <f>IF('Section 9a Plan_Diffusion'!I271="","",'Section 9a Plan_Diffusion'!I271)</f>
        <v/>
      </c>
      <c r="Q275" s="46" t="str">
        <f>IF('Section 9a Plan_Diffusion'!J271="","",'Section 9a Plan_Diffusion'!J271)</f>
        <v/>
      </c>
      <c r="R275" s="46" t="str">
        <f>IF('Section 9a Plan_Diffusion'!K271="","",'Section 9a Plan_Diffusion'!K271)</f>
        <v/>
      </c>
      <c r="S275" s="46" t="str">
        <f>IF('Section 9a Plan_Diffusion'!L271="","",'Section 9a Plan_Diffusion'!L271)</f>
        <v/>
      </c>
      <c r="T275" s="46" t="str">
        <f>IF('Section 9a Plan_Diffusion'!M271="","",'Section 9a Plan_Diffusion'!M271)</f>
        <v/>
      </c>
      <c r="U275" s="40">
        <f>'Section 9a Plan_Diffusion'!N271</f>
        <v>0</v>
      </c>
      <c r="V275" s="40">
        <f>'Section 9a Plan_Diffusion'!O271</f>
        <v>0</v>
      </c>
      <c r="W275" s="40">
        <f>'Section 9a Plan_Diffusion'!P271</f>
        <v>0</v>
      </c>
      <c r="X275" s="40">
        <f>'Section 9a Plan_Diffusion'!Q271</f>
        <v>0</v>
      </c>
      <c r="Y275" s="8">
        <f>'Section 9a Plan_Diffusion'!R271</f>
        <v>0</v>
      </c>
      <c r="Z275" s="8">
        <f>'Section 9a Plan_Diffusion'!S271</f>
        <v>0</v>
      </c>
      <c r="AA275" s="1317">
        <f>'Section 9a Plan_Diffusion'!T271</f>
        <v>0</v>
      </c>
      <c r="AB275" s="8">
        <f>'Section 9a Plan_Diffusion'!U271</f>
        <v>0</v>
      </c>
      <c r="AC275" s="8">
        <f>'Section 9a Plan_Diffusion'!V271</f>
        <v>0</v>
      </c>
    </row>
    <row r="276" spans="1:29">
      <c r="A276" s="8">
        <f>'Identification '!$F$11</f>
        <v>0</v>
      </c>
      <c r="B276" s="1441" t="str">
        <f>IF(AND('Identification '!$F$11="",'Identification '!$F$15&lt;&gt;""),'Identification '!$F$15,IF('Identification '!$F$11="","",IF('Identification '!$F$13="Inscrire le nom de votre organisme dans la cellule F15",'Identification '!$F$15,'Identification '!$F$13)))</f>
        <v/>
      </c>
      <c r="C276" s="8" t="str">
        <f>REF!$BM$8</f>
        <v>2026-2027</v>
      </c>
      <c r="D276" s="8" t="s">
        <v>3361</v>
      </c>
      <c r="E276" s="46" t="str">
        <f>'Identification '!$F$17</f>
        <v/>
      </c>
      <c r="F276" s="8" t="str">
        <f>'Identification '!$G$18</f>
        <v/>
      </c>
      <c r="G276" s="10" t="str">
        <f>IF('Section 9a Plan_Diffusion'!$D$7="","",'Section 9a Plan_Diffusion'!$D$7)</f>
        <v/>
      </c>
      <c r="H276" s="8" t="str">
        <f>IF('Section 9a Plan_Diffusion'!A272="","",IF('Section 9a Plan_Diffusion'!A272="«Choisir»","",'Section 9a Plan_Diffusion'!A272))</f>
        <v/>
      </c>
      <c r="I276" s="1312" t="str">
        <f>IF('Section 9a Plan_Diffusion'!B272="","",'Section 9a Plan_Diffusion'!B272)</f>
        <v/>
      </c>
      <c r="J276" s="46" t="str">
        <f>IF('Section 9a Plan_Diffusion'!C272="","",'Section 9a Plan_Diffusion'!C272)</f>
        <v/>
      </c>
      <c r="K276" s="46" t="str">
        <f>IF('Section 9a Plan_Diffusion'!D272="","",'Section 9a Plan_Diffusion'!D272)</f>
        <v/>
      </c>
      <c r="L276" s="8" t="str">
        <f>IF('Section 9a Plan_Diffusion'!E272="","",IF('Section 9a Plan_Diffusion'!E272="«Choisir»","",'Section 9a Plan_Diffusion'!E272))</f>
        <v/>
      </c>
      <c r="M276" s="8" t="str">
        <f>IF('Section 9a Plan_Diffusion'!F272="","",IF('Section 9a Plan_Diffusion'!F272="«Choisir»","",'Section 9a Plan_Diffusion'!F272))</f>
        <v/>
      </c>
      <c r="N276" s="46" t="str">
        <f>IF('Section 9a Plan_Diffusion'!G272="","",'Section 9a Plan_Diffusion'!G272)</f>
        <v/>
      </c>
      <c r="O276" s="46" t="str">
        <f>IF('Section 9a Plan_Diffusion'!H272="","",'Section 9a Plan_Diffusion'!H272)</f>
        <v/>
      </c>
      <c r="P276" s="46" t="str">
        <f>IF('Section 9a Plan_Diffusion'!I272="","",'Section 9a Plan_Diffusion'!I272)</f>
        <v/>
      </c>
      <c r="Q276" s="46" t="str">
        <f>IF('Section 9a Plan_Diffusion'!J272="","",'Section 9a Plan_Diffusion'!J272)</f>
        <v/>
      </c>
      <c r="R276" s="46" t="str">
        <f>IF('Section 9a Plan_Diffusion'!K272="","",'Section 9a Plan_Diffusion'!K272)</f>
        <v/>
      </c>
      <c r="S276" s="46" t="str">
        <f>IF('Section 9a Plan_Diffusion'!L272="","",'Section 9a Plan_Diffusion'!L272)</f>
        <v/>
      </c>
      <c r="T276" s="46" t="str">
        <f>IF('Section 9a Plan_Diffusion'!M272="","",'Section 9a Plan_Diffusion'!M272)</f>
        <v/>
      </c>
      <c r="U276" s="40">
        <f>'Section 9a Plan_Diffusion'!N272</f>
        <v>0</v>
      </c>
      <c r="V276" s="40">
        <f>'Section 9a Plan_Diffusion'!O272</f>
        <v>0</v>
      </c>
      <c r="W276" s="40">
        <f>'Section 9a Plan_Diffusion'!P272</f>
        <v>0</v>
      </c>
      <c r="X276" s="40">
        <f>'Section 9a Plan_Diffusion'!Q272</f>
        <v>0</v>
      </c>
      <c r="Y276" s="8">
        <f>'Section 9a Plan_Diffusion'!R272</f>
        <v>0</v>
      </c>
      <c r="Z276" s="8">
        <f>'Section 9a Plan_Diffusion'!S272</f>
        <v>0</v>
      </c>
      <c r="AA276" s="1317">
        <f>'Section 9a Plan_Diffusion'!T272</f>
        <v>0</v>
      </c>
      <c r="AB276" s="8">
        <f>'Section 9a Plan_Diffusion'!U272</f>
        <v>0</v>
      </c>
      <c r="AC276" s="8">
        <f>'Section 9a Plan_Diffusion'!V272</f>
        <v>0</v>
      </c>
    </row>
    <row r="277" spans="1:29">
      <c r="A277" s="8">
        <f>'Identification '!$F$11</f>
        <v>0</v>
      </c>
      <c r="B277" s="1441" t="str">
        <f>IF(AND('Identification '!$F$11="",'Identification '!$F$15&lt;&gt;""),'Identification '!$F$15,IF('Identification '!$F$11="","",IF('Identification '!$F$13="Inscrire le nom de votre organisme dans la cellule F15",'Identification '!$F$15,'Identification '!$F$13)))</f>
        <v/>
      </c>
      <c r="C277" s="8" t="str">
        <f>REF!$BM$8</f>
        <v>2026-2027</v>
      </c>
      <c r="D277" s="8" t="s">
        <v>3361</v>
      </c>
      <c r="E277" s="46" t="str">
        <f>'Identification '!$F$17</f>
        <v/>
      </c>
      <c r="F277" s="8" t="str">
        <f>'Identification '!$G$18</f>
        <v/>
      </c>
      <c r="G277" s="10" t="str">
        <f>IF('Section 9a Plan_Diffusion'!$D$7="","",'Section 9a Plan_Diffusion'!$D$7)</f>
        <v/>
      </c>
      <c r="H277" s="8" t="str">
        <f>IF('Section 9a Plan_Diffusion'!A273="","",IF('Section 9a Plan_Diffusion'!A273="«Choisir»","",'Section 9a Plan_Diffusion'!A273))</f>
        <v/>
      </c>
      <c r="I277" s="1312" t="str">
        <f>IF('Section 9a Plan_Diffusion'!B273="","",'Section 9a Plan_Diffusion'!B273)</f>
        <v/>
      </c>
      <c r="J277" s="46" t="str">
        <f>IF('Section 9a Plan_Diffusion'!C273="","",'Section 9a Plan_Diffusion'!C273)</f>
        <v/>
      </c>
      <c r="K277" s="46" t="str">
        <f>IF('Section 9a Plan_Diffusion'!D273="","",'Section 9a Plan_Diffusion'!D273)</f>
        <v/>
      </c>
      <c r="L277" s="8" t="str">
        <f>IF('Section 9a Plan_Diffusion'!E273="","",IF('Section 9a Plan_Diffusion'!E273="«Choisir»","",'Section 9a Plan_Diffusion'!E273))</f>
        <v/>
      </c>
      <c r="M277" s="8" t="str">
        <f>IF('Section 9a Plan_Diffusion'!F273="","",IF('Section 9a Plan_Diffusion'!F273="«Choisir»","",'Section 9a Plan_Diffusion'!F273))</f>
        <v/>
      </c>
      <c r="N277" s="46" t="str">
        <f>IF('Section 9a Plan_Diffusion'!G273="","",'Section 9a Plan_Diffusion'!G273)</f>
        <v/>
      </c>
      <c r="O277" s="46" t="str">
        <f>IF('Section 9a Plan_Diffusion'!H273="","",'Section 9a Plan_Diffusion'!H273)</f>
        <v/>
      </c>
      <c r="P277" s="46" t="str">
        <f>IF('Section 9a Plan_Diffusion'!I273="","",'Section 9a Plan_Diffusion'!I273)</f>
        <v/>
      </c>
      <c r="Q277" s="46" t="str">
        <f>IF('Section 9a Plan_Diffusion'!J273="","",'Section 9a Plan_Diffusion'!J273)</f>
        <v/>
      </c>
      <c r="R277" s="46" t="str">
        <f>IF('Section 9a Plan_Diffusion'!K273="","",'Section 9a Plan_Diffusion'!K273)</f>
        <v/>
      </c>
      <c r="S277" s="46" t="str">
        <f>IF('Section 9a Plan_Diffusion'!L273="","",'Section 9a Plan_Diffusion'!L273)</f>
        <v/>
      </c>
      <c r="T277" s="46" t="str">
        <f>IF('Section 9a Plan_Diffusion'!M273="","",'Section 9a Plan_Diffusion'!M273)</f>
        <v/>
      </c>
      <c r="U277" s="40">
        <f>'Section 9a Plan_Diffusion'!N273</f>
        <v>0</v>
      </c>
      <c r="V277" s="40">
        <f>'Section 9a Plan_Diffusion'!O273</f>
        <v>0</v>
      </c>
      <c r="W277" s="40">
        <f>'Section 9a Plan_Diffusion'!P273</f>
        <v>0</v>
      </c>
      <c r="X277" s="40">
        <f>'Section 9a Plan_Diffusion'!Q273</f>
        <v>0</v>
      </c>
      <c r="Y277" s="8">
        <f>'Section 9a Plan_Diffusion'!R273</f>
        <v>0</v>
      </c>
      <c r="Z277" s="8">
        <f>'Section 9a Plan_Diffusion'!S273</f>
        <v>0</v>
      </c>
      <c r="AA277" s="1317">
        <f>'Section 9a Plan_Diffusion'!T273</f>
        <v>0</v>
      </c>
      <c r="AB277" s="8">
        <f>'Section 9a Plan_Diffusion'!U273</f>
        <v>0</v>
      </c>
      <c r="AC277" s="8">
        <f>'Section 9a Plan_Diffusion'!V273</f>
        <v>0</v>
      </c>
    </row>
    <row r="278" spans="1:29">
      <c r="A278" s="8">
        <f>'Identification '!$F$11</f>
        <v>0</v>
      </c>
      <c r="B278" s="1441" t="str">
        <f>IF(AND('Identification '!$F$11="",'Identification '!$F$15&lt;&gt;""),'Identification '!$F$15,IF('Identification '!$F$11="","",IF('Identification '!$F$13="Inscrire le nom de votre organisme dans la cellule F15",'Identification '!$F$15,'Identification '!$F$13)))</f>
        <v/>
      </c>
      <c r="C278" s="8" t="str">
        <f>REF!$BM$8</f>
        <v>2026-2027</v>
      </c>
      <c r="D278" s="8" t="s">
        <v>3361</v>
      </c>
      <c r="E278" s="46" t="str">
        <f>'Identification '!$F$17</f>
        <v/>
      </c>
      <c r="F278" s="8" t="str">
        <f>'Identification '!$G$18</f>
        <v/>
      </c>
      <c r="G278" s="10" t="str">
        <f>IF('Section 9a Plan_Diffusion'!$D$7="","",'Section 9a Plan_Diffusion'!$D$7)</f>
        <v/>
      </c>
      <c r="H278" s="8" t="str">
        <f>IF('Section 9a Plan_Diffusion'!A274="","",IF('Section 9a Plan_Diffusion'!A274="«Choisir»","",'Section 9a Plan_Diffusion'!A274))</f>
        <v/>
      </c>
      <c r="I278" s="1312" t="str">
        <f>IF('Section 9a Plan_Diffusion'!B274="","",'Section 9a Plan_Diffusion'!B274)</f>
        <v/>
      </c>
      <c r="J278" s="46" t="str">
        <f>IF('Section 9a Plan_Diffusion'!C274="","",'Section 9a Plan_Diffusion'!C274)</f>
        <v/>
      </c>
      <c r="K278" s="46" t="str">
        <f>IF('Section 9a Plan_Diffusion'!D274="","",'Section 9a Plan_Diffusion'!D274)</f>
        <v/>
      </c>
      <c r="L278" s="8" t="str">
        <f>IF('Section 9a Plan_Diffusion'!E274="","",IF('Section 9a Plan_Diffusion'!E274="«Choisir»","",'Section 9a Plan_Diffusion'!E274))</f>
        <v/>
      </c>
      <c r="M278" s="8" t="str">
        <f>IF('Section 9a Plan_Diffusion'!F274="","",IF('Section 9a Plan_Diffusion'!F274="«Choisir»","",'Section 9a Plan_Diffusion'!F274))</f>
        <v/>
      </c>
      <c r="N278" s="46" t="str">
        <f>IF('Section 9a Plan_Diffusion'!G274="","",'Section 9a Plan_Diffusion'!G274)</f>
        <v/>
      </c>
      <c r="O278" s="46" t="str">
        <f>IF('Section 9a Plan_Diffusion'!H274="","",'Section 9a Plan_Diffusion'!H274)</f>
        <v/>
      </c>
      <c r="P278" s="46" t="str">
        <f>IF('Section 9a Plan_Diffusion'!I274="","",'Section 9a Plan_Diffusion'!I274)</f>
        <v/>
      </c>
      <c r="Q278" s="46" t="str">
        <f>IF('Section 9a Plan_Diffusion'!J274="","",'Section 9a Plan_Diffusion'!J274)</f>
        <v/>
      </c>
      <c r="R278" s="46" t="str">
        <f>IF('Section 9a Plan_Diffusion'!K274="","",'Section 9a Plan_Diffusion'!K274)</f>
        <v/>
      </c>
      <c r="S278" s="46" t="str">
        <f>IF('Section 9a Plan_Diffusion'!L274="","",'Section 9a Plan_Diffusion'!L274)</f>
        <v/>
      </c>
      <c r="T278" s="46" t="str">
        <f>IF('Section 9a Plan_Diffusion'!M274="","",'Section 9a Plan_Diffusion'!M274)</f>
        <v/>
      </c>
      <c r="U278" s="40">
        <f>'Section 9a Plan_Diffusion'!N274</f>
        <v>0</v>
      </c>
      <c r="V278" s="40">
        <f>'Section 9a Plan_Diffusion'!O274</f>
        <v>0</v>
      </c>
      <c r="W278" s="40">
        <f>'Section 9a Plan_Diffusion'!P274</f>
        <v>0</v>
      </c>
      <c r="X278" s="40">
        <f>'Section 9a Plan_Diffusion'!Q274</f>
        <v>0</v>
      </c>
      <c r="Y278" s="8">
        <f>'Section 9a Plan_Diffusion'!R274</f>
        <v>0</v>
      </c>
      <c r="Z278" s="8">
        <f>'Section 9a Plan_Diffusion'!S274</f>
        <v>0</v>
      </c>
      <c r="AA278" s="1317">
        <f>'Section 9a Plan_Diffusion'!T274</f>
        <v>0</v>
      </c>
      <c r="AB278" s="8">
        <f>'Section 9a Plan_Diffusion'!U274</f>
        <v>0</v>
      </c>
      <c r="AC278" s="8">
        <f>'Section 9a Plan_Diffusion'!V274</f>
        <v>0</v>
      </c>
    </row>
    <row r="279" spans="1:29">
      <c r="A279" s="8">
        <f>'Identification '!$F$11</f>
        <v>0</v>
      </c>
      <c r="B279" s="1441" t="str">
        <f>IF(AND('Identification '!$F$11="",'Identification '!$F$15&lt;&gt;""),'Identification '!$F$15,IF('Identification '!$F$11="","",IF('Identification '!$F$13="Inscrire le nom de votre organisme dans la cellule F15",'Identification '!$F$15,'Identification '!$F$13)))</f>
        <v/>
      </c>
      <c r="C279" s="8" t="str">
        <f>REF!$BM$8</f>
        <v>2026-2027</v>
      </c>
      <c r="D279" s="8" t="s">
        <v>3361</v>
      </c>
      <c r="E279" s="46" t="str">
        <f>'Identification '!$F$17</f>
        <v/>
      </c>
      <c r="F279" s="8" t="str">
        <f>'Identification '!$G$18</f>
        <v/>
      </c>
      <c r="G279" s="10" t="str">
        <f>IF('Section 9a Plan_Diffusion'!$D$7="","",'Section 9a Plan_Diffusion'!$D$7)</f>
        <v/>
      </c>
      <c r="H279" s="8" t="str">
        <f>IF('Section 9a Plan_Diffusion'!A275="","",IF('Section 9a Plan_Diffusion'!A275="«Choisir»","",'Section 9a Plan_Diffusion'!A275))</f>
        <v/>
      </c>
      <c r="I279" s="1312" t="str">
        <f>IF('Section 9a Plan_Diffusion'!B275="","",'Section 9a Plan_Diffusion'!B275)</f>
        <v/>
      </c>
      <c r="J279" s="46" t="str">
        <f>IF('Section 9a Plan_Diffusion'!C275="","",'Section 9a Plan_Diffusion'!C275)</f>
        <v/>
      </c>
      <c r="K279" s="46" t="str">
        <f>IF('Section 9a Plan_Diffusion'!D275="","",'Section 9a Plan_Diffusion'!D275)</f>
        <v/>
      </c>
      <c r="L279" s="8" t="str">
        <f>IF('Section 9a Plan_Diffusion'!E275="","",IF('Section 9a Plan_Diffusion'!E275="«Choisir»","",'Section 9a Plan_Diffusion'!E275))</f>
        <v/>
      </c>
      <c r="M279" s="8" t="str">
        <f>IF('Section 9a Plan_Diffusion'!F275="","",IF('Section 9a Plan_Diffusion'!F275="«Choisir»","",'Section 9a Plan_Diffusion'!F275))</f>
        <v/>
      </c>
      <c r="N279" s="46" t="str">
        <f>IF('Section 9a Plan_Diffusion'!G275="","",'Section 9a Plan_Diffusion'!G275)</f>
        <v/>
      </c>
      <c r="O279" s="46" t="str">
        <f>IF('Section 9a Plan_Diffusion'!H275="","",'Section 9a Plan_Diffusion'!H275)</f>
        <v/>
      </c>
      <c r="P279" s="46" t="str">
        <f>IF('Section 9a Plan_Diffusion'!I275="","",'Section 9a Plan_Diffusion'!I275)</f>
        <v/>
      </c>
      <c r="Q279" s="46" t="str">
        <f>IF('Section 9a Plan_Diffusion'!J275="","",'Section 9a Plan_Diffusion'!J275)</f>
        <v/>
      </c>
      <c r="R279" s="46" t="str">
        <f>IF('Section 9a Plan_Diffusion'!K275="","",'Section 9a Plan_Diffusion'!K275)</f>
        <v/>
      </c>
      <c r="S279" s="46" t="str">
        <f>IF('Section 9a Plan_Diffusion'!L275="","",'Section 9a Plan_Diffusion'!L275)</f>
        <v/>
      </c>
      <c r="T279" s="46" t="str">
        <f>IF('Section 9a Plan_Diffusion'!M275="","",'Section 9a Plan_Diffusion'!M275)</f>
        <v/>
      </c>
      <c r="U279" s="40">
        <f>'Section 9a Plan_Diffusion'!N275</f>
        <v>0</v>
      </c>
      <c r="V279" s="40">
        <f>'Section 9a Plan_Diffusion'!O275</f>
        <v>0</v>
      </c>
      <c r="W279" s="40">
        <f>'Section 9a Plan_Diffusion'!P275</f>
        <v>0</v>
      </c>
      <c r="X279" s="40">
        <f>'Section 9a Plan_Diffusion'!Q275</f>
        <v>0</v>
      </c>
      <c r="Y279" s="8">
        <f>'Section 9a Plan_Diffusion'!R275</f>
        <v>0</v>
      </c>
      <c r="Z279" s="8">
        <f>'Section 9a Plan_Diffusion'!S275</f>
        <v>0</v>
      </c>
      <c r="AA279" s="1317">
        <f>'Section 9a Plan_Diffusion'!T275</f>
        <v>0</v>
      </c>
      <c r="AB279" s="8">
        <f>'Section 9a Plan_Diffusion'!U275</f>
        <v>0</v>
      </c>
      <c r="AC279" s="8">
        <f>'Section 9a Plan_Diffusion'!V275</f>
        <v>0</v>
      </c>
    </row>
    <row r="280" spans="1:29">
      <c r="A280" s="8">
        <f>'Identification '!$F$11</f>
        <v>0</v>
      </c>
      <c r="B280" s="1441" t="str">
        <f>IF(AND('Identification '!$F$11="",'Identification '!$F$15&lt;&gt;""),'Identification '!$F$15,IF('Identification '!$F$11="","",IF('Identification '!$F$13="Inscrire le nom de votre organisme dans la cellule F15",'Identification '!$F$15,'Identification '!$F$13)))</f>
        <v/>
      </c>
      <c r="C280" s="8" t="str">
        <f>REF!$BM$8</f>
        <v>2026-2027</v>
      </c>
      <c r="D280" s="8" t="s">
        <v>3361</v>
      </c>
      <c r="E280" s="46" t="str">
        <f>'Identification '!$F$17</f>
        <v/>
      </c>
      <c r="F280" s="8" t="str">
        <f>'Identification '!$G$18</f>
        <v/>
      </c>
      <c r="G280" s="10" t="str">
        <f>IF('Section 9a Plan_Diffusion'!$D$7="","",'Section 9a Plan_Diffusion'!$D$7)</f>
        <v/>
      </c>
      <c r="H280" s="8" t="str">
        <f>IF('Section 9a Plan_Diffusion'!A276="","",IF('Section 9a Plan_Diffusion'!A276="«Choisir»","",'Section 9a Plan_Diffusion'!A276))</f>
        <v/>
      </c>
      <c r="I280" s="1312" t="str">
        <f>IF('Section 9a Plan_Diffusion'!B276="","",'Section 9a Plan_Diffusion'!B276)</f>
        <v/>
      </c>
      <c r="J280" s="46" t="str">
        <f>IF('Section 9a Plan_Diffusion'!C276="","",'Section 9a Plan_Diffusion'!C276)</f>
        <v/>
      </c>
      <c r="K280" s="46" t="str">
        <f>IF('Section 9a Plan_Diffusion'!D276="","",'Section 9a Plan_Diffusion'!D276)</f>
        <v/>
      </c>
      <c r="L280" s="8" t="str">
        <f>IF('Section 9a Plan_Diffusion'!E276="","",IF('Section 9a Plan_Diffusion'!E276="«Choisir»","",'Section 9a Plan_Diffusion'!E276))</f>
        <v/>
      </c>
      <c r="M280" s="8" t="str">
        <f>IF('Section 9a Plan_Diffusion'!F276="","",IF('Section 9a Plan_Diffusion'!F276="«Choisir»","",'Section 9a Plan_Diffusion'!F276))</f>
        <v/>
      </c>
      <c r="N280" s="46" t="str">
        <f>IF('Section 9a Plan_Diffusion'!G276="","",'Section 9a Plan_Diffusion'!G276)</f>
        <v/>
      </c>
      <c r="O280" s="46" t="str">
        <f>IF('Section 9a Plan_Diffusion'!H276="","",'Section 9a Plan_Diffusion'!H276)</f>
        <v/>
      </c>
      <c r="P280" s="46" t="str">
        <f>IF('Section 9a Plan_Diffusion'!I276="","",'Section 9a Plan_Diffusion'!I276)</f>
        <v/>
      </c>
      <c r="Q280" s="46" t="str">
        <f>IF('Section 9a Plan_Diffusion'!J276="","",'Section 9a Plan_Diffusion'!J276)</f>
        <v/>
      </c>
      <c r="R280" s="46" t="str">
        <f>IF('Section 9a Plan_Diffusion'!K276="","",'Section 9a Plan_Diffusion'!K276)</f>
        <v/>
      </c>
      <c r="S280" s="46" t="str">
        <f>IF('Section 9a Plan_Diffusion'!L276="","",'Section 9a Plan_Diffusion'!L276)</f>
        <v/>
      </c>
      <c r="T280" s="46" t="str">
        <f>IF('Section 9a Plan_Diffusion'!M276="","",'Section 9a Plan_Diffusion'!M276)</f>
        <v/>
      </c>
      <c r="U280" s="40">
        <f>'Section 9a Plan_Diffusion'!N276</f>
        <v>0</v>
      </c>
      <c r="V280" s="40">
        <f>'Section 9a Plan_Diffusion'!O276</f>
        <v>0</v>
      </c>
      <c r="W280" s="40">
        <f>'Section 9a Plan_Diffusion'!P276</f>
        <v>0</v>
      </c>
      <c r="X280" s="40">
        <f>'Section 9a Plan_Diffusion'!Q276</f>
        <v>0</v>
      </c>
      <c r="Y280" s="8">
        <f>'Section 9a Plan_Diffusion'!R276</f>
        <v>0</v>
      </c>
      <c r="Z280" s="8">
        <f>'Section 9a Plan_Diffusion'!S276</f>
        <v>0</v>
      </c>
      <c r="AA280" s="1317">
        <f>'Section 9a Plan_Diffusion'!T276</f>
        <v>0</v>
      </c>
      <c r="AB280" s="8">
        <f>'Section 9a Plan_Diffusion'!U276</f>
        <v>0</v>
      </c>
      <c r="AC280" s="8">
        <f>'Section 9a Plan_Diffusion'!V276</f>
        <v>0</v>
      </c>
    </row>
    <row r="281" spans="1:29">
      <c r="A281" s="8">
        <f>'Identification '!$F$11</f>
        <v>0</v>
      </c>
      <c r="B281" s="1441" t="str">
        <f>IF(AND('Identification '!$F$11="",'Identification '!$F$15&lt;&gt;""),'Identification '!$F$15,IF('Identification '!$F$11="","",IF('Identification '!$F$13="Inscrire le nom de votre organisme dans la cellule F15",'Identification '!$F$15,'Identification '!$F$13)))</f>
        <v/>
      </c>
      <c r="C281" s="8" t="str">
        <f>REF!$BM$8</f>
        <v>2026-2027</v>
      </c>
      <c r="D281" s="8" t="s">
        <v>3361</v>
      </c>
      <c r="E281" s="46" t="str">
        <f>'Identification '!$F$17</f>
        <v/>
      </c>
      <c r="F281" s="8" t="str">
        <f>'Identification '!$G$18</f>
        <v/>
      </c>
      <c r="G281" s="10" t="str">
        <f>IF('Section 9a Plan_Diffusion'!$D$7="","",'Section 9a Plan_Diffusion'!$D$7)</f>
        <v/>
      </c>
      <c r="H281" s="8" t="str">
        <f>IF('Section 9a Plan_Diffusion'!A277="","",IF('Section 9a Plan_Diffusion'!A277="«Choisir»","",'Section 9a Plan_Diffusion'!A277))</f>
        <v/>
      </c>
      <c r="I281" s="1312" t="str">
        <f>IF('Section 9a Plan_Diffusion'!B277="","",'Section 9a Plan_Diffusion'!B277)</f>
        <v/>
      </c>
      <c r="J281" s="46" t="str">
        <f>IF('Section 9a Plan_Diffusion'!C277="","",'Section 9a Plan_Diffusion'!C277)</f>
        <v/>
      </c>
      <c r="K281" s="46" t="str">
        <f>IF('Section 9a Plan_Diffusion'!D277="","",'Section 9a Plan_Diffusion'!D277)</f>
        <v/>
      </c>
      <c r="L281" s="8" t="str">
        <f>IF('Section 9a Plan_Diffusion'!E277="","",IF('Section 9a Plan_Diffusion'!E277="«Choisir»","",'Section 9a Plan_Diffusion'!E277))</f>
        <v/>
      </c>
      <c r="M281" s="8" t="str">
        <f>IF('Section 9a Plan_Diffusion'!F277="","",IF('Section 9a Plan_Diffusion'!F277="«Choisir»","",'Section 9a Plan_Diffusion'!F277))</f>
        <v/>
      </c>
      <c r="N281" s="46" t="str">
        <f>IF('Section 9a Plan_Diffusion'!G277="","",'Section 9a Plan_Diffusion'!G277)</f>
        <v/>
      </c>
      <c r="O281" s="46" t="str">
        <f>IF('Section 9a Plan_Diffusion'!H277="","",'Section 9a Plan_Diffusion'!H277)</f>
        <v/>
      </c>
      <c r="P281" s="46" t="str">
        <f>IF('Section 9a Plan_Diffusion'!I277="","",'Section 9a Plan_Diffusion'!I277)</f>
        <v/>
      </c>
      <c r="Q281" s="46" t="str">
        <f>IF('Section 9a Plan_Diffusion'!J277="","",'Section 9a Plan_Diffusion'!J277)</f>
        <v/>
      </c>
      <c r="R281" s="46" t="str">
        <f>IF('Section 9a Plan_Diffusion'!K277="","",'Section 9a Plan_Diffusion'!K277)</f>
        <v/>
      </c>
      <c r="S281" s="46" t="str">
        <f>IF('Section 9a Plan_Diffusion'!L277="","",'Section 9a Plan_Diffusion'!L277)</f>
        <v/>
      </c>
      <c r="T281" s="46" t="str">
        <f>IF('Section 9a Plan_Diffusion'!M277="","",'Section 9a Plan_Diffusion'!M277)</f>
        <v/>
      </c>
      <c r="U281" s="40">
        <f>'Section 9a Plan_Diffusion'!N277</f>
        <v>0</v>
      </c>
      <c r="V281" s="40">
        <f>'Section 9a Plan_Diffusion'!O277</f>
        <v>0</v>
      </c>
      <c r="W281" s="40">
        <f>'Section 9a Plan_Diffusion'!P277</f>
        <v>0</v>
      </c>
      <c r="X281" s="40">
        <f>'Section 9a Plan_Diffusion'!Q277</f>
        <v>0</v>
      </c>
      <c r="Y281" s="8">
        <f>'Section 9a Plan_Diffusion'!R277</f>
        <v>0</v>
      </c>
      <c r="Z281" s="8">
        <f>'Section 9a Plan_Diffusion'!S277</f>
        <v>0</v>
      </c>
      <c r="AA281" s="1317">
        <f>'Section 9a Plan_Diffusion'!T277</f>
        <v>0</v>
      </c>
      <c r="AB281" s="8">
        <f>'Section 9a Plan_Diffusion'!U277</f>
        <v>0</v>
      </c>
      <c r="AC281" s="8">
        <f>'Section 9a Plan_Diffusion'!V277</f>
        <v>0</v>
      </c>
    </row>
    <row r="282" spans="1:29">
      <c r="A282" s="8">
        <f>'Identification '!$F$11</f>
        <v>0</v>
      </c>
      <c r="B282" s="1441" t="str">
        <f>IF(AND('Identification '!$F$11="",'Identification '!$F$15&lt;&gt;""),'Identification '!$F$15,IF('Identification '!$F$11="","",IF('Identification '!$F$13="Inscrire le nom de votre organisme dans la cellule F15",'Identification '!$F$15,'Identification '!$F$13)))</f>
        <v/>
      </c>
      <c r="C282" s="8" t="str">
        <f>REF!$BM$8</f>
        <v>2026-2027</v>
      </c>
      <c r="D282" s="8" t="s">
        <v>3361</v>
      </c>
      <c r="E282" s="46" t="str">
        <f>'Identification '!$F$17</f>
        <v/>
      </c>
      <c r="F282" s="8" t="str">
        <f>'Identification '!$G$18</f>
        <v/>
      </c>
      <c r="G282" s="10" t="str">
        <f>IF('Section 9a Plan_Diffusion'!$D$7="","",'Section 9a Plan_Diffusion'!$D$7)</f>
        <v/>
      </c>
      <c r="H282" s="8" t="str">
        <f>IF('Section 9a Plan_Diffusion'!A278="","",IF('Section 9a Plan_Diffusion'!A278="«Choisir»","",'Section 9a Plan_Diffusion'!A278))</f>
        <v/>
      </c>
      <c r="I282" s="1312" t="str">
        <f>IF('Section 9a Plan_Diffusion'!B278="","",'Section 9a Plan_Diffusion'!B278)</f>
        <v/>
      </c>
      <c r="J282" s="46" t="str">
        <f>IF('Section 9a Plan_Diffusion'!C278="","",'Section 9a Plan_Diffusion'!C278)</f>
        <v/>
      </c>
      <c r="K282" s="46" t="str">
        <f>IF('Section 9a Plan_Diffusion'!D278="","",'Section 9a Plan_Diffusion'!D278)</f>
        <v/>
      </c>
      <c r="L282" s="8" t="str">
        <f>IF('Section 9a Plan_Diffusion'!E278="","",IF('Section 9a Plan_Diffusion'!E278="«Choisir»","",'Section 9a Plan_Diffusion'!E278))</f>
        <v/>
      </c>
      <c r="M282" s="8" t="str">
        <f>IF('Section 9a Plan_Diffusion'!F278="","",IF('Section 9a Plan_Diffusion'!F278="«Choisir»","",'Section 9a Plan_Diffusion'!F278))</f>
        <v/>
      </c>
      <c r="N282" s="46" t="str">
        <f>IF('Section 9a Plan_Diffusion'!G278="","",'Section 9a Plan_Diffusion'!G278)</f>
        <v/>
      </c>
      <c r="O282" s="46" t="str">
        <f>IF('Section 9a Plan_Diffusion'!H278="","",'Section 9a Plan_Diffusion'!H278)</f>
        <v/>
      </c>
      <c r="P282" s="46" t="str">
        <f>IF('Section 9a Plan_Diffusion'!I278="","",'Section 9a Plan_Diffusion'!I278)</f>
        <v/>
      </c>
      <c r="Q282" s="46" t="str">
        <f>IF('Section 9a Plan_Diffusion'!J278="","",'Section 9a Plan_Diffusion'!J278)</f>
        <v/>
      </c>
      <c r="R282" s="46" t="str">
        <f>IF('Section 9a Plan_Diffusion'!K278="","",'Section 9a Plan_Diffusion'!K278)</f>
        <v/>
      </c>
      <c r="S282" s="46" t="str">
        <f>IF('Section 9a Plan_Diffusion'!L278="","",'Section 9a Plan_Diffusion'!L278)</f>
        <v/>
      </c>
      <c r="T282" s="46" t="str">
        <f>IF('Section 9a Plan_Diffusion'!M278="","",'Section 9a Plan_Diffusion'!M278)</f>
        <v/>
      </c>
      <c r="U282" s="40">
        <f>'Section 9a Plan_Diffusion'!N278</f>
        <v>0</v>
      </c>
      <c r="V282" s="40">
        <f>'Section 9a Plan_Diffusion'!O278</f>
        <v>0</v>
      </c>
      <c r="W282" s="40">
        <f>'Section 9a Plan_Diffusion'!P278</f>
        <v>0</v>
      </c>
      <c r="X282" s="40">
        <f>'Section 9a Plan_Diffusion'!Q278</f>
        <v>0</v>
      </c>
      <c r="Y282" s="8">
        <f>'Section 9a Plan_Diffusion'!R278</f>
        <v>0</v>
      </c>
      <c r="Z282" s="8">
        <f>'Section 9a Plan_Diffusion'!S278</f>
        <v>0</v>
      </c>
      <c r="AA282" s="1317">
        <f>'Section 9a Plan_Diffusion'!T278</f>
        <v>0</v>
      </c>
      <c r="AB282" s="8">
        <f>'Section 9a Plan_Diffusion'!U278</f>
        <v>0</v>
      </c>
      <c r="AC282" s="8">
        <f>'Section 9a Plan_Diffusion'!V278</f>
        <v>0</v>
      </c>
    </row>
    <row r="283" spans="1:29">
      <c r="A283" s="8">
        <f>'Identification '!$F$11</f>
        <v>0</v>
      </c>
      <c r="B283" s="1441" t="str">
        <f>IF(AND('Identification '!$F$11="",'Identification '!$F$15&lt;&gt;""),'Identification '!$F$15,IF('Identification '!$F$11="","",IF('Identification '!$F$13="Inscrire le nom de votre organisme dans la cellule F15",'Identification '!$F$15,'Identification '!$F$13)))</f>
        <v/>
      </c>
      <c r="C283" s="8" t="str">
        <f>REF!$BM$8</f>
        <v>2026-2027</v>
      </c>
      <c r="D283" s="8" t="s">
        <v>3361</v>
      </c>
      <c r="E283" s="46" t="str">
        <f>'Identification '!$F$17</f>
        <v/>
      </c>
      <c r="F283" s="8" t="str">
        <f>'Identification '!$G$18</f>
        <v/>
      </c>
      <c r="G283" s="10" t="str">
        <f>IF('Section 9a Plan_Diffusion'!$D$7="","",'Section 9a Plan_Diffusion'!$D$7)</f>
        <v/>
      </c>
      <c r="H283" s="8" t="str">
        <f>IF('Section 9a Plan_Diffusion'!A279="","",IF('Section 9a Plan_Diffusion'!A279="«Choisir»","",'Section 9a Plan_Diffusion'!A279))</f>
        <v/>
      </c>
      <c r="I283" s="1312" t="str">
        <f>IF('Section 9a Plan_Diffusion'!B279="","",'Section 9a Plan_Diffusion'!B279)</f>
        <v/>
      </c>
      <c r="J283" s="46" t="str">
        <f>IF('Section 9a Plan_Diffusion'!C279="","",'Section 9a Plan_Diffusion'!C279)</f>
        <v/>
      </c>
      <c r="K283" s="46" t="str">
        <f>IF('Section 9a Plan_Diffusion'!D279="","",'Section 9a Plan_Diffusion'!D279)</f>
        <v/>
      </c>
      <c r="L283" s="8" t="str">
        <f>IF('Section 9a Plan_Diffusion'!E279="","",IF('Section 9a Plan_Diffusion'!E279="«Choisir»","",'Section 9a Plan_Diffusion'!E279))</f>
        <v/>
      </c>
      <c r="M283" s="8" t="str">
        <f>IF('Section 9a Plan_Diffusion'!F279="","",IF('Section 9a Plan_Diffusion'!F279="«Choisir»","",'Section 9a Plan_Diffusion'!F279))</f>
        <v/>
      </c>
      <c r="N283" s="46" t="str">
        <f>IF('Section 9a Plan_Diffusion'!G279="","",'Section 9a Plan_Diffusion'!G279)</f>
        <v/>
      </c>
      <c r="O283" s="46" t="str">
        <f>IF('Section 9a Plan_Diffusion'!H279="","",'Section 9a Plan_Diffusion'!H279)</f>
        <v/>
      </c>
      <c r="P283" s="46" t="str">
        <f>IF('Section 9a Plan_Diffusion'!I279="","",'Section 9a Plan_Diffusion'!I279)</f>
        <v/>
      </c>
      <c r="Q283" s="46" t="str">
        <f>IF('Section 9a Plan_Diffusion'!J279="","",'Section 9a Plan_Diffusion'!J279)</f>
        <v/>
      </c>
      <c r="R283" s="46" t="str">
        <f>IF('Section 9a Plan_Diffusion'!K279="","",'Section 9a Plan_Diffusion'!K279)</f>
        <v/>
      </c>
      <c r="S283" s="46" t="str">
        <f>IF('Section 9a Plan_Diffusion'!L279="","",'Section 9a Plan_Diffusion'!L279)</f>
        <v/>
      </c>
      <c r="T283" s="46" t="str">
        <f>IF('Section 9a Plan_Diffusion'!M279="","",'Section 9a Plan_Diffusion'!M279)</f>
        <v/>
      </c>
      <c r="U283" s="40">
        <f>'Section 9a Plan_Diffusion'!N279</f>
        <v>0</v>
      </c>
      <c r="V283" s="40">
        <f>'Section 9a Plan_Diffusion'!O279</f>
        <v>0</v>
      </c>
      <c r="W283" s="40">
        <f>'Section 9a Plan_Diffusion'!P279</f>
        <v>0</v>
      </c>
      <c r="X283" s="40">
        <f>'Section 9a Plan_Diffusion'!Q279</f>
        <v>0</v>
      </c>
      <c r="Y283" s="8">
        <f>'Section 9a Plan_Diffusion'!R279</f>
        <v>0</v>
      </c>
      <c r="Z283" s="8">
        <f>'Section 9a Plan_Diffusion'!S279</f>
        <v>0</v>
      </c>
      <c r="AA283" s="1317">
        <f>'Section 9a Plan_Diffusion'!T279</f>
        <v>0</v>
      </c>
      <c r="AB283" s="8">
        <f>'Section 9a Plan_Diffusion'!U279</f>
        <v>0</v>
      </c>
      <c r="AC283" s="8">
        <f>'Section 9a Plan_Diffusion'!V279</f>
        <v>0</v>
      </c>
    </row>
    <row r="284" spans="1:29">
      <c r="A284" s="8">
        <f>'Identification '!$F$11</f>
        <v>0</v>
      </c>
      <c r="B284" s="1441" t="str">
        <f>IF(AND('Identification '!$F$11="",'Identification '!$F$15&lt;&gt;""),'Identification '!$F$15,IF('Identification '!$F$11="","",IF('Identification '!$F$13="Inscrire le nom de votre organisme dans la cellule F15",'Identification '!$F$15,'Identification '!$F$13)))</f>
        <v/>
      </c>
      <c r="C284" s="8" t="str">
        <f>REF!$BM$8</f>
        <v>2026-2027</v>
      </c>
      <c r="D284" s="8" t="s">
        <v>3361</v>
      </c>
      <c r="E284" s="46" t="str">
        <f>'Identification '!$F$17</f>
        <v/>
      </c>
      <c r="F284" s="8" t="str">
        <f>'Identification '!$G$18</f>
        <v/>
      </c>
      <c r="G284" s="10" t="str">
        <f>IF('Section 9a Plan_Diffusion'!$D$7="","",'Section 9a Plan_Diffusion'!$D$7)</f>
        <v/>
      </c>
      <c r="H284" s="8" t="str">
        <f>IF('Section 9a Plan_Diffusion'!A280="","",IF('Section 9a Plan_Diffusion'!A280="«Choisir»","",'Section 9a Plan_Diffusion'!A280))</f>
        <v/>
      </c>
      <c r="I284" s="1312" t="str">
        <f>IF('Section 9a Plan_Diffusion'!B280="","",'Section 9a Plan_Diffusion'!B280)</f>
        <v/>
      </c>
      <c r="J284" s="46" t="str">
        <f>IF('Section 9a Plan_Diffusion'!C280="","",'Section 9a Plan_Diffusion'!C280)</f>
        <v/>
      </c>
      <c r="K284" s="46" t="str">
        <f>IF('Section 9a Plan_Diffusion'!D280="","",'Section 9a Plan_Diffusion'!D280)</f>
        <v/>
      </c>
      <c r="L284" s="8" t="str">
        <f>IF('Section 9a Plan_Diffusion'!E280="","",IF('Section 9a Plan_Diffusion'!E280="«Choisir»","",'Section 9a Plan_Diffusion'!E280))</f>
        <v/>
      </c>
      <c r="M284" s="8" t="str">
        <f>IF('Section 9a Plan_Diffusion'!F280="","",IF('Section 9a Plan_Diffusion'!F280="«Choisir»","",'Section 9a Plan_Diffusion'!F280))</f>
        <v/>
      </c>
      <c r="N284" s="46" t="str">
        <f>IF('Section 9a Plan_Diffusion'!G280="","",'Section 9a Plan_Diffusion'!G280)</f>
        <v/>
      </c>
      <c r="O284" s="46" t="str">
        <f>IF('Section 9a Plan_Diffusion'!H280="","",'Section 9a Plan_Diffusion'!H280)</f>
        <v/>
      </c>
      <c r="P284" s="46" t="str">
        <f>IF('Section 9a Plan_Diffusion'!I280="","",'Section 9a Plan_Diffusion'!I280)</f>
        <v/>
      </c>
      <c r="Q284" s="46" t="str">
        <f>IF('Section 9a Plan_Diffusion'!J280="","",'Section 9a Plan_Diffusion'!J280)</f>
        <v/>
      </c>
      <c r="R284" s="46" t="str">
        <f>IF('Section 9a Plan_Diffusion'!K280="","",'Section 9a Plan_Diffusion'!K280)</f>
        <v/>
      </c>
      <c r="S284" s="46" t="str">
        <f>IF('Section 9a Plan_Diffusion'!L280="","",'Section 9a Plan_Diffusion'!L280)</f>
        <v/>
      </c>
      <c r="T284" s="46" t="str">
        <f>IF('Section 9a Plan_Diffusion'!M280="","",'Section 9a Plan_Diffusion'!M280)</f>
        <v/>
      </c>
      <c r="U284" s="40">
        <f>'Section 9a Plan_Diffusion'!N280</f>
        <v>0</v>
      </c>
      <c r="V284" s="40">
        <f>'Section 9a Plan_Diffusion'!O280</f>
        <v>0</v>
      </c>
      <c r="W284" s="40">
        <f>'Section 9a Plan_Diffusion'!P280</f>
        <v>0</v>
      </c>
      <c r="X284" s="40">
        <f>'Section 9a Plan_Diffusion'!Q280</f>
        <v>0</v>
      </c>
      <c r="Y284" s="8">
        <f>'Section 9a Plan_Diffusion'!R280</f>
        <v>0</v>
      </c>
      <c r="Z284" s="8">
        <f>'Section 9a Plan_Diffusion'!S280</f>
        <v>0</v>
      </c>
      <c r="AA284" s="1317">
        <f>'Section 9a Plan_Diffusion'!T280</f>
        <v>0</v>
      </c>
      <c r="AB284" s="8">
        <f>'Section 9a Plan_Diffusion'!U280</f>
        <v>0</v>
      </c>
      <c r="AC284" s="8">
        <f>'Section 9a Plan_Diffusion'!V280</f>
        <v>0</v>
      </c>
    </row>
    <row r="285" spans="1:29">
      <c r="A285" s="8">
        <f>'Identification '!$F$11</f>
        <v>0</v>
      </c>
      <c r="B285" s="1441" t="str">
        <f>IF(AND('Identification '!$F$11="",'Identification '!$F$15&lt;&gt;""),'Identification '!$F$15,IF('Identification '!$F$11="","",IF('Identification '!$F$13="Inscrire le nom de votre organisme dans la cellule F15",'Identification '!$F$15,'Identification '!$F$13)))</f>
        <v/>
      </c>
      <c r="C285" s="8" t="str">
        <f>REF!$BM$8</f>
        <v>2026-2027</v>
      </c>
      <c r="D285" s="8" t="s">
        <v>3361</v>
      </c>
      <c r="E285" s="46" t="str">
        <f>'Identification '!$F$17</f>
        <v/>
      </c>
      <c r="F285" s="8" t="str">
        <f>'Identification '!$G$18</f>
        <v/>
      </c>
      <c r="G285" s="10" t="str">
        <f>IF('Section 9a Plan_Diffusion'!$D$7="","",'Section 9a Plan_Diffusion'!$D$7)</f>
        <v/>
      </c>
      <c r="H285" s="8" t="str">
        <f>IF('Section 9a Plan_Diffusion'!A281="","",IF('Section 9a Plan_Diffusion'!A281="«Choisir»","",'Section 9a Plan_Diffusion'!A281))</f>
        <v/>
      </c>
      <c r="I285" s="1312" t="str">
        <f>IF('Section 9a Plan_Diffusion'!B281="","",'Section 9a Plan_Diffusion'!B281)</f>
        <v/>
      </c>
      <c r="J285" s="46" t="str">
        <f>IF('Section 9a Plan_Diffusion'!C281="","",'Section 9a Plan_Diffusion'!C281)</f>
        <v/>
      </c>
      <c r="K285" s="46" t="str">
        <f>IF('Section 9a Plan_Diffusion'!D281="","",'Section 9a Plan_Diffusion'!D281)</f>
        <v/>
      </c>
      <c r="L285" s="8" t="str">
        <f>IF('Section 9a Plan_Diffusion'!E281="","",IF('Section 9a Plan_Diffusion'!E281="«Choisir»","",'Section 9a Plan_Diffusion'!E281))</f>
        <v/>
      </c>
      <c r="M285" s="8" t="str">
        <f>IF('Section 9a Plan_Diffusion'!F281="","",IF('Section 9a Plan_Diffusion'!F281="«Choisir»","",'Section 9a Plan_Diffusion'!F281))</f>
        <v/>
      </c>
      <c r="N285" s="46" t="str">
        <f>IF('Section 9a Plan_Diffusion'!G281="","",'Section 9a Plan_Diffusion'!G281)</f>
        <v/>
      </c>
      <c r="O285" s="46" t="str">
        <f>IF('Section 9a Plan_Diffusion'!H281="","",'Section 9a Plan_Diffusion'!H281)</f>
        <v/>
      </c>
      <c r="P285" s="46" t="str">
        <f>IF('Section 9a Plan_Diffusion'!I281="","",'Section 9a Plan_Diffusion'!I281)</f>
        <v/>
      </c>
      <c r="Q285" s="46" t="str">
        <f>IF('Section 9a Plan_Diffusion'!J281="","",'Section 9a Plan_Diffusion'!J281)</f>
        <v/>
      </c>
      <c r="R285" s="46" t="str">
        <f>IF('Section 9a Plan_Diffusion'!K281="","",'Section 9a Plan_Diffusion'!K281)</f>
        <v/>
      </c>
      <c r="S285" s="46" t="str">
        <f>IF('Section 9a Plan_Diffusion'!L281="","",'Section 9a Plan_Diffusion'!L281)</f>
        <v/>
      </c>
      <c r="T285" s="46" t="str">
        <f>IF('Section 9a Plan_Diffusion'!M281="","",'Section 9a Plan_Diffusion'!M281)</f>
        <v/>
      </c>
      <c r="U285" s="40">
        <f>'Section 9a Plan_Diffusion'!N281</f>
        <v>0</v>
      </c>
      <c r="V285" s="40">
        <f>'Section 9a Plan_Diffusion'!O281</f>
        <v>0</v>
      </c>
      <c r="W285" s="40">
        <f>'Section 9a Plan_Diffusion'!P281</f>
        <v>0</v>
      </c>
      <c r="X285" s="40">
        <f>'Section 9a Plan_Diffusion'!Q281</f>
        <v>0</v>
      </c>
      <c r="Y285" s="8">
        <f>'Section 9a Plan_Diffusion'!R281</f>
        <v>0</v>
      </c>
      <c r="Z285" s="8">
        <f>'Section 9a Plan_Diffusion'!S281</f>
        <v>0</v>
      </c>
      <c r="AA285" s="1317">
        <f>'Section 9a Plan_Diffusion'!T281</f>
        <v>0</v>
      </c>
      <c r="AB285" s="8">
        <f>'Section 9a Plan_Diffusion'!U281</f>
        <v>0</v>
      </c>
      <c r="AC285" s="8">
        <f>'Section 9a Plan_Diffusion'!V281</f>
        <v>0</v>
      </c>
    </row>
    <row r="286" spans="1:29">
      <c r="A286" s="8">
        <f>'Identification '!$F$11</f>
        <v>0</v>
      </c>
      <c r="B286" s="1441" t="str">
        <f>IF(AND('Identification '!$F$11="",'Identification '!$F$15&lt;&gt;""),'Identification '!$F$15,IF('Identification '!$F$11="","",IF('Identification '!$F$13="Inscrire le nom de votre organisme dans la cellule F15",'Identification '!$F$15,'Identification '!$F$13)))</f>
        <v/>
      </c>
      <c r="C286" s="8" t="str">
        <f>REF!$BM$8</f>
        <v>2026-2027</v>
      </c>
      <c r="D286" s="8" t="s">
        <v>3361</v>
      </c>
      <c r="E286" s="46" t="str">
        <f>'Identification '!$F$17</f>
        <v/>
      </c>
      <c r="F286" s="8" t="str">
        <f>'Identification '!$G$18</f>
        <v/>
      </c>
      <c r="G286" s="10" t="str">
        <f>IF('Section 9a Plan_Diffusion'!$D$7="","",'Section 9a Plan_Diffusion'!$D$7)</f>
        <v/>
      </c>
      <c r="H286" s="8" t="str">
        <f>IF('Section 9a Plan_Diffusion'!A282="","",IF('Section 9a Plan_Diffusion'!A282="«Choisir»","",'Section 9a Plan_Diffusion'!A282))</f>
        <v/>
      </c>
      <c r="I286" s="1312" t="str">
        <f>IF('Section 9a Plan_Diffusion'!B282="","",'Section 9a Plan_Diffusion'!B282)</f>
        <v/>
      </c>
      <c r="J286" s="46" t="str">
        <f>IF('Section 9a Plan_Diffusion'!C282="","",'Section 9a Plan_Diffusion'!C282)</f>
        <v/>
      </c>
      <c r="K286" s="46" t="str">
        <f>IF('Section 9a Plan_Diffusion'!D282="","",'Section 9a Plan_Diffusion'!D282)</f>
        <v/>
      </c>
      <c r="L286" s="8" t="str">
        <f>IF('Section 9a Plan_Diffusion'!E282="","",IF('Section 9a Plan_Diffusion'!E282="«Choisir»","",'Section 9a Plan_Diffusion'!E282))</f>
        <v/>
      </c>
      <c r="M286" s="8" t="str">
        <f>IF('Section 9a Plan_Diffusion'!F282="","",IF('Section 9a Plan_Diffusion'!F282="«Choisir»","",'Section 9a Plan_Diffusion'!F282))</f>
        <v/>
      </c>
      <c r="N286" s="46" t="str">
        <f>IF('Section 9a Plan_Diffusion'!G282="","",'Section 9a Plan_Diffusion'!G282)</f>
        <v/>
      </c>
      <c r="O286" s="46" t="str">
        <f>IF('Section 9a Plan_Diffusion'!H282="","",'Section 9a Plan_Diffusion'!H282)</f>
        <v/>
      </c>
      <c r="P286" s="46" t="str">
        <f>IF('Section 9a Plan_Diffusion'!I282="","",'Section 9a Plan_Diffusion'!I282)</f>
        <v/>
      </c>
      <c r="Q286" s="46" t="str">
        <f>IF('Section 9a Plan_Diffusion'!J282="","",'Section 9a Plan_Diffusion'!J282)</f>
        <v/>
      </c>
      <c r="R286" s="46" t="str">
        <f>IF('Section 9a Plan_Diffusion'!K282="","",'Section 9a Plan_Diffusion'!K282)</f>
        <v/>
      </c>
      <c r="S286" s="46" t="str">
        <f>IF('Section 9a Plan_Diffusion'!L282="","",'Section 9a Plan_Diffusion'!L282)</f>
        <v/>
      </c>
      <c r="T286" s="46" t="str">
        <f>IF('Section 9a Plan_Diffusion'!M282="","",'Section 9a Plan_Diffusion'!M282)</f>
        <v/>
      </c>
      <c r="U286" s="40">
        <f>'Section 9a Plan_Diffusion'!N282</f>
        <v>0</v>
      </c>
      <c r="V286" s="40">
        <f>'Section 9a Plan_Diffusion'!O282</f>
        <v>0</v>
      </c>
      <c r="W286" s="40">
        <f>'Section 9a Plan_Diffusion'!P282</f>
        <v>0</v>
      </c>
      <c r="X286" s="40">
        <f>'Section 9a Plan_Diffusion'!Q282</f>
        <v>0</v>
      </c>
      <c r="Y286" s="8">
        <f>'Section 9a Plan_Diffusion'!R282</f>
        <v>0</v>
      </c>
      <c r="Z286" s="8">
        <f>'Section 9a Plan_Diffusion'!S282</f>
        <v>0</v>
      </c>
      <c r="AA286" s="1317">
        <f>'Section 9a Plan_Diffusion'!T282</f>
        <v>0</v>
      </c>
      <c r="AB286" s="8">
        <f>'Section 9a Plan_Diffusion'!U282</f>
        <v>0</v>
      </c>
      <c r="AC286" s="8">
        <f>'Section 9a Plan_Diffusion'!V282</f>
        <v>0</v>
      </c>
    </row>
    <row r="287" spans="1:29">
      <c r="A287" s="8">
        <f>'Identification '!$F$11</f>
        <v>0</v>
      </c>
      <c r="B287" s="1441" t="str">
        <f>IF(AND('Identification '!$F$11="",'Identification '!$F$15&lt;&gt;""),'Identification '!$F$15,IF('Identification '!$F$11="","",IF('Identification '!$F$13="Inscrire le nom de votre organisme dans la cellule F15",'Identification '!$F$15,'Identification '!$F$13)))</f>
        <v/>
      </c>
      <c r="C287" s="8" t="str">
        <f>REF!$BM$8</f>
        <v>2026-2027</v>
      </c>
      <c r="D287" s="8" t="s">
        <v>3361</v>
      </c>
      <c r="E287" s="46" t="str">
        <f>'Identification '!$F$17</f>
        <v/>
      </c>
      <c r="F287" s="8" t="str">
        <f>'Identification '!$G$18</f>
        <v/>
      </c>
      <c r="G287" s="10" t="str">
        <f>IF('Section 9a Plan_Diffusion'!$D$7="","",'Section 9a Plan_Diffusion'!$D$7)</f>
        <v/>
      </c>
      <c r="H287" s="8" t="str">
        <f>IF('Section 9a Plan_Diffusion'!A283="","",IF('Section 9a Plan_Diffusion'!A283="«Choisir»","",'Section 9a Plan_Diffusion'!A283))</f>
        <v/>
      </c>
      <c r="I287" s="1312" t="str">
        <f>IF('Section 9a Plan_Diffusion'!B283="","",'Section 9a Plan_Diffusion'!B283)</f>
        <v/>
      </c>
      <c r="J287" s="46" t="str">
        <f>IF('Section 9a Plan_Diffusion'!C283="","",'Section 9a Plan_Diffusion'!C283)</f>
        <v/>
      </c>
      <c r="K287" s="46" t="str">
        <f>IF('Section 9a Plan_Diffusion'!D283="","",'Section 9a Plan_Diffusion'!D283)</f>
        <v/>
      </c>
      <c r="L287" s="8" t="str">
        <f>IF('Section 9a Plan_Diffusion'!E283="","",IF('Section 9a Plan_Diffusion'!E283="«Choisir»","",'Section 9a Plan_Diffusion'!E283))</f>
        <v/>
      </c>
      <c r="M287" s="8" t="str">
        <f>IF('Section 9a Plan_Diffusion'!F283="","",IF('Section 9a Plan_Diffusion'!F283="«Choisir»","",'Section 9a Plan_Diffusion'!F283))</f>
        <v/>
      </c>
      <c r="N287" s="46" t="str">
        <f>IF('Section 9a Plan_Diffusion'!G283="","",'Section 9a Plan_Diffusion'!G283)</f>
        <v/>
      </c>
      <c r="O287" s="46" t="str">
        <f>IF('Section 9a Plan_Diffusion'!H283="","",'Section 9a Plan_Diffusion'!H283)</f>
        <v/>
      </c>
      <c r="P287" s="46" t="str">
        <f>IF('Section 9a Plan_Diffusion'!I283="","",'Section 9a Plan_Diffusion'!I283)</f>
        <v/>
      </c>
      <c r="Q287" s="46" t="str">
        <f>IF('Section 9a Plan_Diffusion'!J283="","",'Section 9a Plan_Diffusion'!J283)</f>
        <v/>
      </c>
      <c r="R287" s="46" t="str">
        <f>IF('Section 9a Plan_Diffusion'!K283="","",'Section 9a Plan_Diffusion'!K283)</f>
        <v/>
      </c>
      <c r="S287" s="46" t="str">
        <f>IF('Section 9a Plan_Diffusion'!L283="","",'Section 9a Plan_Diffusion'!L283)</f>
        <v/>
      </c>
      <c r="T287" s="46" t="str">
        <f>IF('Section 9a Plan_Diffusion'!M283="","",'Section 9a Plan_Diffusion'!M283)</f>
        <v/>
      </c>
      <c r="U287" s="40">
        <f>'Section 9a Plan_Diffusion'!N283</f>
        <v>0</v>
      </c>
      <c r="V287" s="40">
        <f>'Section 9a Plan_Diffusion'!O283</f>
        <v>0</v>
      </c>
      <c r="W287" s="40">
        <f>'Section 9a Plan_Diffusion'!P283</f>
        <v>0</v>
      </c>
      <c r="X287" s="40">
        <f>'Section 9a Plan_Diffusion'!Q283</f>
        <v>0</v>
      </c>
      <c r="Y287" s="8">
        <f>'Section 9a Plan_Diffusion'!R283</f>
        <v>0</v>
      </c>
      <c r="Z287" s="8">
        <f>'Section 9a Plan_Diffusion'!S283</f>
        <v>0</v>
      </c>
      <c r="AA287" s="1317">
        <f>'Section 9a Plan_Diffusion'!T283</f>
        <v>0</v>
      </c>
      <c r="AB287" s="8">
        <f>'Section 9a Plan_Diffusion'!U283</f>
        <v>0</v>
      </c>
      <c r="AC287" s="8">
        <f>'Section 9a Plan_Diffusion'!V283</f>
        <v>0</v>
      </c>
    </row>
    <row r="288" spans="1:29">
      <c r="A288" s="8">
        <f>'Identification '!$F$11</f>
        <v>0</v>
      </c>
      <c r="B288" s="1441" t="str">
        <f>IF(AND('Identification '!$F$11="",'Identification '!$F$15&lt;&gt;""),'Identification '!$F$15,IF('Identification '!$F$11="","",IF('Identification '!$F$13="Inscrire le nom de votre organisme dans la cellule F15",'Identification '!$F$15,'Identification '!$F$13)))</f>
        <v/>
      </c>
      <c r="C288" s="8" t="str">
        <f>REF!$BM$8</f>
        <v>2026-2027</v>
      </c>
      <c r="D288" s="8" t="s">
        <v>3361</v>
      </c>
      <c r="E288" s="46" t="str">
        <f>'Identification '!$F$17</f>
        <v/>
      </c>
      <c r="F288" s="8" t="str">
        <f>'Identification '!$G$18</f>
        <v/>
      </c>
      <c r="G288" s="10" t="str">
        <f>IF('Section 9a Plan_Diffusion'!$D$7="","",'Section 9a Plan_Diffusion'!$D$7)</f>
        <v/>
      </c>
      <c r="H288" s="8" t="str">
        <f>IF('Section 9a Plan_Diffusion'!A284="","",IF('Section 9a Plan_Diffusion'!A284="«Choisir»","",'Section 9a Plan_Diffusion'!A284))</f>
        <v/>
      </c>
      <c r="I288" s="1312" t="str">
        <f>IF('Section 9a Plan_Diffusion'!B284="","",'Section 9a Plan_Diffusion'!B284)</f>
        <v/>
      </c>
      <c r="J288" s="46" t="str">
        <f>IF('Section 9a Plan_Diffusion'!C284="","",'Section 9a Plan_Diffusion'!C284)</f>
        <v/>
      </c>
      <c r="K288" s="46" t="str">
        <f>IF('Section 9a Plan_Diffusion'!D284="","",'Section 9a Plan_Diffusion'!D284)</f>
        <v/>
      </c>
      <c r="L288" s="8" t="str">
        <f>IF('Section 9a Plan_Diffusion'!E284="","",IF('Section 9a Plan_Diffusion'!E284="«Choisir»","",'Section 9a Plan_Diffusion'!E284))</f>
        <v/>
      </c>
      <c r="M288" s="8" t="str">
        <f>IF('Section 9a Plan_Diffusion'!F284="","",IF('Section 9a Plan_Diffusion'!F284="«Choisir»","",'Section 9a Plan_Diffusion'!F284))</f>
        <v/>
      </c>
      <c r="N288" s="46" t="str">
        <f>IF('Section 9a Plan_Diffusion'!G284="","",'Section 9a Plan_Diffusion'!G284)</f>
        <v/>
      </c>
      <c r="O288" s="46" t="str">
        <f>IF('Section 9a Plan_Diffusion'!H284="","",'Section 9a Plan_Diffusion'!H284)</f>
        <v/>
      </c>
      <c r="P288" s="46" t="str">
        <f>IF('Section 9a Plan_Diffusion'!I284="","",'Section 9a Plan_Diffusion'!I284)</f>
        <v/>
      </c>
      <c r="Q288" s="46" t="str">
        <f>IF('Section 9a Plan_Diffusion'!J284="","",'Section 9a Plan_Diffusion'!J284)</f>
        <v/>
      </c>
      <c r="R288" s="46" t="str">
        <f>IF('Section 9a Plan_Diffusion'!K284="","",'Section 9a Plan_Diffusion'!K284)</f>
        <v/>
      </c>
      <c r="S288" s="46" t="str">
        <f>IF('Section 9a Plan_Diffusion'!L284="","",'Section 9a Plan_Diffusion'!L284)</f>
        <v/>
      </c>
      <c r="T288" s="46" t="str">
        <f>IF('Section 9a Plan_Diffusion'!M284="","",'Section 9a Plan_Diffusion'!M284)</f>
        <v/>
      </c>
      <c r="U288" s="40">
        <f>'Section 9a Plan_Diffusion'!N284</f>
        <v>0</v>
      </c>
      <c r="V288" s="40">
        <f>'Section 9a Plan_Diffusion'!O284</f>
        <v>0</v>
      </c>
      <c r="W288" s="40">
        <f>'Section 9a Plan_Diffusion'!P284</f>
        <v>0</v>
      </c>
      <c r="X288" s="40">
        <f>'Section 9a Plan_Diffusion'!Q284</f>
        <v>0</v>
      </c>
      <c r="Y288" s="8">
        <f>'Section 9a Plan_Diffusion'!R284</f>
        <v>0</v>
      </c>
      <c r="Z288" s="8">
        <f>'Section 9a Plan_Diffusion'!S284</f>
        <v>0</v>
      </c>
      <c r="AA288" s="1317">
        <f>'Section 9a Plan_Diffusion'!T284</f>
        <v>0</v>
      </c>
      <c r="AB288" s="8">
        <f>'Section 9a Plan_Diffusion'!U284</f>
        <v>0</v>
      </c>
      <c r="AC288" s="8">
        <f>'Section 9a Plan_Diffusion'!V284</f>
        <v>0</v>
      </c>
    </row>
    <row r="289" spans="1:29">
      <c r="A289" s="8">
        <f>'Identification '!$F$11</f>
        <v>0</v>
      </c>
      <c r="B289" s="1441" t="str">
        <f>IF(AND('Identification '!$F$11="",'Identification '!$F$15&lt;&gt;""),'Identification '!$F$15,IF('Identification '!$F$11="","",IF('Identification '!$F$13="Inscrire le nom de votre organisme dans la cellule F15",'Identification '!$F$15,'Identification '!$F$13)))</f>
        <v/>
      </c>
      <c r="C289" s="8" t="str">
        <f>REF!$BM$8</f>
        <v>2026-2027</v>
      </c>
      <c r="D289" s="8" t="s">
        <v>3361</v>
      </c>
      <c r="E289" s="46" t="str">
        <f>'Identification '!$F$17</f>
        <v/>
      </c>
      <c r="F289" s="8" t="str">
        <f>'Identification '!$G$18</f>
        <v/>
      </c>
      <c r="G289" s="10" t="str">
        <f>IF('Section 9a Plan_Diffusion'!$D$7="","",'Section 9a Plan_Diffusion'!$D$7)</f>
        <v/>
      </c>
      <c r="H289" s="8" t="str">
        <f>IF('Section 9a Plan_Diffusion'!A285="","",IF('Section 9a Plan_Diffusion'!A285="«Choisir»","",'Section 9a Plan_Diffusion'!A285))</f>
        <v/>
      </c>
      <c r="I289" s="1312" t="str">
        <f>IF('Section 9a Plan_Diffusion'!B285="","",'Section 9a Plan_Diffusion'!B285)</f>
        <v/>
      </c>
      <c r="J289" s="46" t="str">
        <f>IF('Section 9a Plan_Diffusion'!C285="","",'Section 9a Plan_Diffusion'!C285)</f>
        <v/>
      </c>
      <c r="K289" s="46" t="str">
        <f>IF('Section 9a Plan_Diffusion'!D285="","",'Section 9a Plan_Diffusion'!D285)</f>
        <v/>
      </c>
      <c r="L289" s="8" t="str">
        <f>IF('Section 9a Plan_Diffusion'!E285="","",IF('Section 9a Plan_Diffusion'!E285="«Choisir»","",'Section 9a Plan_Diffusion'!E285))</f>
        <v/>
      </c>
      <c r="M289" s="8" t="str">
        <f>IF('Section 9a Plan_Diffusion'!F285="","",IF('Section 9a Plan_Diffusion'!F285="«Choisir»","",'Section 9a Plan_Diffusion'!F285))</f>
        <v/>
      </c>
      <c r="N289" s="46" t="str">
        <f>IF('Section 9a Plan_Diffusion'!G285="","",'Section 9a Plan_Diffusion'!G285)</f>
        <v/>
      </c>
      <c r="O289" s="46" t="str">
        <f>IF('Section 9a Plan_Diffusion'!H285="","",'Section 9a Plan_Diffusion'!H285)</f>
        <v/>
      </c>
      <c r="P289" s="46" t="str">
        <f>IF('Section 9a Plan_Diffusion'!I285="","",'Section 9a Plan_Diffusion'!I285)</f>
        <v/>
      </c>
      <c r="Q289" s="46" t="str">
        <f>IF('Section 9a Plan_Diffusion'!J285="","",'Section 9a Plan_Diffusion'!J285)</f>
        <v/>
      </c>
      <c r="R289" s="46" t="str">
        <f>IF('Section 9a Plan_Diffusion'!K285="","",'Section 9a Plan_Diffusion'!K285)</f>
        <v/>
      </c>
      <c r="S289" s="46" t="str">
        <f>IF('Section 9a Plan_Diffusion'!L285="","",'Section 9a Plan_Diffusion'!L285)</f>
        <v/>
      </c>
      <c r="T289" s="46" t="str">
        <f>IF('Section 9a Plan_Diffusion'!M285="","",'Section 9a Plan_Diffusion'!M285)</f>
        <v/>
      </c>
      <c r="U289" s="40">
        <f>'Section 9a Plan_Diffusion'!N285</f>
        <v>0</v>
      </c>
      <c r="V289" s="40">
        <f>'Section 9a Plan_Diffusion'!O285</f>
        <v>0</v>
      </c>
      <c r="W289" s="40">
        <f>'Section 9a Plan_Diffusion'!P285</f>
        <v>0</v>
      </c>
      <c r="X289" s="40">
        <f>'Section 9a Plan_Diffusion'!Q285</f>
        <v>0</v>
      </c>
      <c r="Y289" s="8">
        <f>'Section 9a Plan_Diffusion'!R285</f>
        <v>0</v>
      </c>
      <c r="Z289" s="8">
        <f>'Section 9a Plan_Diffusion'!S285</f>
        <v>0</v>
      </c>
      <c r="AA289" s="1317">
        <f>'Section 9a Plan_Diffusion'!T285</f>
        <v>0</v>
      </c>
      <c r="AB289" s="8">
        <f>'Section 9a Plan_Diffusion'!U285</f>
        <v>0</v>
      </c>
      <c r="AC289" s="8">
        <f>'Section 9a Plan_Diffusion'!V285</f>
        <v>0</v>
      </c>
    </row>
    <row r="290" spans="1:29">
      <c r="A290" s="8">
        <f>'Identification '!$F$11</f>
        <v>0</v>
      </c>
      <c r="B290" s="1441" t="str">
        <f>IF(AND('Identification '!$F$11="",'Identification '!$F$15&lt;&gt;""),'Identification '!$F$15,IF('Identification '!$F$11="","",IF('Identification '!$F$13="Inscrire le nom de votre organisme dans la cellule F15",'Identification '!$F$15,'Identification '!$F$13)))</f>
        <v/>
      </c>
      <c r="C290" s="8" t="str">
        <f>REF!$BM$8</f>
        <v>2026-2027</v>
      </c>
      <c r="D290" s="8" t="s">
        <v>3361</v>
      </c>
      <c r="E290" s="46" t="str">
        <f>'Identification '!$F$17</f>
        <v/>
      </c>
      <c r="F290" s="8" t="str">
        <f>'Identification '!$G$18</f>
        <v/>
      </c>
      <c r="G290" s="10" t="str">
        <f>IF('Section 9a Plan_Diffusion'!$D$7="","",'Section 9a Plan_Diffusion'!$D$7)</f>
        <v/>
      </c>
      <c r="H290" s="8" t="str">
        <f>IF('Section 9a Plan_Diffusion'!A286="","",IF('Section 9a Plan_Diffusion'!A286="«Choisir»","",'Section 9a Plan_Diffusion'!A286))</f>
        <v/>
      </c>
      <c r="I290" s="1312" t="str">
        <f>IF('Section 9a Plan_Diffusion'!B286="","",'Section 9a Plan_Diffusion'!B286)</f>
        <v/>
      </c>
      <c r="J290" s="46" t="str">
        <f>IF('Section 9a Plan_Diffusion'!C286="","",'Section 9a Plan_Diffusion'!C286)</f>
        <v/>
      </c>
      <c r="K290" s="46" t="str">
        <f>IF('Section 9a Plan_Diffusion'!D286="","",'Section 9a Plan_Diffusion'!D286)</f>
        <v/>
      </c>
      <c r="L290" s="8" t="str">
        <f>IF('Section 9a Plan_Diffusion'!E286="","",IF('Section 9a Plan_Diffusion'!E286="«Choisir»","",'Section 9a Plan_Diffusion'!E286))</f>
        <v/>
      </c>
      <c r="M290" s="8" t="str">
        <f>IF('Section 9a Plan_Diffusion'!F286="","",IF('Section 9a Plan_Diffusion'!F286="«Choisir»","",'Section 9a Plan_Diffusion'!F286))</f>
        <v/>
      </c>
      <c r="N290" s="46" t="str">
        <f>IF('Section 9a Plan_Diffusion'!G286="","",'Section 9a Plan_Diffusion'!G286)</f>
        <v/>
      </c>
      <c r="O290" s="46" t="str">
        <f>IF('Section 9a Plan_Diffusion'!H286="","",'Section 9a Plan_Diffusion'!H286)</f>
        <v/>
      </c>
      <c r="P290" s="46" t="str">
        <f>IF('Section 9a Plan_Diffusion'!I286="","",'Section 9a Plan_Diffusion'!I286)</f>
        <v/>
      </c>
      <c r="Q290" s="46" t="str">
        <f>IF('Section 9a Plan_Diffusion'!J286="","",'Section 9a Plan_Diffusion'!J286)</f>
        <v/>
      </c>
      <c r="R290" s="46" t="str">
        <f>IF('Section 9a Plan_Diffusion'!K286="","",'Section 9a Plan_Diffusion'!K286)</f>
        <v/>
      </c>
      <c r="S290" s="46" t="str">
        <f>IF('Section 9a Plan_Diffusion'!L286="","",'Section 9a Plan_Diffusion'!L286)</f>
        <v/>
      </c>
      <c r="T290" s="46" t="str">
        <f>IF('Section 9a Plan_Diffusion'!M286="","",'Section 9a Plan_Diffusion'!M286)</f>
        <v/>
      </c>
      <c r="U290" s="40">
        <f>'Section 9a Plan_Diffusion'!N286</f>
        <v>0</v>
      </c>
      <c r="V290" s="40">
        <f>'Section 9a Plan_Diffusion'!O286</f>
        <v>0</v>
      </c>
      <c r="W290" s="40">
        <f>'Section 9a Plan_Diffusion'!P286</f>
        <v>0</v>
      </c>
      <c r="X290" s="40">
        <f>'Section 9a Plan_Diffusion'!Q286</f>
        <v>0</v>
      </c>
      <c r="Y290" s="8">
        <f>'Section 9a Plan_Diffusion'!R286</f>
        <v>0</v>
      </c>
      <c r="Z290" s="8">
        <f>'Section 9a Plan_Diffusion'!S286</f>
        <v>0</v>
      </c>
      <c r="AA290" s="1317">
        <f>'Section 9a Plan_Diffusion'!T286</f>
        <v>0</v>
      </c>
      <c r="AB290" s="8">
        <f>'Section 9a Plan_Diffusion'!U286</f>
        <v>0</v>
      </c>
      <c r="AC290" s="8">
        <f>'Section 9a Plan_Diffusion'!V286</f>
        <v>0</v>
      </c>
    </row>
    <row r="291" spans="1:29">
      <c r="A291" s="8">
        <f>'Identification '!$F$11</f>
        <v>0</v>
      </c>
      <c r="B291" s="1441" t="str">
        <f>IF(AND('Identification '!$F$11="",'Identification '!$F$15&lt;&gt;""),'Identification '!$F$15,IF('Identification '!$F$11="","",IF('Identification '!$F$13="Inscrire le nom de votre organisme dans la cellule F15",'Identification '!$F$15,'Identification '!$F$13)))</f>
        <v/>
      </c>
      <c r="C291" s="8" t="str">
        <f>REF!$BM$8</f>
        <v>2026-2027</v>
      </c>
      <c r="D291" s="8" t="s">
        <v>3361</v>
      </c>
      <c r="E291" s="46" t="str">
        <f>'Identification '!$F$17</f>
        <v/>
      </c>
      <c r="F291" s="8" t="str">
        <f>'Identification '!$G$18</f>
        <v/>
      </c>
      <c r="G291" s="10" t="str">
        <f>IF('Section 9a Plan_Diffusion'!$D$7="","",'Section 9a Plan_Diffusion'!$D$7)</f>
        <v/>
      </c>
      <c r="H291" s="8" t="str">
        <f>IF('Section 9a Plan_Diffusion'!A287="","",IF('Section 9a Plan_Diffusion'!A287="«Choisir»","",'Section 9a Plan_Diffusion'!A287))</f>
        <v/>
      </c>
      <c r="I291" s="1312" t="str">
        <f>IF('Section 9a Plan_Diffusion'!B287="","",'Section 9a Plan_Diffusion'!B287)</f>
        <v/>
      </c>
      <c r="J291" s="46" t="str">
        <f>IF('Section 9a Plan_Diffusion'!C287="","",'Section 9a Plan_Diffusion'!C287)</f>
        <v/>
      </c>
      <c r="K291" s="46" t="str">
        <f>IF('Section 9a Plan_Diffusion'!D287="","",'Section 9a Plan_Diffusion'!D287)</f>
        <v/>
      </c>
      <c r="L291" s="8" t="str">
        <f>IF('Section 9a Plan_Diffusion'!E287="","",IF('Section 9a Plan_Diffusion'!E287="«Choisir»","",'Section 9a Plan_Diffusion'!E287))</f>
        <v/>
      </c>
      <c r="M291" s="8" t="str">
        <f>IF('Section 9a Plan_Diffusion'!F287="","",IF('Section 9a Plan_Diffusion'!F287="«Choisir»","",'Section 9a Plan_Diffusion'!F287))</f>
        <v/>
      </c>
      <c r="N291" s="46" t="str">
        <f>IF('Section 9a Plan_Diffusion'!G287="","",'Section 9a Plan_Diffusion'!G287)</f>
        <v/>
      </c>
      <c r="O291" s="46" t="str">
        <f>IF('Section 9a Plan_Diffusion'!H287="","",'Section 9a Plan_Diffusion'!H287)</f>
        <v/>
      </c>
      <c r="P291" s="46" t="str">
        <f>IF('Section 9a Plan_Diffusion'!I287="","",'Section 9a Plan_Diffusion'!I287)</f>
        <v/>
      </c>
      <c r="Q291" s="46" t="str">
        <f>IF('Section 9a Plan_Diffusion'!J287="","",'Section 9a Plan_Diffusion'!J287)</f>
        <v/>
      </c>
      <c r="R291" s="46" t="str">
        <f>IF('Section 9a Plan_Diffusion'!K287="","",'Section 9a Plan_Diffusion'!K287)</f>
        <v/>
      </c>
      <c r="S291" s="46" t="str">
        <f>IF('Section 9a Plan_Diffusion'!L287="","",'Section 9a Plan_Diffusion'!L287)</f>
        <v/>
      </c>
      <c r="T291" s="46" t="str">
        <f>IF('Section 9a Plan_Diffusion'!M287="","",'Section 9a Plan_Diffusion'!M287)</f>
        <v/>
      </c>
      <c r="U291" s="40">
        <f>'Section 9a Plan_Diffusion'!N287</f>
        <v>0</v>
      </c>
      <c r="V291" s="40">
        <f>'Section 9a Plan_Diffusion'!O287</f>
        <v>0</v>
      </c>
      <c r="W291" s="40">
        <f>'Section 9a Plan_Diffusion'!P287</f>
        <v>0</v>
      </c>
      <c r="X291" s="40">
        <f>'Section 9a Plan_Diffusion'!Q287</f>
        <v>0</v>
      </c>
      <c r="Y291" s="8">
        <f>'Section 9a Plan_Diffusion'!R287</f>
        <v>0</v>
      </c>
      <c r="Z291" s="8">
        <f>'Section 9a Plan_Diffusion'!S287</f>
        <v>0</v>
      </c>
      <c r="AA291" s="1317">
        <f>'Section 9a Plan_Diffusion'!T287</f>
        <v>0</v>
      </c>
      <c r="AB291" s="8">
        <f>'Section 9a Plan_Diffusion'!U287</f>
        <v>0</v>
      </c>
      <c r="AC291" s="8">
        <f>'Section 9a Plan_Diffusion'!V287</f>
        <v>0</v>
      </c>
    </row>
    <row r="292" spans="1:29">
      <c r="A292" s="8">
        <f>'Identification '!$F$11</f>
        <v>0</v>
      </c>
      <c r="B292" s="1441" t="str">
        <f>IF(AND('Identification '!$F$11="",'Identification '!$F$15&lt;&gt;""),'Identification '!$F$15,IF('Identification '!$F$11="","",IF('Identification '!$F$13="Inscrire le nom de votre organisme dans la cellule F15",'Identification '!$F$15,'Identification '!$F$13)))</f>
        <v/>
      </c>
      <c r="C292" s="8" t="str">
        <f>REF!$BM$8</f>
        <v>2026-2027</v>
      </c>
      <c r="D292" s="8" t="s">
        <v>3361</v>
      </c>
      <c r="E292" s="46" t="str">
        <f>'Identification '!$F$17</f>
        <v/>
      </c>
      <c r="F292" s="8" t="str">
        <f>'Identification '!$G$18</f>
        <v/>
      </c>
      <c r="G292" s="10" t="str">
        <f>IF('Section 9a Plan_Diffusion'!$D$7="","",'Section 9a Plan_Diffusion'!$D$7)</f>
        <v/>
      </c>
      <c r="H292" s="8" t="str">
        <f>IF('Section 9a Plan_Diffusion'!A288="","",IF('Section 9a Plan_Diffusion'!A288="«Choisir»","",'Section 9a Plan_Diffusion'!A288))</f>
        <v/>
      </c>
      <c r="I292" s="1312" t="str">
        <f>IF('Section 9a Plan_Diffusion'!B288="","",'Section 9a Plan_Diffusion'!B288)</f>
        <v/>
      </c>
      <c r="J292" s="46" t="str">
        <f>IF('Section 9a Plan_Diffusion'!C288="","",'Section 9a Plan_Diffusion'!C288)</f>
        <v/>
      </c>
      <c r="K292" s="46" t="str">
        <f>IF('Section 9a Plan_Diffusion'!D288="","",'Section 9a Plan_Diffusion'!D288)</f>
        <v/>
      </c>
      <c r="L292" s="8" t="str">
        <f>IF('Section 9a Plan_Diffusion'!E288="","",IF('Section 9a Plan_Diffusion'!E288="«Choisir»","",'Section 9a Plan_Diffusion'!E288))</f>
        <v/>
      </c>
      <c r="M292" s="8" t="str">
        <f>IF('Section 9a Plan_Diffusion'!F288="","",IF('Section 9a Plan_Diffusion'!F288="«Choisir»","",'Section 9a Plan_Diffusion'!F288))</f>
        <v/>
      </c>
      <c r="N292" s="46" t="str">
        <f>IF('Section 9a Plan_Diffusion'!G288="","",'Section 9a Plan_Diffusion'!G288)</f>
        <v/>
      </c>
      <c r="O292" s="46" t="str">
        <f>IF('Section 9a Plan_Diffusion'!H288="","",'Section 9a Plan_Diffusion'!H288)</f>
        <v/>
      </c>
      <c r="P292" s="46" t="str">
        <f>IF('Section 9a Plan_Diffusion'!I288="","",'Section 9a Plan_Diffusion'!I288)</f>
        <v/>
      </c>
      <c r="Q292" s="46" t="str">
        <f>IF('Section 9a Plan_Diffusion'!J288="","",'Section 9a Plan_Diffusion'!J288)</f>
        <v/>
      </c>
      <c r="R292" s="46" t="str">
        <f>IF('Section 9a Plan_Diffusion'!K288="","",'Section 9a Plan_Diffusion'!K288)</f>
        <v/>
      </c>
      <c r="S292" s="46" t="str">
        <f>IF('Section 9a Plan_Diffusion'!L288="","",'Section 9a Plan_Diffusion'!L288)</f>
        <v/>
      </c>
      <c r="T292" s="46" t="str">
        <f>IF('Section 9a Plan_Diffusion'!M288="","",'Section 9a Plan_Diffusion'!M288)</f>
        <v/>
      </c>
      <c r="U292" s="40">
        <f>'Section 9a Plan_Diffusion'!N288</f>
        <v>0</v>
      </c>
      <c r="V292" s="40">
        <f>'Section 9a Plan_Diffusion'!O288</f>
        <v>0</v>
      </c>
      <c r="W292" s="40">
        <f>'Section 9a Plan_Diffusion'!P288</f>
        <v>0</v>
      </c>
      <c r="X292" s="40">
        <f>'Section 9a Plan_Diffusion'!Q288</f>
        <v>0</v>
      </c>
      <c r="Y292" s="8">
        <f>'Section 9a Plan_Diffusion'!R288</f>
        <v>0</v>
      </c>
      <c r="Z292" s="8">
        <f>'Section 9a Plan_Diffusion'!S288</f>
        <v>0</v>
      </c>
      <c r="AA292" s="1317">
        <f>'Section 9a Plan_Diffusion'!T288</f>
        <v>0</v>
      </c>
      <c r="AB292" s="8">
        <f>'Section 9a Plan_Diffusion'!U288</f>
        <v>0</v>
      </c>
      <c r="AC292" s="8">
        <f>'Section 9a Plan_Diffusion'!V288</f>
        <v>0</v>
      </c>
    </row>
    <row r="293" spans="1:29">
      <c r="A293" s="8">
        <f>'Identification '!$F$11</f>
        <v>0</v>
      </c>
      <c r="B293" s="1441" t="str">
        <f>IF(AND('Identification '!$F$11="",'Identification '!$F$15&lt;&gt;""),'Identification '!$F$15,IF('Identification '!$F$11="","",IF('Identification '!$F$13="Inscrire le nom de votre organisme dans la cellule F15",'Identification '!$F$15,'Identification '!$F$13)))</f>
        <v/>
      </c>
      <c r="C293" s="8" t="str">
        <f>REF!$BM$8</f>
        <v>2026-2027</v>
      </c>
      <c r="D293" s="8" t="s">
        <v>3361</v>
      </c>
      <c r="E293" s="46" t="str">
        <f>'Identification '!$F$17</f>
        <v/>
      </c>
      <c r="F293" s="8" t="str">
        <f>'Identification '!$G$18</f>
        <v/>
      </c>
      <c r="G293" s="10" t="str">
        <f>IF('Section 9a Plan_Diffusion'!$D$7="","",'Section 9a Plan_Diffusion'!$D$7)</f>
        <v/>
      </c>
      <c r="H293" s="8" t="str">
        <f>IF('Section 9a Plan_Diffusion'!A289="","",IF('Section 9a Plan_Diffusion'!A289="«Choisir»","",'Section 9a Plan_Diffusion'!A289))</f>
        <v/>
      </c>
      <c r="I293" s="1312" t="str">
        <f>IF('Section 9a Plan_Diffusion'!B289="","",'Section 9a Plan_Diffusion'!B289)</f>
        <v/>
      </c>
      <c r="J293" s="46" t="str">
        <f>IF('Section 9a Plan_Diffusion'!C289="","",'Section 9a Plan_Diffusion'!C289)</f>
        <v/>
      </c>
      <c r="K293" s="46" t="str">
        <f>IF('Section 9a Plan_Diffusion'!D289="","",'Section 9a Plan_Diffusion'!D289)</f>
        <v/>
      </c>
      <c r="L293" s="8" t="str">
        <f>IF('Section 9a Plan_Diffusion'!E289="","",IF('Section 9a Plan_Diffusion'!E289="«Choisir»","",'Section 9a Plan_Diffusion'!E289))</f>
        <v/>
      </c>
      <c r="M293" s="8" t="str">
        <f>IF('Section 9a Plan_Diffusion'!F289="","",IF('Section 9a Plan_Diffusion'!F289="«Choisir»","",'Section 9a Plan_Diffusion'!F289))</f>
        <v/>
      </c>
      <c r="N293" s="46" t="str">
        <f>IF('Section 9a Plan_Diffusion'!G289="","",'Section 9a Plan_Diffusion'!G289)</f>
        <v/>
      </c>
      <c r="O293" s="46" t="str">
        <f>IF('Section 9a Plan_Diffusion'!H289="","",'Section 9a Plan_Diffusion'!H289)</f>
        <v/>
      </c>
      <c r="P293" s="46" t="str">
        <f>IF('Section 9a Plan_Diffusion'!I289="","",'Section 9a Plan_Diffusion'!I289)</f>
        <v/>
      </c>
      <c r="Q293" s="46" t="str">
        <f>IF('Section 9a Plan_Diffusion'!J289="","",'Section 9a Plan_Diffusion'!J289)</f>
        <v/>
      </c>
      <c r="R293" s="46" t="str">
        <f>IF('Section 9a Plan_Diffusion'!K289="","",'Section 9a Plan_Diffusion'!K289)</f>
        <v/>
      </c>
      <c r="S293" s="46" t="str">
        <f>IF('Section 9a Plan_Diffusion'!L289="","",'Section 9a Plan_Diffusion'!L289)</f>
        <v/>
      </c>
      <c r="T293" s="46" t="str">
        <f>IF('Section 9a Plan_Diffusion'!M289="","",'Section 9a Plan_Diffusion'!M289)</f>
        <v/>
      </c>
      <c r="U293" s="40">
        <f>'Section 9a Plan_Diffusion'!N289</f>
        <v>0</v>
      </c>
      <c r="V293" s="40">
        <f>'Section 9a Plan_Diffusion'!O289</f>
        <v>0</v>
      </c>
      <c r="W293" s="40">
        <f>'Section 9a Plan_Diffusion'!P289</f>
        <v>0</v>
      </c>
      <c r="X293" s="40">
        <f>'Section 9a Plan_Diffusion'!Q289</f>
        <v>0</v>
      </c>
      <c r="Y293" s="8">
        <f>'Section 9a Plan_Diffusion'!R289</f>
        <v>0</v>
      </c>
      <c r="Z293" s="8">
        <f>'Section 9a Plan_Diffusion'!S289</f>
        <v>0</v>
      </c>
      <c r="AA293" s="1317">
        <f>'Section 9a Plan_Diffusion'!T289</f>
        <v>0</v>
      </c>
      <c r="AB293" s="8">
        <f>'Section 9a Plan_Diffusion'!U289</f>
        <v>0</v>
      </c>
      <c r="AC293" s="8">
        <f>'Section 9a Plan_Diffusion'!V289</f>
        <v>0</v>
      </c>
    </row>
    <row r="294" spans="1:29">
      <c r="A294" s="8">
        <f>'Identification '!$F$11</f>
        <v>0</v>
      </c>
      <c r="B294" s="1441" t="str">
        <f>IF(AND('Identification '!$F$11="",'Identification '!$F$15&lt;&gt;""),'Identification '!$F$15,IF('Identification '!$F$11="","",IF('Identification '!$F$13="Inscrire le nom de votre organisme dans la cellule F15",'Identification '!$F$15,'Identification '!$F$13)))</f>
        <v/>
      </c>
      <c r="C294" s="8" t="str">
        <f>REF!$BM$8</f>
        <v>2026-2027</v>
      </c>
      <c r="D294" s="8" t="s">
        <v>3361</v>
      </c>
      <c r="E294" s="46" t="str">
        <f>'Identification '!$F$17</f>
        <v/>
      </c>
      <c r="F294" s="8" t="str">
        <f>'Identification '!$G$18</f>
        <v/>
      </c>
      <c r="G294" s="10" t="str">
        <f>IF('Section 9a Plan_Diffusion'!$D$7="","",'Section 9a Plan_Diffusion'!$D$7)</f>
        <v/>
      </c>
      <c r="H294" s="8" t="str">
        <f>IF('Section 9a Plan_Diffusion'!A290="","",IF('Section 9a Plan_Diffusion'!A290="«Choisir»","",'Section 9a Plan_Diffusion'!A290))</f>
        <v/>
      </c>
      <c r="I294" s="1312" t="str">
        <f>IF('Section 9a Plan_Diffusion'!B290="","",'Section 9a Plan_Diffusion'!B290)</f>
        <v/>
      </c>
      <c r="J294" s="46" t="str">
        <f>IF('Section 9a Plan_Diffusion'!C290="","",'Section 9a Plan_Diffusion'!C290)</f>
        <v/>
      </c>
      <c r="K294" s="46" t="str">
        <f>IF('Section 9a Plan_Diffusion'!D290="","",'Section 9a Plan_Diffusion'!D290)</f>
        <v/>
      </c>
      <c r="L294" s="8" t="str">
        <f>IF('Section 9a Plan_Diffusion'!E290="","",IF('Section 9a Plan_Diffusion'!E290="«Choisir»","",'Section 9a Plan_Diffusion'!E290))</f>
        <v/>
      </c>
      <c r="M294" s="8" t="str">
        <f>IF('Section 9a Plan_Diffusion'!F290="","",IF('Section 9a Plan_Diffusion'!F290="«Choisir»","",'Section 9a Plan_Diffusion'!F290))</f>
        <v/>
      </c>
      <c r="N294" s="46" t="str">
        <f>IF('Section 9a Plan_Diffusion'!G290="","",'Section 9a Plan_Diffusion'!G290)</f>
        <v/>
      </c>
      <c r="O294" s="46" t="str">
        <f>IF('Section 9a Plan_Diffusion'!H290="","",'Section 9a Plan_Diffusion'!H290)</f>
        <v/>
      </c>
      <c r="P294" s="46" t="str">
        <f>IF('Section 9a Plan_Diffusion'!I290="","",'Section 9a Plan_Diffusion'!I290)</f>
        <v/>
      </c>
      <c r="Q294" s="46" t="str">
        <f>IF('Section 9a Plan_Diffusion'!J290="","",'Section 9a Plan_Diffusion'!J290)</f>
        <v/>
      </c>
      <c r="R294" s="46" t="str">
        <f>IF('Section 9a Plan_Diffusion'!K290="","",'Section 9a Plan_Diffusion'!K290)</f>
        <v/>
      </c>
      <c r="S294" s="46" t="str">
        <f>IF('Section 9a Plan_Diffusion'!L290="","",'Section 9a Plan_Diffusion'!L290)</f>
        <v/>
      </c>
      <c r="T294" s="46" t="str">
        <f>IF('Section 9a Plan_Diffusion'!M290="","",'Section 9a Plan_Diffusion'!M290)</f>
        <v/>
      </c>
      <c r="U294" s="40">
        <f>'Section 9a Plan_Diffusion'!N290</f>
        <v>0</v>
      </c>
      <c r="V294" s="40">
        <f>'Section 9a Plan_Diffusion'!O290</f>
        <v>0</v>
      </c>
      <c r="W294" s="40">
        <f>'Section 9a Plan_Diffusion'!P290</f>
        <v>0</v>
      </c>
      <c r="X294" s="40">
        <f>'Section 9a Plan_Diffusion'!Q290</f>
        <v>0</v>
      </c>
      <c r="Y294" s="8">
        <f>'Section 9a Plan_Diffusion'!R290</f>
        <v>0</v>
      </c>
      <c r="Z294" s="8">
        <f>'Section 9a Plan_Diffusion'!S290</f>
        <v>0</v>
      </c>
      <c r="AA294" s="1317">
        <f>'Section 9a Plan_Diffusion'!T290</f>
        <v>0</v>
      </c>
      <c r="AB294" s="8">
        <f>'Section 9a Plan_Diffusion'!U290</f>
        <v>0</v>
      </c>
      <c r="AC294" s="8">
        <f>'Section 9a Plan_Diffusion'!V290</f>
        <v>0</v>
      </c>
    </row>
    <row r="295" spans="1:29">
      <c r="A295" s="8">
        <f>'Identification '!$F$11</f>
        <v>0</v>
      </c>
      <c r="B295" s="1441" t="str">
        <f>IF(AND('Identification '!$F$11="",'Identification '!$F$15&lt;&gt;""),'Identification '!$F$15,IF('Identification '!$F$11="","",IF('Identification '!$F$13="Inscrire le nom de votre organisme dans la cellule F15",'Identification '!$F$15,'Identification '!$F$13)))</f>
        <v/>
      </c>
      <c r="C295" s="8" t="str">
        <f>REF!$BM$8</f>
        <v>2026-2027</v>
      </c>
      <c r="D295" s="8" t="s">
        <v>3361</v>
      </c>
      <c r="E295" s="46" t="str">
        <f>'Identification '!$F$17</f>
        <v/>
      </c>
      <c r="F295" s="8" t="str">
        <f>'Identification '!$G$18</f>
        <v/>
      </c>
      <c r="G295" s="10" t="str">
        <f>IF('Section 9a Plan_Diffusion'!$D$7="","",'Section 9a Plan_Diffusion'!$D$7)</f>
        <v/>
      </c>
      <c r="H295" s="8" t="str">
        <f>IF('Section 9a Plan_Diffusion'!A291="","",IF('Section 9a Plan_Diffusion'!A291="«Choisir»","",'Section 9a Plan_Diffusion'!A291))</f>
        <v/>
      </c>
      <c r="I295" s="1312" t="str">
        <f>IF('Section 9a Plan_Diffusion'!B291="","",'Section 9a Plan_Diffusion'!B291)</f>
        <v/>
      </c>
      <c r="J295" s="46" t="str">
        <f>IF('Section 9a Plan_Diffusion'!C291="","",'Section 9a Plan_Diffusion'!C291)</f>
        <v/>
      </c>
      <c r="K295" s="46" t="str">
        <f>IF('Section 9a Plan_Diffusion'!D291="","",'Section 9a Plan_Diffusion'!D291)</f>
        <v/>
      </c>
      <c r="L295" s="8" t="str">
        <f>IF('Section 9a Plan_Diffusion'!E291="","",IF('Section 9a Plan_Diffusion'!E291="«Choisir»","",'Section 9a Plan_Diffusion'!E291))</f>
        <v/>
      </c>
      <c r="M295" s="8" t="str">
        <f>IF('Section 9a Plan_Diffusion'!F291="","",IF('Section 9a Plan_Diffusion'!F291="«Choisir»","",'Section 9a Plan_Diffusion'!F291))</f>
        <v/>
      </c>
      <c r="N295" s="46" t="str">
        <f>IF('Section 9a Plan_Diffusion'!G291="","",'Section 9a Plan_Diffusion'!G291)</f>
        <v/>
      </c>
      <c r="O295" s="46" t="str">
        <f>IF('Section 9a Plan_Diffusion'!H291="","",'Section 9a Plan_Diffusion'!H291)</f>
        <v/>
      </c>
      <c r="P295" s="46" t="str">
        <f>IF('Section 9a Plan_Diffusion'!I291="","",'Section 9a Plan_Diffusion'!I291)</f>
        <v/>
      </c>
      <c r="Q295" s="46" t="str">
        <f>IF('Section 9a Plan_Diffusion'!J291="","",'Section 9a Plan_Diffusion'!J291)</f>
        <v/>
      </c>
      <c r="R295" s="46" t="str">
        <f>IF('Section 9a Plan_Diffusion'!K291="","",'Section 9a Plan_Diffusion'!K291)</f>
        <v/>
      </c>
      <c r="S295" s="46" t="str">
        <f>IF('Section 9a Plan_Diffusion'!L291="","",'Section 9a Plan_Diffusion'!L291)</f>
        <v/>
      </c>
      <c r="T295" s="46" t="str">
        <f>IF('Section 9a Plan_Diffusion'!M291="","",'Section 9a Plan_Diffusion'!M291)</f>
        <v/>
      </c>
      <c r="U295" s="40">
        <f>'Section 9a Plan_Diffusion'!N291</f>
        <v>0</v>
      </c>
      <c r="V295" s="40">
        <f>'Section 9a Plan_Diffusion'!O291</f>
        <v>0</v>
      </c>
      <c r="W295" s="40">
        <f>'Section 9a Plan_Diffusion'!P291</f>
        <v>0</v>
      </c>
      <c r="X295" s="40">
        <f>'Section 9a Plan_Diffusion'!Q291</f>
        <v>0</v>
      </c>
      <c r="Y295" s="8">
        <f>'Section 9a Plan_Diffusion'!R291</f>
        <v>0</v>
      </c>
      <c r="Z295" s="8">
        <f>'Section 9a Plan_Diffusion'!S291</f>
        <v>0</v>
      </c>
      <c r="AA295" s="1317">
        <f>'Section 9a Plan_Diffusion'!T291</f>
        <v>0</v>
      </c>
      <c r="AB295" s="8">
        <f>'Section 9a Plan_Diffusion'!U291</f>
        <v>0</v>
      </c>
      <c r="AC295" s="8">
        <f>'Section 9a Plan_Diffusion'!V291</f>
        <v>0</v>
      </c>
    </row>
    <row r="296" spans="1:29">
      <c r="A296" s="8">
        <f>'Identification '!$F$11</f>
        <v>0</v>
      </c>
      <c r="B296" s="1441" t="str">
        <f>IF(AND('Identification '!$F$11="",'Identification '!$F$15&lt;&gt;""),'Identification '!$F$15,IF('Identification '!$F$11="","",IF('Identification '!$F$13="Inscrire le nom de votre organisme dans la cellule F15",'Identification '!$F$15,'Identification '!$F$13)))</f>
        <v/>
      </c>
      <c r="C296" s="8" t="str">
        <f>REF!$BM$8</f>
        <v>2026-2027</v>
      </c>
      <c r="D296" s="8" t="s">
        <v>3361</v>
      </c>
      <c r="E296" s="46" t="str">
        <f>'Identification '!$F$17</f>
        <v/>
      </c>
      <c r="F296" s="8" t="str">
        <f>'Identification '!$G$18</f>
        <v/>
      </c>
      <c r="G296" s="10" t="str">
        <f>IF('Section 9a Plan_Diffusion'!$D$7="","",'Section 9a Plan_Diffusion'!$D$7)</f>
        <v/>
      </c>
      <c r="H296" s="8" t="str">
        <f>IF('Section 9a Plan_Diffusion'!A292="","",IF('Section 9a Plan_Diffusion'!A292="«Choisir»","",'Section 9a Plan_Diffusion'!A292))</f>
        <v/>
      </c>
      <c r="I296" s="1312" t="str">
        <f>IF('Section 9a Plan_Diffusion'!B292="","",'Section 9a Plan_Diffusion'!B292)</f>
        <v/>
      </c>
      <c r="J296" s="46" t="str">
        <f>IF('Section 9a Plan_Diffusion'!C292="","",'Section 9a Plan_Diffusion'!C292)</f>
        <v/>
      </c>
      <c r="K296" s="46" t="str">
        <f>IF('Section 9a Plan_Diffusion'!D292="","",'Section 9a Plan_Diffusion'!D292)</f>
        <v/>
      </c>
      <c r="L296" s="8" t="str">
        <f>IF('Section 9a Plan_Diffusion'!E292="","",IF('Section 9a Plan_Diffusion'!E292="«Choisir»","",'Section 9a Plan_Diffusion'!E292))</f>
        <v/>
      </c>
      <c r="M296" s="8" t="str">
        <f>IF('Section 9a Plan_Diffusion'!F292="","",IF('Section 9a Plan_Diffusion'!F292="«Choisir»","",'Section 9a Plan_Diffusion'!F292))</f>
        <v/>
      </c>
      <c r="N296" s="46" t="str">
        <f>IF('Section 9a Plan_Diffusion'!G292="","",'Section 9a Plan_Diffusion'!G292)</f>
        <v/>
      </c>
      <c r="O296" s="46" t="str">
        <f>IF('Section 9a Plan_Diffusion'!H292="","",'Section 9a Plan_Diffusion'!H292)</f>
        <v/>
      </c>
      <c r="P296" s="46" t="str">
        <f>IF('Section 9a Plan_Diffusion'!I292="","",'Section 9a Plan_Diffusion'!I292)</f>
        <v/>
      </c>
      <c r="Q296" s="46" t="str">
        <f>IF('Section 9a Plan_Diffusion'!J292="","",'Section 9a Plan_Diffusion'!J292)</f>
        <v/>
      </c>
      <c r="R296" s="46" t="str">
        <f>IF('Section 9a Plan_Diffusion'!K292="","",'Section 9a Plan_Diffusion'!K292)</f>
        <v/>
      </c>
      <c r="S296" s="46" t="str">
        <f>IF('Section 9a Plan_Diffusion'!L292="","",'Section 9a Plan_Diffusion'!L292)</f>
        <v/>
      </c>
      <c r="T296" s="46" t="str">
        <f>IF('Section 9a Plan_Diffusion'!M292="","",'Section 9a Plan_Diffusion'!M292)</f>
        <v/>
      </c>
      <c r="U296" s="40">
        <f>'Section 9a Plan_Diffusion'!N292</f>
        <v>0</v>
      </c>
      <c r="V296" s="40">
        <f>'Section 9a Plan_Diffusion'!O292</f>
        <v>0</v>
      </c>
      <c r="W296" s="40">
        <f>'Section 9a Plan_Diffusion'!P292</f>
        <v>0</v>
      </c>
      <c r="X296" s="40">
        <f>'Section 9a Plan_Diffusion'!Q292</f>
        <v>0</v>
      </c>
      <c r="Y296" s="8">
        <f>'Section 9a Plan_Diffusion'!R292</f>
        <v>0</v>
      </c>
      <c r="Z296" s="8">
        <f>'Section 9a Plan_Diffusion'!S292</f>
        <v>0</v>
      </c>
      <c r="AA296" s="1317">
        <f>'Section 9a Plan_Diffusion'!T292</f>
        <v>0</v>
      </c>
      <c r="AB296" s="8">
        <f>'Section 9a Plan_Diffusion'!U292</f>
        <v>0</v>
      </c>
      <c r="AC296" s="8">
        <f>'Section 9a Plan_Diffusion'!V292</f>
        <v>0</v>
      </c>
    </row>
    <row r="297" spans="1:29">
      <c r="A297" s="8">
        <f>'Identification '!$F$11</f>
        <v>0</v>
      </c>
      <c r="B297" s="1441" t="str">
        <f>IF(AND('Identification '!$F$11="",'Identification '!$F$15&lt;&gt;""),'Identification '!$F$15,IF('Identification '!$F$11="","",IF('Identification '!$F$13="Inscrire le nom de votre organisme dans la cellule F15",'Identification '!$F$15,'Identification '!$F$13)))</f>
        <v/>
      </c>
      <c r="C297" s="8" t="str">
        <f>REF!$BM$8</f>
        <v>2026-2027</v>
      </c>
      <c r="D297" s="8" t="s">
        <v>3361</v>
      </c>
      <c r="E297" s="46" t="str">
        <f>'Identification '!$F$17</f>
        <v/>
      </c>
      <c r="F297" s="8" t="str">
        <f>'Identification '!$G$18</f>
        <v/>
      </c>
      <c r="G297" s="10" t="str">
        <f>IF('Section 9a Plan_Diffusion'!$D$7="","",'Section 9a Plan_Diffusion'!$D$7)</f>
        <v/>
      </c>
      <c r="H297" s="8" t="str">
        <f>IF('Section 9a Plan_Diffusion'!A293="","",IF('Section 9a Plan_Diffusion'!A293="«Choisir»","",'Section 9a Plan_Diffusion'!A293))</f>
        <v/>
      </c>
      <c r="I297" s="1312" t="str">
        <f>IF('Section 9a Plan_Diffusion'!B293="","",'Section 9a Plan_Diffusion'!B293)</f>
        <v/>
      </c>
      <c r="J297" s="46" t="str">
        <f>IF('Section 9a Plan_Diffusion'!C293="","",'Section 9a Plan_Diffusion'!C293)</f>
        <v/>
      </c>
      <c r="K297" s="46" t="str">
        <f>IF('Section 9a Plan_Diffusion'!D293="","",'Section 9a Plan_Diffusion'!D293)</f>
        <v/>
      </c>
      <c r="L297" s="8" t="str">
        <f>IF('Section 9a Plan_Diffusion'!E293="","",IF('Section 9a Plan_Diffusion'!E293="«Choisir»","",'Section 9a Plan_Diffusion'!E293))</f>
        <v/>
      </c>
      <c r="M297" s="8" t="str">
        <f>IF('Section 9a Plan_Diffusion'!F293="","",IF('Section 9a Plan_Diffusion'!F293="«Choisir»","",'Section 9a Plan_Diffusion'!F293))</f>
        <v/>
      </c>
      <c r="N297" s="46" t="str">
        <f>IF('Section 9a Plan_Diffusion'!G293="","",'Section 9a Plan_Diffusion'!G293)</f>
        <v/>
      </c>
      <c r="O297" s="46" t="str">
        <f>IF('Section 9a Plan_Diffusion'!H293="","",'Section 9a Plan_Diffusion'!H293)</f>
        <v/>
      </c>
      <c r="P297" s="46" t="str">
        <f>IF('Section 9a Plan_Diffusion'!I293="","",'Section 9a Plan_Diffusion'!I293)</f>
        <v/>
      </c>
      <c r="Q297" s="46" t="str">
        <f>IF('Section 9a Plan_Diffusion'!J293="","",'Section 9a Plan_Diffusion'!J293)</f>
        <v/>
      </c>
      <c r="R297" s="46" t="str">
        <f>IF('Section 9a Plan_Diffusion'!K293="","",'Section 9a Plan_Diffusion'!K293)</f>
        <v/>
      </c>
      <c r="S297" s="46" t="str">
        <f>IF('Section 9a Plan_Diffusion'!L293="","",'Section 9a Plan_Diffusion'!L293)</f>
        <v/>
      </c>
      <c r="T297" s="46" t="str">
        <f>IF('Section 9a Plan_Diffusion'!M293="","",'Section 9a Plan_Diffusion'!M293)</f>
        <v/>
      </c>
      <c r="U297" s="40">
        <f>'Section 9a Plan_Diffusion'!N293</f>
        <v>0</v>
      </c>
      <c r="V297" s="40">
        <f>'Section 9a Plan_Diffusion'!O293</f>
        <v>0</v>
      </c>
      <c r="W297" s="40">
        <f>'Section 9a Plan_Diffusion'!P293</f>
        <v>0</v>
      </c>
      <c r="X297" s="40">
        <f>'Section 9a Plan_Diffusion'!Q293</f>
        <v>0</v>
      </c>
      <c r="Y297" s="8">
        <f>'Section 9a Plan_Diffusion'!R293</f>
        <v>0</v>
      </c>
      <c r="Z297" s="8">
        <f>'Section 9a Plan_Diffusion'!S293</f>
        <v>0</v>
      </c>
      <c r="AA297" s="1317">
        <f>'Section 9a Plan_Diffusion'!T293</f>
        <v>0</v>
      </c>
      <c r="AB297" s="8">
        <f>'Section 9a Plan_Diffusion'!U293</f>
        <v>0</v>
      </c>
      <c r="AC297" s="8">
        <f>'Section 9a Plan_Diffusion'!V293</f>
        <v>0</v>
      </c>
    </row>
    <row r="298" spans="1:29">
      <c r="A298" s="8">
        <f>'Identification '!$F$11</f>
        <v>0</v>
      </c>
      <c r="B298" s="1441" t="str">
        <f>IF(AND('Identification '!$F$11="",'Identification '!$F$15&lt;&gt;""),'Identification '!$F$15,IF('Identification '!$F$11="","",IF('Identification '!$F$13="Inscrire le nom de votre organisme dans la cellule F15",'Identification '!$F$15,'Identification '!$F$13)))</f>
        <v/>
      </c>
      <c r="C298" s="8" t="str">
        <f>REF!$BM$8</f>
        <v>2026-2027</v>
      </c>
      <c r="D298" s="8" t="s">
        <v>3361</v>
      </c>
      <c r="E298" s="46" t="str">
        <f>'Identification '!$F$17</f>
        <v/>
      </c>
      <c r="F298" s="8" t="str">
        <f>'Identification '!$G$18</f>
        <v/>
      </c>
      <c r="G298" s="10" t="str">
        <f>IF('Section 9a Plan_Diffusion'!$D$7="","",'Section 9a Plan_Diffusion'!$D$7)</f>
        <v/>
      </c>
      <c r="H298" s="8" t="str">
        <f>IF('Section 9a Plan_Diffusion'!A294="","",IF('Section 9a Plan_Diffusion'!A294="«Choisir»","",'Section 9a Plan_Diffusion'!A294))</f>
        <v/>
      </c>
      <c r="I298" s="1312" t="str">
        <f>IF('Section 9a Plan_Diffusion'!B294="","",'Section 9a Plan_Diffusion'!B294)</f>
        <v/>
      </c>
      <c r="J298" s="46" t="str">
        <f>IF('Section 9a Plan_Diffusion'!C294="","",'Section 9a Plan_Diffusion'!C294)</f>
        <v/>
      </c>
      <c r="K298" s="46" t="str">
        <f>IF('Section 9a Plan_Diffusion'!D294="","",'Section 9a Plan_Diffusion'!D294)</f>
        <v/>
      </c>
      <c r="L298" s="8" t="str">
        <f>IF('Section 9a Plan_Diffusion'!E294="","",IF('Section 9a Plan_Diffusion'!E294="«Choisir»","",'Section 9a Plan_Diffusion'!E294))</f>
        <v/>
      </c>
      <c r="M298" s="8" t="str">
        <f>IF('Section 9a Plan_Diffusion'!F294="","",IF('Section 9a Plan_Diffusion'!F294="«Choisir»","",'Section 9a Plan_Diffusion'!F294))</f>
        <v/>
      </c>
      <c r="N298" s="46" t="str">
        <f>IF('Section 9a Plan_Diffusion'!G294="","",'Section 9a Plan_Diffusion'!G294)</f>
        <v/>
      </c>
      <c r="O298" s="46" t="str">
        <f>IF('Section 9a Plan_Diffusion'!H294="","",'Section 9a Plan_Diffusion'!H294)</f>
        <v/>
      </c>
      <c r="P298" s="46" t="str">
        <f>IF('Section 9a Plan_Diffusion'!I294="","",'Section 9a Plan_Diffusion'!I294)</f>
        <v/>
      </c>
      <c r="Q298" s="46" t="str">
        <f>IF('Section 9a Plan_Diffusion'!J294="","",'Section 9a Plan_Diffusion'!J294)</f>
        <v/>
      </c>
      <c r="R298" s="46" t="str">
        <f>IF('Section 9a Plan_Diffusion'!K294="","",'Section 9a Plan_Diffusion'!K294)</f>
        <v/>
      </c>
      <c r="S298" s="46" t="str">
        <f>IF('Section 9a Plan_Diffusion'!L294="","",'Section 9a Plan_Diffusion'!L294)</f>
        <v/>
      </c>
      <c r="T298" s="46" t="str">
        <f>IF('Section 9a Plan_Diffusion'!M294="","",'Section 9a Plan_Diffusion'!M294)</f>
        <v/>
      </c>
      <c r="U298" s="40">
        <f>'Section 9a Plan_Diffusion'!N294</f>
        <v>0</v>
      </c>
      <c r="V298" s="40">
        <f>'Section 9a Plan_Diffusion'!O294</f>
        <v>0</v>
      </c>
      <c r="W298" s="40">
        <f>'Section 9a Plan_Diffusion'!P294</f>
        <v>0</v>
      </c>
      <c r="X298" s="40">
        <f>'Section 9a Plan_Diffusion'!Q294</f>
        <v>0</v>
      </c>
      <c r="Y298" s="8">
        <f>'Section 9a Plan_Diffusion'!R294</f>
        <v>0</v>
      </c>
      <c r="Z298" s="8">
        <f>'Section 9a Plan_Diffusion'!S294</f>
        <v>0</v>
      </c>
      <c r="AA298" s="1317">
        <f>'Section 9a Plan_Diffusion'!T294</f>
        <v>0</v>
      </c>
      <c r="AB298" s="8">
        <f>'Section 9a Plan_Diffusion'!U294</f>
        <v>0</v>
      </c>
      <c r="AC298" s="8">
        <f>'Section 9a Plan_Diffusion'!V294</f>
        <v>0</v>
      </c>
    </row>
    <row r="299" spans="1:29">
      <c r="A299" s="8">
        <f>'Identification '!$F$11</f>
        <v>0</v>
      </c>
      <c r="B299" s="1441" t="str">
        <f>IF(AND('Identification '!$F$11="",'Identification '!$F$15&lt;&gt;""),'Identification '!$F$15,IF('Identification '!$F$11="","",IF('Identification '!$F$13="Inscrire le nom de votre organisme dans la cellule F15",'Identification '!$F$15,'Identification '!$F$13)))</f>
        <v/>
      </c>
      <c r="C299" s="8" t="str">
        <f>REF!$BM$8</f>
        <v>2026-2027</v>
      </c>
      <c r="D299" s="8" t="s">
        <v>3361</v>
      </c>
      <c r="E299" s="46" t="str">
        <f>'Identification '!$F$17</f>
        <v/>
      </c>
      <c r="F299" s="8" t="str">
        <f>'Identification '!$G$18</f>
        <v/>
      </c>
      <c r="G299" s="10" t="str">
        <f>IF('Section 9a Plan_Diffusion'!$D$7="","",'Section 9a Plan_Diffusion'!$D$7)</f>
        <v/>
      </c>
      <c r="H299" s="8" t="str">
        <f>IF('Section 9a Plan_Diffusion'!A295="","",IF('Section 9a Plan_Diffusion'!A295="«Choisir»","",'Section 9a Plan_Diffusion'!A295))</f>
        <v/>
      </c>
      <c r="I299" s="1312" t="str">
        <f>IF('Section 9a Plan_Diffusion'!B295="","",'Section 9a Plan_Diffusion'!B295)</f>
        <v/>
      </c>
      <c r="J299" s="46" t="str">
        <f>IF('Section 9a Plan_Diffusion'!C295="","",'Section 9a Plan_Diffusion'!C295)</f>
        <v/>
      </c>
      <c r="K299" s="46" t="str">
        <f>IF('Section 9a Plan_Diffusion'!D295="","",'Section 9a Plan_Diffusion'!D295)</f>
        <v/>
      </c>
      <c r="L299" s="8" t="str">
        <f>IF('Section 9a Plan_Diffusion'!E295="","",IF('Section 9a Plan_Diffusion'!E295="«Choisir»","",'Section 9a Plan_Diffusion'!E295))</f>
        <v/>
      </c>
      <c r="M299" s="8" t="str">
        <f>IF('Section 9a Plan_Diffusion'!F295="","",IF('Section 9a Plan_Diffusion'!F295="«Choisir»","",'Section 9a Plan_Diffusion'!F295))</f>
        <v/>
      </c>
      <c r="N299" s="46" t="str">
        <f>IF('Section 9a Plan_Diffusion'!G295="","",'Section 9a Plan_Diffusion'!G295)</f>
        <v/>
      </c>
      <c r="O299" s="46" t="str">
        <f>IF('Section 9a Plan_Diffusion'!H295="","",'Section 9a Plan_Diffusion'!H295)</f>
        <v/>
      </c>
      <c r="P299" s="46" t="str">
        <f>IF('Section 9a Plan_Diffusion'!I295="","",'Section 9a Plan_Diffusion'!I295)</f>
        <v/>
      </c>
      <c r="Q299" s="46" t="str">
        <f>IF('Section 9a Plan_Diffusion'!J295="","",'Section 9a Plan_Diffusion'!J295)</f>
        <v/>
      </c>
      <c r="R299" s="46" t="str">
        <f>IF('Section 9a Plan_Diffusion'!K295="","",'Section 9a Plan_Diffusion'!K295)</f>
        <v/>
      </c>
      <c r="S299" s="46" t="str">
        <f>IF('Section 9a Plan_Diffusion'!L295="","",'Section 9a Plan_Diffusion'!L295)</f>
        <v/>
      </c>
      <c r="T299" s="46" t="str">
        <f>IF('Section 9a Plan_Diffusion'!M295="","",'Section 9a Plan_Diffusion'!M295)</f>
        <v/>
      </c>
      <c r="U299" s="40">
        <f>'Section 9a Plan_Diffusion'!N295</f>
        <v>0</v>
      </c>
      <c r="V299" s="40">
        <f>'Section 9a Plan_Diffusion'!O295</f>
        <v>0</v>
      </c>
      <c r="W299" s="40">
        <f>'Section 9a Plan_Diffusion'!P295</f>
        <v>0</v>
      </c>
      <c r="X299" s="40">
        <f>'Section 9a Plan_Diffusion'!Q295</f>
        <v>0</v>
      </c>
      <c r="Y299" s="8">
        <f>'Section 9a Plan_Diffusion'!R295</f>
        <v>0</v>
      </c>
      <c r="Z299" s="8">
        <f>'Section 9a Plan_Diffusion'!S295</f>
        <v>0</v>
      </c>
      <c r="AA299" s="1317">
        <f>'Section 9a Plan_Diffusion'!T295</f>
        <v>0</v>
      </c>
      <c r="AB299" s="8">
        <f>'Section 9a Plan_Diffusion'!U295</f>
        <v>0</v>
      </c>
      <c r="AC299" s="8">
        <f>'Section 9a Plan_Diffusion'!V295</f>
        <v>0</v>
      </c>
    </row>
    <row r="300" spans="1:29">
      <c r="A300" s="8">
        <f>'Identification '!$F$11</f>
        <v>0</v>
      </c>
      <c r="B300" s="1441" t="str">
        <f>IF(AND('Identification '!$F$11="",'Identification '!$F$15&lt;&gt;""),'Identification '!$F$15,IF('Identification '!$F$11="","",IF('Identification '!$F$13="Inscrire le nom de votre organisme dans la cellule F15",'Identification '!$F$15,'Identification '!$F$13)))</f>
        <v/>
      </c>
      <c r="C300" s="8" t="str">
        <f>REF!$BM$8</f>
        <v>2026-2027</v>
      </c>
      <c r="D300" s="8" t="s">
        <v>3361</v>
      </c>
      <c r="E300" s="46" t="str">
        <f>'Identification '!$F$17</f>
        <v/>
      </c>
      <c r="F300" s="8" t="str">
        <f>'Identification '!$G$18</f>
        <v/>
      </c>
      <c r="G300" s="10" t="str">
        <f>IF('Section 9a Plan_Diffusion'!$D$7="","",'Section 9a Plan_Diffusion'!$D$7)</f>
        <v/>
      </c>
      <c r="H300" s="8" t="str">
        <f>IF('Section 9a Plan_Diffusion'!A296="","",IF('Section 9a Plan_Diffusion'!A296="«Choisir»","",'Section 9a Plan_Diffusion'!A296))</f>
        <v/>
      </c>
      <c r="I300" s="1312" t="str">
        <f>IF('Section 9a Plan_Diffusion'!B296="","",'Section 9a Plan_Diffusion'!B296)</f>
        <v/>
      </c>
      <c r="J300" s="46" t="str">
        <f>IF('Section 9a Plan_Diffusion'!C296="","",'Section 9a Plan_Diffusion'!C296)</f>
        <v/>
      </c>
      <c r="K300" s="46" t="str">
        <f>IF('Section 9a Plan_Diffusion'!D296="","",'Section 9a Plan_Diffusion'!D296)</f>
        <v/>
      </c>
      <c r="L300" s="8" t="str">
        <f>IF('Section 9a Plan_Diffusion'!E296="","",IF('Section 9a Plan_Diffusion'!E296="«Choisir»","",'Section 9a Plan_Diffusion'!E296))</f>
        <v/>
      </c>
      <c r="M300" s="8" t="str">
        <f>IF('Section 9a Plan_Diffusion'!F296="","",IF('Section 9a Plan_Diffusion'!F296="«Choisir»","",'Section 9a Plan_Diffusion'!F296))</f>
        <v/>
      </c>
      <c r="N300" s="46" t="str">
        <f>IF('Section 9a Plan_Diffusion'!G296="","",'Section 9a Plan_Diffusion'!G296)</f>
        <v/>
      </c>
      <c r="O300" s="46" t="str">
        <f>IF('Section 9a Plan_Diffusion'!H296="","",'Section 9a Plan_Diffusion'!H296)</f>
        <v/>
      </c>
      <c r="P300" s="46" t="str">
        <f>IF('Section 9a Plan_Diffusion'!I296="","",'Section 9a Plan_Diffusion'!I296)</f>
        <v/>
      </c>
      <c r="Q300" s="46" t="str">
        <f>IF('Section 9a Plan_Diffusion'!J296="","",'Section 9a Plan_Diffusion'!J296)</f>
        <v/>
      </c>
      <c r="R300" s="46" t="str">
        <f>IF('Section 9a Plan_Diffusion'!K296="","",'Section 9a Plan_Diffusion'!K296)</f>
        <v/>
      </c>
      <c r="S300" s="46" t="str">
        <f>IF('Section 9a Plan_Diffusion'!L296="","",'Section 9a Plan_Diffusion'!L296)</f>
        <v/>
      </c>
      <c r="T300" s="46" t="str">
        <f>IF('Section 9a Plan_Diffusion'!M296="","",'Section 9a Plan_Diffusion'!M296)</f>
        <v/>
      </c>
      <c r="U300" s="40">
        <f>'Section 9a Plan_Diffusion'!N296</f>
        <v>0</v>
      </c>
      <c r="V300" s="40">
        <f>'Section 9a Plan_Diffusion'!O296</f>
        <v>0</v>
      </c>
      <c r="W300" s="40">
        <f>'Section 9a Plan_Diffusion'!P296</f>
        <v>0</v>
      </c>
      <c r="X300" s="40">
        <f>'Section 9a Plan_Diffusion'!Q296</f>
        <v>0</v>
      </c>
      <c r="Y300" s="8">
        <f>'Section 9a Plan_Diffusion'!R296</f>
        <v>0</v>
      </c>
      <c r="Z300" s="8">
        <f>'Section 9a Plan_Diffusion'!S296</f>
        <v>0</v>
      </c>
      <c r="AA300" s="1317">
        <f>'Section 9a Plan_Diffusion'!T296</f>
        <v>0</v>
      </c>
      <c r="AB300" s="8">
        <f>'Section 9a Plan_Diffusion'!U296</f>
        <v>0</v>
      </c>
      <c r="AC300" s="8">
        <f>'Section 9a Plan_Diffusion'!V296</f>
        <v>0</v>
      </c>
    </row>
    <row r="301" spans="1:29">
      <c r="A301" s="8">
        <f>'Identification '!$F$11</f>
        <v>0</v>
      </c>
      <c r="B301" s="1441" t="str">
        <f>IF(AND('Identification '!$F$11="",'Identification '!$F$15&lt;&gt;""),'Identification '!$F$15,IF('Identification '!$F$11="","",IF('Identification '!$F$13="Inscrire le nom de votre organisme dans la cellule F15",'Identification '!$F$15,'Identification '!$F$13)))</f>
        <v/>
      </c>
      <c r="C301" s="8" t="str">
        <f>REF!$BM$8</f>
        <v>2026-2027</v>
      </c>
      <c r="D301" s="8" t="s">
        <v>3361</v>
      </c>
      <c r="E301" s="46" t="str">
        <f>'Identification '!$F$17</f>
        <v/>
      </c>
      <c r="F301" s="8" t="str">
        <f>'Identification '!$G$18</f>
        <v/>
      </c>
      <c r="G301" s="10" t="str">
        <f>IF('Section 9a Plan_Diffusion'!$D$7="","",'Section 9a Plan_Diffusion'!$D$7)</f>
        <v/>
      </c>
      <c r="H301" s="8" t="str">
        <f>IF('Section 9a Plan_Diffusion'!A297="","",IF('Section 9a Plan_Diffusion'!A297="«Choisir»","",'Section 9a Plan_Diffusion'!A297))</f>
        <v/>
      </c>
      <c r="I301" s="1312" t="str">
        <f>IF('Section 9a Plan_Diffusion'!B297="","",'Section 9a Plan_Diffusion'!B297)</f>
        <v/>
      </c>
      <c r="J301" s="46" t="str">
        <f>IF('Section 9a Plan_Diffusion'!C297="","",'Section 9a Plan_Diffusion'!C297)</f>
        <v/>
      </c>
      <c r="K301" s="46" t="str">
        <f>IF('Section 9a Plan_Diffusion'!D297="","",'Section 9a Plan_Diffusion'!D297)</f>
        <v/>
      </c>
      <c r="L301" s="8" t="str">
        <f>IF('Section 9a Plan_Diffusion'!E297="","",IF('Section 9a Plan_Diffusion'!E297="«Choisir»","",'Section 9a Plan_Diffusion'!E297))</f>
        <v/>
      </c>
      <c r="M301" s="8" t="str">
        <f>IF('Section 9a Plan_Diffusion'!F297="","",IF('Section 9a Plan_Diffusion'!F297="«Choisir»","",'Section 9a Plan_Diffusion'!F297))</f>
        <v/>
      </c>
      <c r="N301" s="46" t="str">
        <f>IF('Section 9a Plan_Diffusion'!G297="","",'Section 9a Plan_Diffusion'!G297)</f>
        <v/>
      </c>
      <c r="O301" s="46" t="str">
        <f>IF('Section 9a Plan_Diffusion'!H297="","",'Section 9a Plan_Diffusion'!H297)</f>
        <v/>
      </c>
      <c r="P301" s="46" t="str">
        <f>IF('Section 9a Plan_Diffusion'!I297="","",'Section 9a Plan_Diffusion'!I297)</f>
        <v/>
      </c>
      <c r="Q301" s="46" t="str">
        <f>IF('Section 9a Plan_Diffusion'!J297="","",'Section 9a Plan_Diffusion'!J297)</f>
        <v/>
      </c>
      <c r="R301" s="46" t="str">
        <f>IF('Section 9a Plan_Diffusion'!K297="","",'Section 9a Plan_Diffusion'!K297)</f>
        <v/>
      </c>
      <c r="S301" s="46" t="str">
        <f>IF('Section 9a Plan_Diffusion'!L297="","",'Section 9a Plan_Diffusion'!L297)</f>
        <v/>
      </c>
      <c r="T301" s="46" t="str">
        <f>IF('Section 9a Plan_Diffusion'!M297="","",'Section 9a Plan_Diffusion'!M297)</f>
        <v/>
      </c>
      <c r="U301" s="40">
        <f>'Section 9a Plan_Diffusion'!N297</f>
        <v>0</v>
      </c>
      <c r="V301" s="40">
        <f>'Section 9a Plan_Diffusion'!O297</f>
        <v>0</v>
      </c>
      <c r="W301" s="40">
        <f>'Section 9a Plan_Diffusion'!P297</f>
        <v>0</v>
      </c>
      <c r="X301" s="40">
        <f>'Section 9a Plan_Diffusion'!Q297</f>
        <v>0</v>
      </c>
      <c r="Y301" s="8">
        <f>'Section 9a Plan_Diffusion'!R297</f>
        <v>0</v>
      </c>
      <c r="Z301" s="8">
        <f>'Section 9a Plan_Diffusion'!S297</f>
        <v>0</v>
      </c>
      <c r="AA301" s="1317">
        <f>'Section 9a Plan_Diffusion'!T297</f>
        <v>0</v>
      </c>
      <c r="AB301" s="8">
        <f>'Section 9a Plan_Diffusion'!U297</f>
        <v>0</v>
      </c>
      <c r="AC301" s="8">
        <f>'Section 9a Plan_Diffusion'!V297</f>
        <v>0</v>
      </c>
    </row>
    <row r="302" spans="1:29">
      <c r="A302" s="8">
        <f>'Identification '!$F$11</f>
        <v>0</v>
      </c>
      <c r="B302" s="1441" t="str">
        <f>IF(AND('Identification '!$F$11="",'Identification '!$F$15&lt;&gt;""),'Identification '!$F$15,IF('Identification '!$F$11="","",IF('Identification '!$F$13="Inscrire le nom de votre organisme dans la cellule F15",'Identification '!$F$15,'Identification '!$F$13)))</f>
        <v/>
      </c>
      <c r="C302" s="8" t="str">
        <f>REF!$BM$8</f>
        <v>2026-2027</v>
      </c>
      <c r="D302" s="8" t="s">
        <v>3361</v>
      </c>
      <c r="E302" s="46" t="str">
        <f>'Identification '!$F$17</f>
        <v/>
      </c>
      <c r="F302" s="8" t="str">
        <f>'Identification '!$G$18</f>
        <v/>
      </c>
      <c r="G302" s="10" t="str">
        <f>IF('Section 9a Plan_Diffusion'!$D$7="","",'Section 9a Plan_Diffusion'!$D$7)</f>
        <v/>
      </c>
      <c r="H302" s="8" t="str">
        <f>IF('Section 9a Plan_Diffusion'!A298="","",IF('Section 9a Plan_Diffusion'!A298="«Choisir»","",'Section 9a Plan_Diffusion'!A298))</f>
        <v/>
      </c>
      <c r="I302" s="1312" t="str">
        <f>IF('Section 9a Plan_Diffusion'!B298="","",'Section 9a Plan_Diffusion'!B298)</f>
        <v/>
      </c>
      <c r="J302" s="46" t="str">
        <f>IF('Section 9a Plan_Diffusion'!C298="","",'Section 9a Plan_Diffusion'!C298)</f>
        <v/>
      </c>
      <c r="K302" s="46" t="str">
        <f>IF('Section 9a Plan_Diffusion'!D298="","",'Section 9a Plan_Diffusion'!D298)</f>
        <v/>
      </c>
      <c r="L302" s="8" t="str">
        <f>IF('Section 9a Plan_Diffusion'!E298="","",IF('Section 9a Plan_Diffusion'!E298="«Choisir»","",'Section 9a Plan_Diffusion'!E298))</f>
        <v/>
      </c>
      <c r="M302" s="8" t="str">
        <f>IF('Section 9a Plan_Diffusion'!F298="","",IF('Section 9a Plan_Diffusion'!F298="«Choisir»","",'Section 9a Plan_Diffusion'!F298))</f>
        <v/>
      </c>
      <c r="N302" s="46" t="str">
        <f>IF('Section 9a Plan_Diffusion'!G298="","",'Section 9a Plan_Diffusion'!G298)</f>
        <v/>
      </c>
      <c r="O302" s="46" t="str">
        <f>IF('Section 9a Plan_Diffusion'!H298="","",'Section 9a Plan_Diffusion'!H298)</f>
        <v/>
      </c>
      <c r="P302" s="46" t="str">
        <f>IF('Section 9a Plan_Diffusion'!I298="","",'Section 9a Plan_Diffusion'!I298)</f>
        <v/>
      </c>
      <c r="Q302" s="46" t="str">
        <f>IF('Section 9a Plan_Diffusion'!J298="","",'Section 9a Plan_Diffusion'!J298)</f>
        <v/>
      </c>
      <c r="R302" s="46" t="str">
        <f>IF('Section 9a Plan_Diffusion'!K298="","",'Section 9a Plan_Diffusion'!K298)</f>
        <v/>
      </c>
      <c r="S302" s="46" t="str">
        <f>IF('Section 9a Plan_Diffusion'!L298="","",'Section 9a Plan_Diffusion'!L298)</f>
        <v/>
      </c>
      <c r="T302" s="46" t="str">
        <f>IF('Section 9a Plan_Diffusion'!M298="","",'Section 9a Plan_Diffusion'!M298)</f>
        <v/>
      </c>
      <c r="U302" s="40">
        <f>'Section 9a Plan_Diffusion'!N298</f>
        <v>0</v>
      </c>
      <c r="V302" s="40">
        <f>'Section 9a Plan_Diffusion'!O298</f>
        <v>0</v>
      </c>
      <c r="W302" s="40">
        <f>'Section 9a Plan_Diffusion'!P298</f>
        <v>0</v>
      </c>
      <c r="X302" s="40">
        <f>'Section 9a Plan_Diffusion'!Q298</f>
        <v>0</v>
      </c>
      <c r="Y302" s="8">
        <f>'Section 9a Plan_Diffusion'!R298</f>
        <v>0</v>
      </c>
      <c r="Z302" s="8">
        <f>'Section 9a Plan_Diffusion'!S298</f>
        <v>0</v>
      </c>
      <c r="AA302" s="1317">
        <f>'Section 9a Plan_Diffusion'!T298</f>
        <v>0</v>
      </c>
      <c r="AB302" s="8">
        <f>'Section 9a Plan_Diffusion'!U298</f>
        <v>0</v>
      </c>
      <c r="AC302" s="8">
        <f>'Section 9a Plan_Diffusion'!V298</f>
        <v>0</v>
      </c>
    </row>
    <row r="303" spans="1:29">
      <c r="A303" s="8">
        <f>'Identification '!$F$11</f>
        <v>0</v>
      </c>
      <c r="B303" s="1441" t="str">
        <f>IF(AND('Identification '!$F$11="",'Identification '!$F$15&lt;&gt;""),'Identification '!$F$15,IF('Identification '!$F$11="","",IF('Identification '!$F$13="Inscrire le nom de votre organisme dans la cellule F15",'Identification '!$F$15,'Identification '!$F$13)))</f>
        <v/>
      </c>
      <c r="C303" s="8" t="str">
        <f>REF!$BM$8</f>
        <v>2026-2027</v>
      </c>
      <c r="D303" s="8" t="s">
        <v>3361</v>
      </c>
      <c r="E303" s="46" t="str">
        <f>'Identification '!$F$17</f>
        <v/>
      </c>
      <c r="F303" s="8" t="str">
        <f>'Identification '!$G$18</f>
        <v/>
      </c>
      <c r="G303" s="10" t="str">
        <f>IF('Section 9a Plan_Diffusion'!$D$7="","",'Section 9a Plan_Diffusion'!$D$7)</f>
        <v/>
      </c>
      <c r="H303" s="8" t="str">
        <f>IF('Section 9a Plan_Diffusion'!A299="","",IF('Section 9a Plan_Diffusion'!A299="«Choisir»","",'Section 9a Plan_Diffusion'!A299))</f>
        <v/>
      </c>
      <c r="I303" s="1312" t="str">
        <f>IF('Section 9a Plan_Diffusion'!B299="","",'Section 9a Plan_Diffusion'!B299)</f>
        <v/>
      </c>
      <c r="J303" s="46" t="str">
        <f>IF('Section 9a Plan_Diffusion'!C299="","",'Section 9a Plan_Diffusion'!C299)</f>
        <v/>
      </c>
      <c r="K303" s="46" t="str">
        <f>IF('Section 9a Plan_Diffusion'!D299="","",'Section 9a Plan_Diffusion'!D299)</f>
        <v/>
      </c>
      <c r="L303" s="8" t="str">
        <f>IF('Section 9a Plan_Diffusion'!E299="","",IF('Section 9a Plan_Diffusion'!E299="«Choisir»","",'Section 9a Plan_Diffusion'!E299))</f>
        <v/>
      </c>
      <c r="M303" s="8" t="str">
        <f>IF('Section 9a Plan_Diffusion'!F299="","",IF('Section 9a Plan_Diffusion'!F299="«Choisir»","",'Section 9a Plan_Diffusion'!F299))</f>
        <v/>
      </c>
      <c r="N303" s="46" t="str">
        <f>IF('Section 9a Plan_Diffusion'!G299="","",'Section 9a Plan_Diffusion'!G299)</f>
        <v/>
      </c>
      <c r="O303" s="46" t="str">
        <f>IF('Section 9a Plan_Diffusion'!H299="","",'Section 9a Plan_Diffusion'!H299)</f>
        <v/>
      </c>
      <c r="P303" s="46" t="str">
        <f>IF('Section 9a Plan_Diffusion'!I299="","",'Section 9a Plan_Diffusion'!I299)</f>
        <v/>
      </c>
      <c r="Q303" s="46" t="str">
        <f>IF('Section 9a Plan_Diffusion'!J299="","",'Section 9a Plan_Diffusion'!J299)</f>
        <v/>
      </c>
      <c r="R303" s="46" t="str">
        <f>IF('Section 9a Plan_Diffusion'!K299="","",'Section 9a Plan_Diffusion'!K299)</f>
        <v/>
      </c>
      <c r="S303" s="46" t="str">
        <f>IF('Section 9a Plan_Diffusion'!L299="","",'Section 9a Plan_Diffusion'!L299)</f>
        <v/>
      </c>
      <c r="T303" s="46" t="str">
        <f>IF('Section 9a Plan_Diffusion'!M299="","",'Section 9a Plan_Diffusion'!M299)</f>
        <v/>
      </c>
      <c r="U303" s="40">
        <f>'Section 9a Plan_Diffusion'!N299</f>
        <v>0</v>
      </c>
      <c r="V303" s="40">
        <f>'Section 9a Plan_Diffusion'!O299</f>
        <v>0</v>
      </c>
      <c r="W303" s="40">
        <f>'Section 9a Plan_Diffusion'!P299</f>
        <v>0</v>
      </c>
      <c r="X303" s="40">
        <f>'Section 9a Plan_Diffusion'!Q299</f>
        <v>0</v>
      </c>
      <c r="Y303" s="8">
        <f>'Section 9a Plan_Diffusion'!R299</f>
        <v>0</v>
      </c>
      <c r="Z303" s="8">
        <f>'Section 9a Plan_Diffusion'!S299</f>
        <v>0</v>
      </c>
      <c r="AA303" s="1317">
        <f>'Section 9a Plan_Diffusion'!T299</f>
        <v>0</v>
      </c>
      <c r="AB303" s="8">
        <f>'Section 9a Plan_Diffusion'!U299</f>
        <v>0</v>
      </c>
      <c r="AC303" s="8">
        <f>'Section 9a Plan_Diffusion'!V299</f>
        <v>0</v>
      </c>
    </row>
    <row r="304" spans="1:29">
      <c r="A304" s="8">
        <f>'Identification '!$F$11</f>
        <v>0</v>
      </c>
      <c r="B304" s="1441" t="str">
        <f>IF(AND('Identification '!$F$11="",'Identification '!$F$15&lt;&gt;""),'Identification '!$F$15,IF('Identification '!$F$11="","",IF('Identification '!$F$13="Inscrire le nom de votre organisme dans la cellule F15",'Identification '!$F$15,'Identification '!$F$13)))</f>
        <v/>
      </c>
      <c r="C304" s="8" t="str">
        <f>REF!$BM$8</f>
        <v>2026-2027</v>
      </c>
      <c r="D304" s="8" t="s">
        <v>3361</v>
      </c>
      <c r="E304" s="46" t="str">
        <f>'Identification '!$F$17</f>
        <v/>
      </c>
      <c r="F304" s="8" t="str">
        <f>'Identification '!$G$18</f>
        <v/>
      </c>
      <c r="G304" s="10" t="str">
        <f>IF('Section 9a Plan_Diffusion'!$D$7="","",'Section 9a Plan_Diffusion'!$D$7)</f>
        <v/>
      </c>
      <c r="H304" s="8" t="str">
        <f>IF('Section 9a Plan_Diffusion'!A300="","",IF('Section 9a Plan_Diffusion'!A300="«Choisir»","",'Section 9a Plan_Diffusion'!A300))</f>
        <v/>
      </c>
      <c r="I304" s="1312" t="str">
        <f>IF('Section 9a Plan_Diffusion'!B300="","",'Section 9a Plan_Diffusion'!B300)</f>
        <v/>
      </c>
      <c r="J304" s="46" t="str">
        <f>IF('Section 9a Plan_Diffusion'!C300="","",'Section 9a Plan_Diffusion'!C300)</f>
        <v/>
      </c>
      <c r="K304" s="46" t="str">
        <f>IF('Section 9a Plan_Diffusion'!D300="","",'Section 9a Plan_Diffusion'!D300)</f>
        <v/>
      </c>
      <c r="L304" s="8" t="str">
        <f>IF('Section 9a Plan_Diffusion'!E300="","",IF('Section 9a Plan_Diffusion'!E300="«Choisir»","",'Section 9a Plan_Diffusion'!E300))</f>
        <v/>
      </c>
      <c r="M304" s="8" t="str">
        <f>IF('Section 9a Plan_Diffusion'!F300="","",IF('Section 9a Plan_Diffusion'!F300="«Choisir»","",'Section 9a Plan_Diffusion'!F300))</f>
        <v/>
      </c>
      <c r="N304" s="46" t="str">
        <f>IF('Section 9a Plan_Diffusion'!G300="","",'Section 9a Plan_Diffusion'!G300)</f>
        <v/>
      </c>
      <c r="O304" s="46" t="str">
        <f>IF('Section 9a Plan_Diffusion'!H300="","",'Section 9a Plan_Diffusion'!H300)</f>
        <v/>
      </c>
      <c r="P304" s="46" t="str">
        <f>IF('Section 9a Plan_Diffusion'!I300="","",'Section 9a Plan_Diffusion'!I300)</f>
        <v/>
      </c>
      <c r="Q304" s="46" t="str">
        <f>IF('Section 9a Plan_Diffusion'!J300="","",'Section 9a Plan_Diffusion'!J300)</f>
        <v/>
      </c>
      <c r="R304" s="46" t="str">
        <f>IF('Section 9a Plan_Diffusion'!K300="","",'Section 9a Plan_Diffusion'!K300)</f>
        <v/>
      </c>
      <c r="S304" s="46" t="str">
        <f>IF('Section 9a Plan_Diffusion'!L300="","",'Section 9a Plan_Diffusion'!L300)</f>
        <v/>
      </c>
      <c r="T304" s="46" t="str">
        <f>IF('Section 9a Plan_Diffusion'!M300="","",'Section 9a Plan_Diffusion'!M300)</f>
        <v/>
      </c>
      <c r="U304" s="40">
        <f>'Section 9a Plan_Diffusion'!N300</f>
        <v>0</v>
      </c>
      <c r="V304" s="40">
        <f>'Section 9a Plan_Diffusion'!O300</f>
        <v>0</v>
      </c>
      <c r="W304" s="40">
        <f>'Section 9a Plan_Diffusion'!P300</f>
        <v>0</v>
      </c>
      <c r="X304" s="40">
        <f>'Section 9a Plan_Diffusion'!Q300</f>
        <v>0</v>
      </c>
      <c r="Y304" s="8">
        <f>'Section 9a Plan_Diffusion'!R300</f>
        <v>0</v>
      </c>
      <c r="Z304" s="8">
        <f>'Section 9a Plan_Diffusion'!S300</f>
        <v>0</v>
      </c>
      <c r="AA304" s="1317">
        <f>'Section 9a Plan_Diffusion'!T300</f>
        <v>0</v>
      </c>
      <c r="AB304" s="8">
        <f>'Section 9a Plan_Diffusion'!U300</f>
        <v>0</v>
      </c>
      <c r="AC304" s="8">
        <f>'Section 9a Plan_Diffusion'!V300</f>
        <v>0</v>
      </c>
    </row>
    <row r="305" spans="1:29">
      <c r="A305" s="8">
        <f>'Identification '!$F$11</f>
        <v>0</v>
      </c>
      <c r="B305" s="1441" t="str">
        <f>IF(AND('Identification '!$F$11="",'Identification '!$F$15&lt;&gt;""),'Identification '!$F$15,IF('Identification '!$F$11="","",IF('Identification '!$F$13="Inscrire le nom de votre organisme dans la cellule F15",'Identification '!$F$15,'Identification '!$F$13)))</f>
        <v/>
      </c>
      <c r="C305" s="8" t="str">
        <f>REF!$BM$8</f>
        <v>2026-2027</v>
      </c>
      <c r="D305" s="8" t="s">
        <v>3361</v>
      </c>
      <c r="E305" s="46" t="str">
        <f>'Identification '!$F$17</f>
        <v/>
      </c>
      <c r="F305" s="8" t="str">
        <f>'Identification '!$G$18</f>
        <v/>
      </c>
      <c r="G305" s="10" t="str">
        <f>IF('Section 9a Plan_Diffusion'!$D$7="","",'Section 9a Plan_Diffusion'!$D$7)</f>
        <v/>
      </c>
      <c r="H305" s="8" t="str">
        <f>IF('Section 9a Plan_Diffusion'!A301="","",IF('Section 9a Plan_Diffusion'!A301="«Choisir»","",'Section 9a Plan_Diffusion'!A301))</f>
        <v/>
      </c>
      <c r="I305" s="1312" t="str">
        <f>IF('Section 9a Plan_Diffusion'!B301="","",'Section 9a Plan_Diffusion'!B301)</f>
        <v/>
      </c>
      <c r="J305" s="46" t="str">
        <f>IF('Section 9a Plan_Diffusion'!C301="","",'Section 9a Plan_Diffusion'!C301)</f>
        <v/>
      </c>
      <c r="K305" s="46" t="str">
        <f>IF('Section 9a Plan_Diffusion'!D301="","",'Section 9a Plan_Diffusion'!D301)</f>
        <v/>
      </c>
      <c r="L305" s="8" t="str">
        <f>IF('Section 9a Plan_Diffusion'!E301="","",IF('Section 9a Plan_Diffusion'!E301="«Choisir»","",'Section 9a Plan_Diffusion'!E301))</f>
        <v/>
      </c>
      <c r="M305" s="8" t="str">
        <f>IF('Section 9a Plan_Diffusion'!F301="","",IF('Section 9a Plan_Diffusion'!F301="«Choisir»","",'Section 9a Plan_Diffusion'!F301))</f>
        <v/>
      </c>
      <c r="N305" s="46" t="str">
        <f>IF('Section 9a Plan_Diffusion'!G301="","",'Section 9a Plan_Diffusion'!G301)</f>
        <v/>
      </c>
      <c r="O305" s="46" t="str">
        <f>IF('Section 9a Plan_Diffusion'!H301="","",'Section 9a Plan_Diffusion'!H301)</f>
        <v/>
      </c>
      <c r="P305" s="46" t="str">
        <f>IF('Section 9a Plan_Diffusion'!I301="","",'Section 9a Plan_Diffusion'!I301)</f>
        <v/>
      </c>
      <c r="Q305" s="46" t="str">
        <f>IF('Section 9a Plan_Diffusion'!J301="","",'Section 9a Plan_Diffusion'!J301)</f>
        <v/>
      </c>
      <c r="R305" s="46" t="str">
        <f>IF('Section 9a Plan_Diffusion'!K301="","",'Section 9a Plan_Diffusion'!K301)</f>
        <v/>
      </c>
      <c r="S305" s="46" t="str">
        <f>IF('Section 9a Plan_Diffusion'!L301="","",'Section 9a Plan_Diffusion'!L301)</f>
        <v/>
      </c>
      <c r="T305" s="46" t="str">
        <f>IF('Section 9a Plan_Diffusion'!M301="","",'Section 9a Plan_Diffusion'!M301)</f>
        <v/>
      </c>
      <c r="U305" s="40">
        <f>'Section 9a Plan_Diffusion'!N301</f>
        <v>0</v>
      </c>
      <c r="V305" s="40">
        <f>'Section 9a Plan_Diffusion'!O301</f>
        <v>0</v>
      </c>
      <c r="W305" s="40">
        <f>'Section 9a Plan_Diffusion'!P301</f>
        <v>0</v>
      </c>
      <c r="X305" s="40">
        <f>'Section 9a Plan_Diffusion'!Q301</f>
        <v>0</v>
      </c>
      <c r="Y305" s="8">
        <f>'Section 9a Plan_Diffusion'!R301</f>
        <v>0</v>
      </c>
      <c r="Z305" s="8">
        <f>'Section 9a Plan_Diffusion'!S301</f>
        <v>0</v>
      </c>
      <c r="AA305" s="1317">
        <f>'Section 9a Plan_Diffusion'!T301</f>
        <v>0</v>
      </c>
      <c r="AB305" s="8">
        <f>'Section 9a Plan_Diffusion'!U301</f>
        <v>0</v>
      </c>
      <c r="AC305" s="8">
        <f>'Section 9a Plan_Diffusion'!V301</f>
        <v>0</v>
      </c>
    </row>
    <row r="306" spans="1:29">
      <c r="A306" s="8">
        <f>'Identification '!$F$11</f>
        <v>0</v>
      </c>
      <c r="B306" s="1441" t="str">
        <f>IF(AND('Identification '!$F$11="",'Identification '!$F$15&lt;&gt;""),'Identification '!$F$15,IF('Identification '!$F$11="","",IF('Identification '!$F$13="Inscrire le nom de votre organisme dans la cellule F15",'Identification '!$F$15,'Identification '!$F$13)))</f>
        <v/>
      </c>
      <c r="C306" s="8" t="str">
        <f>REF!$BM$8</f>
        <v>2026-2027</v>
      </c>
      <c r="D306" s="8" t="s">
        <v>3361</v>
      </c>
      <c r="E306" s="46" t="str">
        <f>'Identification '!$F$17</f>
        <v/>
      </c>
      <c r="F306" s="8" t="str">
        <f>'Identification '!$G$18</f>
        <v/>
      </c>
      <c r="G306" s="10" t="str">
        <f>IF('Section 9a Plan_Diffusion'!$D$7="","",'Section 9a Plan_Diffusion'!$D$7)</f>
        <v/>
      </c>
      <c r="H306" s="8" t="str">
        <f>IF('Section 9a Plan_Diffusion'!A302="","",IF('Section 9a Plan_Diffusion'!A302="«Choisir»","",'Section 9a Plan_Diffusion'!A302))</f>
        <v/>
      </c>
      <c r="I306" s="1312" t="str">
        <f>IF('Section 9a Plan_Diffusion'!B302="","",'Section 9a Plan_Diffusion'!B302)</f>
        <v/>
      </c>
      <c r="J306" s="46" t="str">
        <f>IF('Section 9a Plan_Diffusion'!C302="","",'Section 9a Plan_Diffusion'!C302)</f>
        <v/>
      </c>
      <c r="K306" s="46" t="str">
        <f>IF('Section 9a Plan_Diffusion'!D302="","",'Section 9a Plan_Diffusion'!D302)</f>
        <v/>
      </c>
      <c r="L306" s="8" t="str">
        <f>IF('Section 9a Plan_Diffusion'!E302="","",IF('Section 9a Plan_Diffusion'!E302="«Choisir»","",'Section 9a Plan_Diffusion'!E302))</f>
        <v/>
      </c>
      <c r="M306" s="8" t="str">
        <f>IF('Section 9a Plan_Diffusion'!F302="","",IF('Section 9a Plan_Diffusion'!F302="«Choisir»","",'Section 9a Plan_Diffusion'!F302))</f>
        <v/>
      </c>
      <c r="N306" s="46" t="str">
        <f>IF('Section 9a Plan_Diffusion'!G302="","",'Section 9a Plan_Diffusion'!G302)</f>
        <v/>
      </c>
      <c r="O306" s="46" t="str">
        <f>IF('Section 9a Plan_Diffusion'!H302="","",'Section 9a Plan_Diffusion'!H302)</f>
        <v/>
      </c>
      <c r="P306" s="46" t="str">
        <f>IF('Section 9a Plan_Diffusion'!I302="","",'Section 9a Plan_Diffusion'!I302)</f>
        <v/>
      </c>
      <c r="Q306" s="46" t="str">
        <f>IF('Section 9a Plan_Diffusion'!J302="","",'Section 9a Plan_Diffusion'!J302)</f>
        <v/>
      </c>
      <c r="R306" s="46" t="str">
        <f>IF('Section 9a Plan_Diffusion'!K302="","",'Section 9a Plan_Diffusion'!K302)</f>
        <v/>
      </c>
      <c r="S306" s="46" t="str">
        <f>IF('Section 9a Plan_Diffusion'!L302="","",'Section 9a Plan_Diffusion'!L302)</f>
        <v/>
      </c>
      <c r="T306" s="46" t="str">
        <f>IF('Section 9a Plan_Diffusion'!M302="","",'Section 9a Plan_Diffusion'!M302)</f>
        <v/>
      </c>
      <c r="U306" s="40">
        <f>'Section 9a Plan_Diffusion'!N302</f>
        <v>0</v>
      </c>
      <c r="V306" s="40">
        <f>'Section 9a Plan_Diffusion'!O302</f>
        <v>0</v>
      </c>
      <c r="W306" s="40">
        <f>'Section 9a Plan_Diffusion'!P302</f>
        <v>0</v>
      </c>
      <c r="X306" s="40">
        <f>'Section 9a Plan_Diffusion'!Q302</f>
        <v>0</v>
      </c>
      <c r="Y306" s="8">
        <f>'Section 9a Plan_Diffusion'!R302</f>
        <v>0</v>
      </c>
      <c r="Z306" s="8">
        <f>'Section 9a Plan_Diffusion'!S302</f>
        <v>0</v>
      </c>
      <c r="AA306" s="1317">
        <f>'Section 9a Plan_Diffusion'!T302</f>
        <v>0</v>
      </c>
      <c r="AB306" s="8">
        <f>'Section 9a Plan_Diffusion'!U302</f>
        <v>0</v>
      </c>
      <c r="AC306" s="8">
        <f>'Section 9a Plan_Diffusion'!V302</f>
        <v>0</v>
      </c>
    </row>
    <row r="307" spans="1:29">
      <c r="A307" s="8">
        <f>'Identification '!$F$11</f>
        <v>0</v>
      </c>
      <c r="B307" s="1441" t="str">
        <f>IF(AND('Identification '!$F$11="",'Identification '!$F$15&lt;&gt;""),'Identification '!$F$15,IF('Identification '!$F$11="","",IF('Identification '!$F$13="Inscrire le nom de votre organisme dans la cellule F15",'Identification '!$F$15,'Identification '!$F$13)))</f>
        <v/>
      </c>
      <c r="C307" s="8" t="str">
        <f>REF!$BM$8</f>
        <v>2026-2027</v>
      </c>
      <c r="D307" s="8" t="s">
        <v>3361</v>
      </c>
      <c r="E307" s="46" t="str">
        <f>'Identification '!$F$17</f>
        <v/>
      </c>
      <c r="F307" s="8" t="str">
        <f>'Identification '!$G$18</f>
        <v/>
      </c>
      <c r="G307" s="10" t="str">
        <f>IF('Section 9a Plan_Diffusion'!$D$7="","",'Section 9a Plan_Diffusion'!$D$7)</f>
        <v/>
      </c>
      <c r="H307" s="8" t="str">
        <f>IF('Section 9a Plan_Diffusion'!A303="","",IF('Section 9a Plan_Diffusion'!A303="«Choisir»","",'Section 9a Plan_Diffusion'!A303))</f>
        <v/>
      </c>
      <c r="I307" s="1312" t="str">
        <f>IF('Section 9a Plan_Diffusion'!B303="","",'Section 9a Plan_Diffusion'!B303)</f>
        <v/>
      </c>
      <c r="J307" s="46" t="str">
        <f>IF('Section 9a Plan_Diffusion'!C303="","",'Section 9a Plan_Diffusion'!C303)</f>
        <v/>
      </c>
      <c r="K307" s="46" t="str">
        <f>IF('Section 9a Plan_Diffusion'!D303="","",'Section 9a Plan_Diffusion'!D303)</f>
        <v/>
      </c>
      <c r="L307" s="8" t="str">
        <f>IF('Section 9a Plan_Diffusion'!E303="","",IF('Section 9a Plan_Diffusion'!E303="«Choisir»","",'Section 9a Plan_Diffusion'!E303))</f>
        <v/>
      </c>
      <c r="M307" s="8" t="str">
        <f>IF('Section 9a Plan_Diffusion'!F303="","",IF('Section 9a Plan_Diffusion'!F303="«Choisir»","",'Section 9a Plan_Diffusion'!F303))</f>
        <v/>
      </c>
      <c r="N307" s="46" t="str">
        <f>IF('Section 9a Plan_Diffusion'!G303="","",'Section 9a Plan_Diffusion'!G303)</f>
        <v/>
      </c>
      <c r="O307" s="46" t="str">
        <f>IF('Section 9a Plan_Diffusion'!H303="","",'Section 9a Plan_Diffusion'!H303)</f>
        <v/>
      </c>
      <c r="P307" s="46" t="str">
        <f>IF('Section 9a Plan_Diffusion'!I303="","",'Section 9a Plan_Diffusion'!I303)</f>
        <v/>
      </c>
      <c r="Q307" s="46" t="str">
        <f>IF('Section 9a Plan_Diffusion'!J303="","",'Section 9a Plan_Diffusion'!J303)</f>
        <v/>
      </c>
      <c r="R307" s="46" t="str">
        <f>IF('Section 9a Plan_Diffusion'!K303="","",'Section 9a Plan_Diffusion'!K303)</f>
        <v/>
      </c>
      <c r="S307" s="46" t="str">
        <f>IF('Section 9a Plan_Diffusion'!L303="","",'Section 9a Plan_Diffusion'!L303)</f>
        <v/>
      </c>
      <c r="T307" s="46" t="str">
        <f>IF('Section 9a Plan_Diffusion'!M303="","",'Section 9a Plan_Diffusion'!M303)</f>
        <v/>
      </c>
      <c r="U307" s="40">
        <f>'Section 9a Plan_Diffusion'!N303</f>
        <v>0</v>
      </c>
      <c r="V307" s="40">
        <f>'Section 9a Plan_Diffusion'!O303</f>
        <v>0</v>
      </c>
      <c r="W307" s="40">
        <f>'Section 9a Plan_Diffusion'!P303</f>
        <v>0</v>
      </c>
      <c r="X307" s="40">
        <f>'Section 9a Plan_Diffusion'!Q303</f>
        <v>0</v>
      </c>
      <c r="Y307" s="8">
        <f>'Section 9a Plan_Diffusion'!R303</f>
        <v>0</v>
      </c>
      <c r="Z307" s="8">
        <f>'Section 9a Plan_Diffusion'!S303</f>
        <v>0</v>
      </c>
      <c r="AA307" s="1317">
        <f>'Section 9a Plan_Diffusion'!T303</f>
        <v>0</v>
      </c>
      <c r="AB307" s="8">
        <f>'Section 9a Plan_Diffusion'!U303</f>
        <v>0</v>
      </c>
      <c r="AC307" s="8">
        <f>'Section 9a Plan_Diffusion'!V303</f>
        <v>0</v>
      </c>
    </row>
    <row r="308" spans="1:29">
      <c r="A308" s="8">
        <f>'Identification '!$F$11</f>
        <v>0</v>
      </c>
      <c r="B308" s="1441" t="str">
        <f>IF(AND('Identification '!$F$11="",'Identification '!$F$15&lt;&gt;""),'Identification '!$F$15,IF('Identification '!$F$11="","",IF('Identification '!$F$13="Inscrire le nom de votre organisme dans la cellule F15",'Identification '!$F$15,'Identification '!$F$13)))</f>
        <v/>
      </c>
      <c r="C308" s="8" t="str">
        <f>REF!$BM$8</f>
        <v>2026-2027</v>
      </c>
      <c r="D308" s="8" t="s">
        <v>3361</v>
      </c>
      <c r="E308" s="46" t="str">
        <f>'Identification '!$F$17</f>
        <v/>
      </c>
      <c r="F308" s="8" t="str">
        <f>'Identification '!$G$18</f>
        <v/>
      </c>
      <c r="G308" s="10" t="str">
        <f>IF('Section 9a Plan_Diffusion'!$D$7="","",'Section 9a Plan_Diffusion'!$D$7)</f>
        <v/>
      </c>
      <c r="H308" s="8" t="str">
        <f>IF('Section 9a Plan_Diffusion'!A304="","",IF('Section 9a Plan_Diffusion'!A304="«Choisir»","",'Section 9a Plan_Diffusion'!A304))</f>
        <v/>
      </c>
      <c r="I308" s="1312" t="str">
        <f>IF('Section 9a Plan_Diffusion'!B304="","",'Section 9a Plan_Diffusion'!B304)</f>
        <v/>
      </c>
      <c r="J308" s="46" t="str">
        <f>IF('Section 9a Plan_Diffusion'!C304="","",'Section 9a Plan_Diffusion'!C304)</f>
        <v/>
      </c>
      <c r="K308" s="46" t="str">
        <f>IF('Section 9a Plan_Diffusion'!D304="","",'Section 9a Plan_Diffusion'!D304)</f>
        <v/>
      </c>
      <c r="L308" s="8" t="str">
        <f>IF('Section 9a Plan_Diffusion'!E304="","",IF('Section 9a Plan_Diffusion'!E304="«Choisir»","",'Section 9a Plan_Diffusion'!E304))</f>
        <v/>
      </c>
      <c r="M308" s="8" t="str">
        <f>IF('Section 9a Plan_Diffusion'!F304="","",IF('Section 9a Plan_Diffusion'!F304="«Choisir»","",'Section 9a Plan_Diffusion'!F304))</f>
        <v/>
      </c>
      <c r="N308" s="46" t="str">
        <f>IF('Section 9a Plan_Diffusion'!G304="","",'Section 9a Plan_Diffusion'!G304)</f>
        <v/>
      </c>
      <c r="O308" s="46" t="str">
        <f>IF('Section 9a Plan_Diffusion'!H304="","",'Section 9a Plan_Diffusion'!H304)</f>
        <v/>
      </c>
      <c r="P308" s="46" t="str">
        <f>IF('Section 9a Plan_Diffusion'!I304="","",'Section 9a Plan_Diffusion'!I304)</f>
        <v/>
      </c>
      <c r="Q308" s="46" t="str">
        <f>IF('Section 9a Plan_Diffusion'!J304="","",'Section 9a Plan_Diffusion'!J304)</f>
        <v/>
      </c>
      <c r="R308" s="46" t="str">
        <f>IF('Section 9a Plan_Diffusion'!K304="","",'Section 9a Plan_Diffusion'!K304)</f>
        <v/>
      </c>
      <c r="S308" s="46" t="str">
        <f>IF('Section 9a Plan_Diffusion'!L304="","",'Section 9a Plan_Diffusion'!L304)</f>
        <v/>
      </c>
      <c r="T308" s="46" t="str">
        <f>IF('Section 9a Plan_Diffusion'!M304="","",'Section 9a Plan_Diffusion'!M304)</f>
        <v/>
      </c>
      <c r="U308" s="40">
        <f>'Section 9a Plan_Diffusion'!N304</f>
        <v>0</v>
      </c>
      <c r="V308" s="40">
        <f>'Section 9a Plan_Diffusion'!O304</f>
        <v>0</v>
      </c>
      <c r="W308" s="40">
        <f>'Section 9a Plan_Diffusion'!P304</f>
        <v>0</v>
      </c>
      <c r="X308" s="40">
        <f>'Section 9a Plan_Diffusion'!Q304</f>
        <v>0</v>
      </c>
      <c r="Y308" s="8">
        <f>'Section 9a Plan_Diffusion'!R304</f>
        <v>0</v>
      </c>
      <c r="Z308" s="8">
        <f>'Section 9a Plan_Diffusion'!S304</f>
        <v>0</v>
      </c>
      <c r="AA308" s="1317">
        <f>'Section 9a Plan_Diffusion'!T304</f>
        <v>0</v>
      </c>
      <c r="AB308" s="8">
        <f>'Section 9a Plan_Diffusion'!U304</f>
        <v>0</v>
      </c>
      <c r="AC308" s="8">
        <f>'Section 9a Plan_Diffusion'!V304</f>
        <v>0</v>
      </c>
    </row>
    <row r="309" spans="1:29">
      <c r="A309" s="8">
        <f>'Identification '!$F$11</f>
        <v>0</v>
      </c>
      <c r="B309" s="1441" t="str">
        <f>IF(AND('Identification '!$F$11="",'Identification '!$F$15&lt;&gt;""),'Identification '!$F$15,IF('Identification '!$F$11="","",IF('Identification '!$F$13="Inscrire le nom de votre organisme dans la cellule F15",'Identification '!$F$15,'Identification '!$F$13)))</f>
        <v/>
      </c>
      <c r="C309" s="8" t="str">
        <f>REF!$BM$8</f>
        <v>2026-2027</v>
      </c>
      <c r="D309" s="8" t="s">
        <v>3361</v>
      </c>
      <c r="E309" s="46" t="str">
        <f>'Identification '!$F$17</f>
        <v/>
      </c>
      <c r="F309" s="8" t="str">
        <f>'Identification '!$G$18</f>
        <v/>
      </c>
      <c r="G309" s="10" t="str">
        <f>IF('Section 9a Plan_Diffusion'!$D$7="","",'Section 9a Plan_Diffusion'!$D$7)</f>
        <v/>
      </c>
      <c r="H309" s="8" t="str">
        <f>IF('Section 9a Plan_Diffusion'!A305="","",IF('Section 9a Plan_Diffusion'!A305="«Choisir»","",'Section 9a Plan_Diffusion'!A305))</f>
        <v/>
      </c>
      <c r="I309" s="1312" t="str">
        <f>IF('Section 9a Plan_Diffusion'!B305="","",'Section 9a Plan_Diffusion'!B305)</f>
        <v/>
      </c>
      <c r="J309" s="46" t="str">
        <f>IF('Section 9a Plan_Diffusion'!C305="","",'Section 9a Plan_Diffusion'!C305)</f>
        <v/>
      </c>
      <c r="K309" s="46" t="str">
        <f>IF('Section 9a Plan_Diffusion'!D305="","",'Section 9a Plan_Diffusion'!D305)</f>
        <v/>
      </c>
      <c r="L309" s="8" t="str">
        <f>IF('Section 9a Plan_Diffusion'!E305="","",IF('Section 9a Plan_Diffusion'!E305="«Choisir»","",'Section 9a Plan_Diffusion'!E305))</f>
        <v/>
      </c>
      <c r="M309" s="8" t="str">
        <f>IF('Section 9a Plan_Diffusion'!F305="","",IF('Section 9a Plan_Diffusion'!F305="«Choisir»","",'Section 9a Plan_Diffusion'!F305))</f>
        <v/>
      </c>
      <c r="N309" s="46" t="str">
        <f>IF('Section 9a Plan_Diffusion'!G305="","",'Section 9a Plan_Diffusion'!G305)</f>
        <v/>
      </c>
      <c r="O309" s="46" t="str">
        <f>IF('Section 9a Plan_Diffusion'!H305="","",'Section 9a Plan_Diffusion'!H305)</f>
        <v/>
      </c>
      <c r="P309" s="46" t="str">
        <f>IF('Section 9a Plan_Diffusion'!I305="","",'Section 9a Plan_Diffusion'!I305)</f>
        <v/>
      </c>
      <c r="Q309" s="46" t="str">
        <f>IF('Section 9a Plan_Diffusion'!J305="","",'Section 9a Plan_Diffusion'!J305)</f>
        <v/>
      </c>
      <c r="R309" s="46" t="str">
        <f>IF('Section 9a Plan_Diffusion'!K305="","",'Section 9a Plan_Diffusion'!K305)</f>
        <v/>
      </c>
      <c r="S309" s="46" t="str">
        <f>IF('Section 9a Plan_Diffusion'!L305="","",'Section 9a Plan_Diffusion'!L305)</f>
        <v/>
      </c>
      <c r="T309" s="46" t="str">
        <f>IF('Section 9a Plan_Diffusion'!M305="","",'Section 9a Plan_Diffusion'!M305)</f>
        <v/>
      </c>
      <c r="U309" s="40">
        <f>'Section 9a Plan_Diffusion'!N305</f>
        <v>0</v>
      </c>
      <c r="V309" s="40">
        <f>'Section 9a Plan_Diffusion'!O305</f>
        <v>0</v>
      </c>
      <c r="W309" s="40">
        <f>'Section 9a Plan_Diffusion'!P305</f>
        <v>0</v>
      </c>
      <c r="X309" s="40">
        <f>'Section 9a Plan_Diffusion'!Q305</f>
        <v>0</v>
      </c>
      <c r="Y309" s="8">
        <f>'Section 9a Plan_Diffusion'!R305</f>
        <v>0</v>
      </c>
      <c r="Z309" s="8">
        <f>'Section 9a Plan_Diffusion'!S305</f>
        <v>0</v>
      </c>
      <c r="AA309" s="1317">
        <f>'Section 9a Plan_Diffusion'!T305</f>
        <v>0</v>
      </c>
      <c r="AB309" s="8">
        <f>'Section 9a Plan_Diffusion'!U305</f>
        <v>0</v>
      </c>
      <c r="AC309" s="8">
        <f>'Section 9a Plan_Diffusion'!V305</f>
        <v>0</v>
      </c>
    </row>
    <row r="310" spans="1:29">
      <c r="A310" s="8">
        <f>'Identification '!$F$11</f>
        <v>0</v>
      </c>
      <c r="B310" s="1441" t="str">
        <f>IF(AND('Identification '!$F$11="",'Identification '!$F$15&lt;&gt;""),'Identification '!$F$15,IF('Identification '!$F$11="","",IF('Identification '!$F$13="Inscrire le nom de votre organisme dans la cellule F15",'Identification '!$F$15,'Identification '!$F$13)))</f>
        <v/>
      </c>
      <c r="C310" s="8" t="str">
        <f>REF!$BM$8</f>
        <v>2026-2027</v>
      </c>
      <c r="D310" s="8" t="s">
        <v>3361</v>
      </c>
      <c r="E310" s="46" t="str">
        <f>'Identification '!$F$17</f>
        <v/>
      </c>
      <c r="F310" s="8" t="str">
        <f>'Identification '!$G$18</f>
        <v/>
      </c>
      <c r="G310" s="10" t="str">
        <f>IF('Section 9a Plan_Diffusion'!$D$7="","",'Section 9a Plan_Diffusion'!$D$7)</f>
        <v/>
      </c>
      <c r="H310" s="8" t="str">
        <f>IF('Section 9a Plan_Diffusion'!A306="","",IF('Section 9a Plan_Diffusion'!A306="«Choisir»","",'Section 9a Plan_Diffusion'!A306))</f>
        <v/>
      </c>
      <c r="I310" s="1312" t="str">
        <f>IF('Section 9a Plan_Diffusion'!B306="","",'Section 9a Plan_Diffusion'!B306)</f>
        <v/>
      </c>
      <c r="J310" s="46" t="str">
        <f>IF('Section 9a Plan_Diffusion'!C306="","",'Section 9a Plan_Diffusion'!C306)</f>
        <v/>
      </c>
      <c r="K310" s="46" t="str">
        <f>IF('Section 9a Plan_Diffusion'!D306="","",'Section 9a Plan_Diffusion'!D306)</f>
        <v/>
      </c>
      <c r="L310" s="8" t="str">
        <f>IF('Section 9a Plan_Diffusion'!E306="","",IF('Section 9a Plan_Diffusion'!E306="«Choisir»","",'Section 9a Plan_Diffusion'!E306))</f>
        <v/>
      </c>
      <c r="M310" s="8" t="str">
        <f>IF('Section 9a Plan_Diffusion'!F306="","",IF('Section 9a Plan_Diffusion'!F306="«Choisir»","",'Section 9a Plan_Diffusion'!F306))</f>
        <v/>
      </c>
      <c r="N310" s="46" t="str">
        <f>IF('Section 9a Plan_Diffusion'!G306="","",'Section 9a Plan_Diffusion'!G306)</f>
        <v/>
      </c>
      <c r="O310" s="46" t="str">
        <f>IF('Section 9a Plan_Diffusion'!H306="","",'Section 9a Plan_Diffusion'!H306)</f>
        <v/>
      </c>
      <c r="P310" s="46" t="str">
        <f>IF('Section 9a Plan_Diffusion'!I306="","",'Section 9a Plan_Diffusion'!I306)</f>
        <v/>
      </c>
      <c r="Q310" s="46" t="str">
        <f>IF('Section 9a Plan_Diffusion'!J306="","",'Section 9a Plan_Diffusion'!J306)</f>
        <v/>
      </c>
      <c r="R310" s="46" t="str">
        <f>IF('Section 9a Plan_Diffusion'!K306="","",'Section 9a Plan_Diffusion'!K306)</f>
        <v/>
      </c>
      <c r="S310" s="46" t="str">
        <f>IF('Section 9a Plan_Diffusion'!L306="","",'Section 9a Plan_Diffusion'!L306)</f>
        <v/>
      </c>
      <c r="T310" s="46" t="str">
        <f>IF('Section 9a Plan_Diffusion'!M306="","",'Section 9a Plan_Diffusion'!M306)</f>
        <v/>
      </c>
      <c r="U310" s="40">
        <f>'Section 9a Plan_Diffusion'!N306</f>
        <v>0</v>
      </c>
      <c r="V310" s="40">
        <f>'Section 9a Plan_Diffusion'!O306</f>
        <v>0</v>
      </c>
      <c r="W310" s="40">
        <f>'Section 9a Plan_Diffusion'!P306</f>
        <v>0</v>
      </c>
      <c r="X310" s="40">
        <f>'Section 9a Plan_Diffusion'!Q306</f>
        <v>0</v>
      </c>
      <c r="Y310" s="8">
        <f>'Section 9a Plan_Diffusion'!R306</f>
        <v>0</v>
      </c>
      <c r="Z310" s="8">
        <f>'Section 9a Plan_Diffusion'!S306</f>
        <v>0</v>
      </c>
      <c r="AA310" s="1317">
        <f>'Section 9a Plan_Diffusion'!T306</f>
        <v>0</v>
      </c>
      <c r="AB310" s="8">
        <f>'Section 9a Plan_Diffusion'!U306</f>
        <v>0</v>
      </c>
      <c r="AC310" s="8">
        <f>'Section 9a Plan_Diffusion'!V306</f>
        <v>0</v>
      </c>
    </row>
    <row r="311" spans="1:29">
      <c r="A311" s="8">
        <f>'Identification '!$F$11</f>
        <v>0</v>
      </c>
      <c r="B311" s="1441" t="str">
        <f>IF(AND('Identification '!$F$11="",'Identification '!$F$15&lt;&gt;""),'Identification '!$F$15,IF('Identification '!$F$11="","",IF('Identification '!$F$13="Inscrire le nom de votre organisme dans la cellule F15",'Identification '!$F$15,'Identification '!$F$13)))</f>
        <v/>
      </c>
      <c r="C311" s="8" t="str">
        <f>REF!$BM$8</f>
        <v>2026-2027</v>
      </c>
      <c r="D311" s="8" t="s">
        <v>3361</v>
      </c>
      <c r="E311" s="46" t="str">
        <f>'Identification '!$F$17</f>
        <v/>
      </c>
      <c r="F311" s="8" t="str">
        <f>'Identification '!$G$18</f>
        <v/>
      </c>
      <c r="G311" s="10" t="str">
        <f>IF('Section 9a Plan_Diffusion'!$D$7="","",'Section 9a Plan_Diffusion'!$D$7)</f>
        <v/>
      </c>
      <c r="H311" s="8" t="str">
        <f>IF('Section 9a Plan_Diffusion'!A307="","",IF('Section 9a Plan_Diffusion'!A307="«Choisir»","",'Section 9a Plan_Diffusion'!A307))</f>
        <v/>
      </c>
      <c r="I311" s="1312" t="str">
        <f>IF('Section 9a Plan_Diffusion'!B307="","",'Section 9a Plan_Diffusion'!B307)</f>
        <v/>
      </c>
      <c r="J311" s="46" t="str">
        <f>IF('Section 9a Plan_Diffusion'!C307="","",'Section 9a Plan_Diffusion'!C307)</f>
        <v/>
      </c>
      <c r="K311" s="46" t="str">
        <f>IF('Section 9a Plan_Diffusion'!D307="","",'Section 9a Plan_Diffusion'!D307)</f>
        <v/>
      </c>
      <c r="L311" s="8" t="str">
        <f>IF('Section 9a Plan_Diffusion'!E307="","",IF('Section 9a Plan_Diffusion'!E307="«Choisir»","",'Section 9a Plan_Diffusion'!E307))</f>
        <v/>
      </c>
      <c r="M311" s="8" t="str">
        <f>IF('Section 9a Plan_Diffusion'!F307="","",IF('Section 9a Plan_Diffusion'!F307="«Choisir»","",'Section 9a Plan_Diffusion'!F307))</f>
        <v/>
      </c>
      <c r="N311" s="46" t="str">
        <f>IF('Section 9a Plan_Diffusion'!G307="","",'Section 9a Plan_Diffusion'!G307)</f>
        <v/>
      </c>
      <c r="O311" s="46" t="str">
        <f>IF('Section 9a Plan_Diffusion'!H307="","",'Section 9a Plan_Diffusion'!H307)</f>
        <v/>
      </c>
      <c r="P311" s="46" t="str">
        <f>IF('Section 9a Plan_Diffusion'!I307="","",'Section 9a Plan_Diffusion'!I307)</f>
        <v/>
      </c>
      <c r="Q311" s="46" t="str">
        <f>IF('Section 9a Plan_Diffusion'!J307="","",'Section 9a Plan_Diffusion'!J307)</f>
        <v/>
      </c>
      <c r="R311" s="46" t="str">
        <f>IF('Section 9a Plan_Diffusion'!K307="","",'Section 9a Plan_Diffusion'!K307)</f>
        <v/>
      </c>
      <c r="S311" s="46" t="str">
        <f>IF('Section 9a Plan_Diffusion'!L307="","",'Section 9a Plan_Diffusion'!L307)</f>
        <v/>
      </c>
      <c r="T311" s="46" t="str">
        <f>IF('Section 9a Plan_Diffusion'!M307="","",'Section 9a Plan_Diffusion'!M307)</f>
        <v/>
      </c>
      <c r="U311" s="40">
        <f>'Section 9a Plan_Diffusion'!N307</f>
        <v>0</v>
      </c>
      <c r="V311" s="40">
        <f>'Section 9a Plan_Diffusion'!O307</f>
        <v>0</v>
      </c>
      <c r="W311" s="40">
        <f>'Section 9a Plan_Diffusion'!P307</f>
        <v>0</v>
      </c>
      <c r="X311" s="40">
        <f>'Section 9a Plan_Diffusion'!Q307</f>
        <v>0</v>
      </c>
      <c r="Y311" s="8">
        <f>'Section 9a Plan_Diffusion'!R307</f>
        <v>0</v>
      </c>
      <c r="Z311" s="8">
        <f>'Section 9a Plan_Diffusion'!S307</f>
        <v>0</v>
      </c>
      <c r="AA311" s="1317">
        <f>'Section 9a Plan_Diffusion'!T307</f>
        <v>0</v>
      </c>
      <c r="AB311" s="8">
        <f>'Section 9a Plan_Diffusion'!U307</f>
        <v>0</v>
      </c>
      <c r="AC311" s="8">
        <f>'Section 9a Plan_Diffusion'!V307</f>
        <v>0</v>
      </c>
    </row>
    <row r="312" spans="1:29">
      <c r="A312" s="8">
        <f>'Identification '!$F$11</f>
        <v>0</v>
      </c>
      <c r="B312" s="1441" t="str">
        <f>IF(AND('Identification '!$F$11="",'Identification '!$F$15&lt;&gt;""),'Identification '!$F$15,IF('Identification '!$F$11="","",IF('Identification '!$F$13="Inscrire le nom de votre organisme dans la cellule F15",'Identification '!$F$15,'Identification '!$F$13)))</f>
        <v/>
      </c>
      <c r="C312" s="8" t="str">
        <f>REF!$BM$8</f>
        <v>2026-2027</v>
      </c>
      <c r="D312" s="8" t="s">
        <v>3361</v>
      </c>
      <c r="E312" s="46" t="str">
        <f>'Identification '!$F$17</f>
        <v/>
      </c>
      <c r="F312" s="8" t="str">
        <f>'Identification '!$G$18</f>
        <v/>
      </c>
      <c r="G312" s="10" t="str">
        <f>IF('Section 9a Plan_Diffusion'!$D$7="","",'Section 9a Plan_Diffusion'!$D$7)</f>
        <v/>
      </c>
      <c r="H312" s="8" t="str">
        <f>IF('Section 9a Plan_Diffusion'!A308="","",IF('Section 9a Plan_Diffusion'!A308="«Choisir»","",'Section 9a Plan_Diffusion'!A308))</f>
        <v/>
      </c>
      <c r="I312" s="1312" t="str">
        <f>IF('Section 9a Plan_Diffusion'!B308="","",'Section 9a Plan_Diffusion'!B308)</f>
        <v/>
      </c>
      <c r="J312" s="46" t="str">
        <f>IF('Section 9a Plan_Diffusion'!C308="","",'Section 9a Plan_Diffusion'!C308)</f>
        <v/>
      </c>
      <c r="K312" s="46" t="str">
        <f>IF('Section 9a Plan_Diffusion'!D308="","",'Section 9a Plan_Diffusion'!D308)</f>
        <v/>
      </c>
      <c r="L312" s="8" t="str">
        <f>IF('Section 9a Plan_Diffusion'!E308="","",IF('Section 9a Plan_Diffusion'!E308="«Choisir»","",'Section 9a Plan_Diffusion'!E308))</f>
        <v/>
      </c>
      <c r="M312" s="8" t="str">
        <f>IF('Section 9a Plan_Diffusion'!F308="","",IF('Section 9a Plan_Diffusion'!F308="«Choisir»","",'Section 9a Plan_Diffusion'!F308))</f>
        <v/>
      </c>
      <c r="N312" s="46" t="str">
        <f>IF('Section 9a Plan_Diffusion'!G308="","",'Section 9a Plan_Diffusion'!G308)</f>
        <v/>
      </c>
      <c r="O312" s="46" t="str">
        <f>IF('Section 9a Plan_Diffusion'!H308="","",'Section 9a Plan_Diffusion'!H308)</f>
        <v/>
      </c>
      <c r="P312" s="46" t="str">
        <f>IF('Section 9a Plan_Diffusion'!I308="","",'Section 9a Plan_Diffusion'!I308)</f>
        <v/>
      </c>
      <c r="Q312" s="46" t="str">
        <f>IF('Section 9a Plan_Diffusion'!J308="","",'Section 9a Plan_Diffusion'!J308)</f>
        <v/>
      </c>
      <c r="R312" s="46" t="str">
        <f>IF('Section 9a Plan_Diffusion'!K308="","",'Section 9a Plan_Diffusion'!K308)</f>
        <v/>
      </c>
      <c r="S312" s="46" t="str">
        <f>IF('Section 9a Plan_Diffusion'!L308="","",'Section 9a Plan_Diffusion'!L308)</f>
        <v/>
      </c>
      <c r="T312" s="46" t="str">
        <f>IF('Section 9a Plan_Diffusion'!M308="","",'Section 9a Plan_Diffusion'!M308)</f>
        <v/>
      </c>
      <c r="U312" s="40">
        <f>'Section 9a Plan_Diffusion'!N308</f>
        <v>0</v>
      </c>
      <c r="V312" s="40">
        <f>'Section 9a Plan_Diffusion'!O308</f>
        <v>0</v>
      </c>
      <c r="W312" s="40">
        <f>'Section 9a Plan_Diffusion'!P308</f>
        <v>0</v>
      </c>
      <c r="X312" s="40">
        <f>'Section 9a Plan_Diffusion'!Q308</f>
        <v>0</v>
      </c>
      <c r="Y312" s="8">
        <f>'Section 9a Plan_Diffusion'!R308</f>
        <v>0</v>
      </c>
      <c r="Z312" s="8">
        <f>'Section 9a Plan_Diffusion'!S308</f>
        <v>0</v>
      </c>
      <c r="AA312" s="1317">
        <f>'Section 9a Plan_Diffusion'!T308</f>
        <v>0</v>
      </c>
      <c r="AB312" s="8">
        <f>'Section 9a Plan_Diffusion'!U308</f>
        <v>0</v>
      </c>
      <c r="AC312" s="8">
        <f>'Section 9a Plan_Diffusion'!V308</f>
        <v>0</v>
      </c>
    </row>
    <row r="313" spans="1:29">
      <c r="A313" s="8">
        <f>'Identification '!$F$11</f>
        <v>0</v>
      </c>
      <c r="B313" s="1441" t="str">
        <f>IF(AND('Identification '!$F$11="",'Identification '!$F$15&lt;&gt;""),'Identification '!$F$15,IF('Identification '!$F$11="","",IF('Identification '!$F$13="Inscrire le nom de votre organisme dans la cellule F15",'Identification '!$F$15,'Identification '!$F$13)))</f>
        <v/>
      </c>
      <c r="C313" s="8" t="str">
        <f>REF!$BM$8</f>
        <v>2026-2027</v>
      </c>
      <c r="D313" s="8" t="s">
        <v>3361</v>
      </c>
      <c r="E313" s="46" t="str">
        <f>'Identification '!$F$17</f>
        <v/>
      </c>
      <c r="F313" s="8" t="str">
        <f>'Identification '!$G$18</f>
        <v/>
      </c>
      <c r="G313" s="10" t="str">
        <f>IF('Section 9a Plan_Diffusion'!$D$7="","",'Section 9a Plan_Diffusion'!$D$7)</f>
        <v/>
      </c>
      <c r="H313" s="8" t="str">
        <f>IF('Section 9a Plan_Diffusion'!A309="","",IF('Section 9a Plan_Diffusion'!A309="«Choisir»","",'Section 9a Plan_Diffusion'!A309))</f>
        <v/>
      </c>
      <c r="I313" s="1312" t="str">
        <f>IF('Section 9a Plan_Diffusion'!B309="","",'Section 9a Plan_Diffusion'!B309)</f>
        <v/>
      </c>
      <c r="J313" s="46" t="str">
        <f>IF('Section 9a Plan_Diffusion'!C309="","",'Section 9a Plan_Diffusion'!C309)</f>
        <v/>
      </c>
      <c r="K313" s="46" t="str">
        <f>IF('Section 9a Plan_Diffusion'!D309="","",'Section 9a Plan_Diffusion'!D309)</f>
        <v/>
      </c>
      <c r="L313" s="8" t="str">
        <f>IF('Section 9a Plan_Diffusion'!E309="","",IF('Section 9a Plan_Diffusion'!E309="«Choisir»","",'Section 9a Plan_Diffusion'!E309))</f>
        <v/>
      </c>
      <c r="M313" s="8" t="str">
        <f>IF('Section 9a Plan_Diffusion'!F309="","",IF('Section 9a Plan_Diffusion'!F309="«Choisir»","",'Section 9a Plan_Diffusion'!F309))</f>
        <v/>
      </c>
      <c r="N313" s="46" t="str">
        <f>IF('Section 9a Plan_Diffusion'!G309="","",'Section 9a Plan_Diffusion'!G309)</f>
        <v/>
      </c>
      <c r="O313" s="46" t="str">
        <f>IF('Section 9a Plan_Diffusion'!H309="","",'Section 9a Plan_Diffusion'!H309)</f>
        <v/>
      </c>
      <c r="P313" s="46" t="str">
        <f>IF('Section 9a Plan_Diffusion'!I309="","",'Section 9a Plan_Diffusion'!I309)</f>
        <v/>
      </c>
      <c r="Q313" s="46" t="str">
        <f>IF('Section 9a Plan_Diffusion'!J309="","",'Section 9a Plan_Diffusion'!J309)</f>
        <v/>
      </c>
      <c r="R313" s="46" t="str">
        <f>IF('Section 9a Plan_Diffusion'!K309="","",'Section 9a Plan_Diffusion'!K309)</f>
        <v/>
      </c>
      <c r="S313" s="46" t="str">
        <f>IF('Section 9a Plan_Diffusion'!L309="","",'Section 9a Plan_Diffusion'!L309)</f>
        <v/>
      </c>
      <c r="T313" s="46" t="str">
        <f>IF('Section 9a Plan_Diffusion'!M309="","",'Section 9a Plan_Diffusion'!M309)</f>
        <v/>
      </c>
      <c r="U313" s="40">
        <f>'Section 9a Plan_Diffusion'!N309</f>
        <v>0</v>
      </c>
      <c r="V313" s="40">
        <f>'Section 9a Plan_Diffusion'!O309</f>
        <v>0</v>
      </c>
      <c r="W313" s="40">
        <f>'Section 9a Plan_Diffusion'!P309</f>
        <v>0</v>
      </c>
      <c r="X313" s="40">
        <f>'Section 9a Plan_Diffusion'!Q309</f>
        <v>0</v>
      </c>
      <c r="Y313" s="8">
        <f>'Section 9a Plan_Diffusion'!R309</f>
        <v>0</v>
      </c>
      <c r="Z313" s="8">
        <f>'Section 9a Plan_Diffusion'!S309</f>
        <v>0</v>
      </c>
      <c r="AA313" s="1317">
        <f>'Section 9a Plan_Diffusion'!T309</f>
        <v>0</v>
      </c>
      <c r="AB313" s="8">
        <f>'Section 9a Plan_Diffusion'!U309</f>
        <v>0</v>
      </c>
      <c r="AC313" s="8">
        <f>'Section 9a Plan_Diffusion'!V309</f>
        <v>0</v>
      </c>
    </row>
    <row r="314" spans="1:29">
      <c r="A314" s="8">
        <f>'Identification '!$F$11</f>
        <v>0</v>
      </c>
      <c r="B314" s="1441" t="str">
        <f>IF(AND('Identification '!$F$11="",'Identification '!$F$15&lt;&gt;""),'Identification '!$F$15,IF('Identification '!$F$11="","",IF('Identification '!$F$13="Inscrire le nom de votre organisme dans la cellule F15",'Identification '!$F$15,'Identification '!$F$13)))</f>
        <v/>
      </c>
      <c r="C314" s="8" t="str">
        <f>REF!$BM$8</f>
        <v>2026-2027</v>
      </c>
      <c r="D314" s="8" t="s">
        <v>3361</v>
      </c>
      <c r="E314" s="46" t="str">
        <f>'Identification '!$F$17</f>
        <v/>
      </c>
      <c r="F314" s="8" t="str">
        <f>'Identification '!$G$18</f>
        <v/>
      </c>
      <c r="G314" s="10" t="str">
        <f>IF('Section 9a Plan_Diffusion'!$D$7="","",'Section 9a Plan_Diffusion'!$D$7)</f>
        <v/>
      </c>
      <c r="H314" s="8" t="str">
        <f>IF('Section 9a Plan_Diffusion'!A310="","",IF('Section 9a Plan_Diffusion'!A310="«Choisir»","",'Section 9a Plan_Diffusion'!A310))</f>
        <v/>
      </c>
      <c r="I314" s="1312" t="str">
        <f>IF('Section 9a Plan_Diffusion'!B310="","",'Section 9a Plan_Diffusion'!B310)</f>
        <v/>
      </c>
      <c r="J314" s="46" t="str">
        <f>IF('Section 9a Plan_Diffusion'!C310="","",'Section 9a Plan_Diffusion'!C310)</f>
        <v/>
      </c>
      <c r="K314" s="46" t="str">
        <f>IF('Section 9a Plan_Diffusion'!D310="","",'Section 9a Plan_Diffusion'!D310)</f>
        <v/>
      </c>
      <c r="L314" s="8" t="str">
        <f>IF('Section 9a Plan_Diffusion'!E310="","",IF('Section 9a Plan_Diffusion'!E310="«Choisir»","",'Section 9a Plan_Diffusion'!E310))</f>
        <v/>
      </c>
      <c r="M314" s="8" t="str">
        <f>IF('Section 9a Plan_Diffusion'!F310="","",IF('Section 9a Plan_Diffusion'!F310="«Choisir»","",'Section 9a Plan_Diffusion'!F310))</f>
        <v/>
      </c>
      <c r="N314" s="46" t="str">
        <f>IF('Section 9a Plan_Diffusion'!G310="","",'Section 9a Plan_Diffusion'!G310)</f>
        <v/>
      </c>
      <c r="O314" s="46" t="str">
        <f>IF('Section 9a Plan_Diffusion'!H310="","",'Section 9a Plan_Diffusion'!H310)</f>
        <v/>
      </c>
      <c r="P314" s="46" t="str">
        <f>IF('Section 9a Plan_Diffusion'!I310="","",'Section 9a Plan_Diffusion'!I310)</f>
        <v/>
      </c>
      <c r="Q314" s="46" t="str">
        <f>IF('Section 9a Plan_Diffusion'!J310="","",'Section 9a Plan_Diffusion'!J310)</f>
        <v/>
      </c>
      <c r="R314" s="46" t="str">
        <f>IF('Section 9a Plan_Diffusion'!K310="","",'Section 9a Plan_Diffusion'!K310)</f>
        <v/>
      </c>
      <c r="S314" s="46" t="str">
        <f>IF('Section 9a Plan_Diffusion'!L310="","",'Section 9a Plan_Diffusion'!L310)</f>
        <v/>
      </c>
      <c r="T314" s="46" t="str">
        <f>IF('Section 9a Plan_Diffusion'!M310="","",'Section 9a Plan_Diffusion'!M310)</f>
        <v/>
      </c>
      <c r="U314" s="40">
        <f>'Section 9a Plan_Diffusion'!N310</f>
        <v>0</v>
      </c>
      <c r="V314" s="40">
        <f>'Section 9a Plan_Diffusion'!O310</f>
        <v>0</v>
      </c>
      <c r="W314" s="40">
        <f>'Section 9a Plan_Diffusion'!P310</f>
        <v>0</v>
      </c>
      <c r="X314" s="40">
        <f>'Section 9a Plan_Diffusion'!Q310</f>
        <v>0</v>
      </c>
      <c r="Y314" s="8">
        <f>'Section 9a Plan_Diffusion'!R310</f>
        <v>0</v>
      </c>
      <c r="Z314" s="8">
        <f>'Section 9a Plan_Diffusion'!S310</f>
        <v>0</v>
      </c>
      <c r="AA314" s="1317">
        <f>'Section 9a Plan_Diffusion'!T310</f>
        <v>0</v>
      </c>
      <c r="AB314" s="8">
        <f>'Section 9a Plan_Diffusion'!U310</f>
        <v>0</v>
      </c>
      <c r="AC314" s="8">
        <f>'Section 9a Plan_Diffusion'!V310</f>
        <v>0</v>
      </c>
    </row>
    <row r="315" spans="1:29">
      <c r="A315" s="8">
        <f>'Identification '!$F$11</f>
        <v>0</v>
      </c>
      <c r="B315" s="1441" t="str">
        <f>IF(AND('Identification '!$F$11="",'Identification '!$F$15&lt;&gt;""),'Identification '!$F$15,IF('Identification '!$F$11="","",IF('Identification '!$F$13="Inscrire le nom de votre organisme dans la cellule F15",'Identification '!$F$15,'Identification '!$F$13)))</f>
        <v/>
      </c>
      <c r="C315" s="8" t="str">
        <f>REF!$BM$8</f>
        <v>2026-2027</v>
      </c>
      <c r="D315" s="8" t="s">
        <v>3361</v>
      </c>
      <c r="E315" s="46" t="str">
        <f>'Identification '!$F$17</f>
        <v/>
      </c>
      <c r="F315" s="8" t="str">
        <f>'Identification '!$G$18</f>
        <v/>
      </c>
      <c r="G315" s="10" t="str">
        <f>IF('Section 9a Plan_Diffusion'!$D$7="","",'Section 9a Plan_Diffusion'!$D$7)</f>
        <v/>
      </c>
      <c r="H315" s="8" t="str">
        <f>IF('Section 9a Plan_Diffusion'!A311="","",IF('Section 9a Plan_Diffusion'!A311="«Choisir»","",'Section 9a Plan_Diffusion'!A311))</f>
        <v/>
      </c>
      <c r="I315" s="1312" t="str">
        <f>IF('Section 9a Plan_Diffusion'!B311="","",'Section 9a Plan_Diffusion'!B311)</f>
        <v/>
      </c>
      <c r="J315" s="46" t="str">
        <f>IF('Section 9a Plan_Diffusion'!C311="","",'Section 9a Plan_Diffusion'!C311)</f>
        <v/>
      </c>
      <c r="K315" s="46" t="str">
        <f>IF('Section 9a Plan_Diffusion'!D311="","",'Section 9a Plan_Diffusion'!D311)</f>
        <v/>
      </c>
      <c r="L315" s="8" t="str">
        <f>IF('Section 9a Plan_Diffusion'!E311="","",IF('Section 9a Plan_Diffusion'!E311="«Choisir»","",'Section 9a Plan_Diffusion'!E311))</f>
        <v/>
      </c>
      <c r="M315" s="8" t="str">
        <f>IF('Section 9a Plan_Diffusion'!F311="","",IF('Section 9a Plan_Diffusion'!F311="«Choisir»","",'Section 9a Plan_Diffusion'!F311))</f>
        <v/>
      </c>
      <c r="N315" s="46" t="str">
        <f>IF('Section 9a Plan_Diffusion'!G311="","",'Section 9a Plan_Diffusion'!G311)</f>
        <v/>
      </c>
      <c r="O315" s="46" t="str">
        <f>IF('Section 9a Plan_Diffusion'!H311="","",'Section 9a Plan_Diffusion'!H311)</f>
        <v/>
      </c>
      <c r="P315" s="46" t="str">
        <f>IF('Section 9a Plan_Diffusion'!I311="","",'Section 9a Plan_Diffusion'!I311)</f>
        <v/>
      </c>
      <c r="Q315" s="46" t="str">
        <f>IF('Section 9a Plan_Diffusion'!J311="","",'Section 9a Plan_Diffusion'!J311)</f>
        <v/>
      </c>
      <c r="R315" s="46" t="str">
        <f>IF('Section 9a Plan_Diffusion'!K311="","",'Section 9a Plan_Diffusion'!K311)</f>
        <v/>
      </c>
      <c r="S315" s="46" t="str">
        <f>IF('Section 9a Plan_Diffusion'!L311="","",'Section 9a Plan_Diffusion'!L311)</f>
        <v/>
      </c>
      <c r="T315" s="46" t="str">
        <f>IF('Section 9a Plan_Diffusion'!M311="","",'Section 9a Plan_Diffusion'!M311)</f>
        <v/>
      </c>
      <c r="U315" s="40">
        <f>'Section 9a Plan_Diffusion'!N311</f>
        <v>0</v>
      </c>
      <c r="V315" s="40">
        <f>'Section 9a Plan_Diffusion'!O311</f>
        <v>0</v>
      </c>
      <c r="W315" s="40">
        <f>'Section 9a Plan_Diffusion'!P311</f>
        <v>0</v>
      </c>
      <c r="X315" s="40">
        <f>'Section 9a Plan_Diffusion'!Q311</f>
        <v>0</v>
      </c>
      <c r="Y315" s="8">
        <f>'Section 9a Plan_Diffusion'!R311</f>
        <v>0</v>
      </c>
      <c r="Z315" s="8">
        <f>'Section 9a Plan_Diffusion'!S311</f>
        <v>0</v>
      </c>
      <c r="AA315" s="1317">
        <f>'Section 9a Plan_Diffusion'!T311</f>
        <v>0</v>
      </c>
      <c r="AB315" s="8">
        <f>'Section 9a Plan_Diffusion'!U311</f>
        <v>0</v>
      </c>
      <c r="AC315" s="8">
        <f>'Section 9a Plan_Diffusion'!V311</f>
        <v>0</v>
      </c>
    </row>
    <row r="316" spans="1:29">
      <c r="A316" s="8">
        <f>'Identification '!$F$11</f>
        <v>0</v>
      </c>
      <c r="B316" s="1441" t="str">
        <f>IF(AND('Identification '!$F$11="",'Identification '!$F$15&lt;&gt;""),'Identification '!$F$15,IF('Identification '!$F$11="","",IF('Identification '!$F$13="Inscrire le nom de votre organisme dans la cellule F15",'Identification '!$F$15,'Identification '!$F$13)))</f>
        <v/>
      </c>
      <c r="C316" s="8" t="str">
        <f>REF!$BM$8</f>
        <v>2026-2027</v>
      </c>
      <c r="D316" s="8" t="s">
        <v>3361</v>
      </c>
      <c r="E316" s="46" t="str">
        <f>'Identification '!$F$17</f>
        <v/>
      </c>
      <c r="F316" s="8" t="str">
        <f>'Identification '!$G$18</f>
        <v/>
      </c>
      <c r="G316" s="10" t="str">
        <f>IF('Section 9a Plan_Diffusion'!$D$7="","",'Section 9a Plan_Diffusion'!$D$7)</f>
        <v/>
      </c>
      <c r="H316" s="8" t="str">
        <f>IF('Section 9a Plan_Diffusion'!A312="","",IF('Section 9a Plan_Diffusion'!A312="«Choisir»","",'Section 9a Plan_Diffusion'!A312))</f>
        <v/>
      </c>
      <c r="I316" s="1312" t="str">
        <f>IF('Section 9a Plan_Diffusion'!B312="","",'Section 9a Plan_Diffusion'!B312)</f>
        <v/>
      </c>
      <c r="J316" s="46" t="str">
        <f>IF('Section 9a Plan_Diffusion'!C312="","",'Section 9a Plan_Diffusion'!C312)</f>
        <v/>
      </c>
      <c r="K316" s="46" t="str">
        <f>IF('Section 9a Plan_Diffusion'!D312="","",'Section 9a Plan_Diffusion'!D312)</f>
        <v/>
      </c>
      <c r="L316" s="8" t="str">
        <f>IF('Section 9a Plan_Diffusion'!E312="","",IF('Section 9a Plan_Diffusion'!E312="«Choisir»","",'Section 9a Plan_Diffusion'!E312))</f>
        <v/>
      </c>
      <c r="M316" s="8" t="str">
        <f>IF('Section 9a Plan_Diffusion'!F312="","",IF('Section 9a Plan_Diffusion'!F312="«Choisir»","",'Section 9a Plan_Diffusion'!F312))</f>
        <v/>
      </c>
      <c r="N316" s="46" t="str">
        <f>IF('Section 9a Plan_Diffusion'!G312="","",'Section 9a Plan_Diffusion'!G312)</f>
        <v/>
      </c>
      <c r="O316" s="46" t="str">
        <f>IF('Section 9a Plan_Diffusion'!H312="","",'Section 9a Plan_Diffusion'!H312)</f>
        <v/>
      </c>
      <c r="P316" s="46" t="str">
        <f>IF('Section 9a Plan_Diffusion'!I312="","",'Section 9a Plan_Diffusion'!I312)</f>
        <v/>
      </c>
      <c r="Q316" s="46" t="str">
        <f>IF('Section 9a Plan_Diffusion'!J312="","",'Section 9a Plan_Diffusion'!J312)</f>
        <v/>
      </c>
      <c r="R316" s="46" t="str">
        <f>IF('Section 9a Plan_Diffusion'!K312="","",'Section 9a Plan_Diffusion'!K312)</f>
        <v/>
      </c>
      <c r="S316" s="46" t="str">
        <f>IF('Section 9a Plan_Diffusion'!L312="","",'Section 9a Plan_Diffusion'!L312)</f>
        <v/>
      </c>
      <c r="T316" s="46" t="str">
        <f>IF('Section 9a Plan_Diffusion'!M312="","",'Section 9a Plan_Diffusion'!M312)</f>
        <v/>
      </c>
      <c r="U316" s="40">
        <f>'Section 9a Plan_Diffusion'!N312</f>
        <v>0</v>
      </c>
      <c r="V316" s="40">
        <f>'Section 9a Plan_Diffusion'!O312</f>
        <v>0</v>
      </c>
      <c r="W316" s="40">
        <f>'Section 9a Plan_Diffusion'!P312</f>
        <v>0</v>
      </c>
      <c r="X316" s="40">
        <f>'Section 9a Plan_Diffusion'!Q312</f>
        <v>0</v>
      </c>
      <c r="Y316" s="8">
        <f>'Section 9a Plan_Diffusion'!R312</f>
        <v>0</v>
      </c>
      <c r="Z316" s="8">
        <f>'Section 9a Plan_Diffusion'!S312</f>
        <v>0</v>
      </c>
      <c r="AA316" s="1317">
        <f>'Section 9a Plan_Diffusion'!T312</f>
        <v>0</v>
      </c>
      <c r="AB316" s="8">
        <f>'Section 9a Plan_Diffusion'!U312</f>
        <v>0</v>
      </c>
      <c r="AC316" s="8">
        <f>'Section 9a Plan_Diffusion'!V312</f>
        <v>0</v>
      </c>
    </row>
    <row r="317" spans="1:29">
      <c r="A317" s="8">
        <f>'Identification '!$F$11</f>
        <v>0</v>
      </c>
      <c r="B317" s="1441" t="str">
        <f>IF(AND('Identification '!$F$11="",'Identification '!$F$15&lt;&gt;""),'Identification '!$F$15,IF('Identification '!$F$11="","",IF('Identification '!$F$13="Inscrire le nom de votre organisme dans la cellule F15",'Identification '!$F$15,'Identification '!$F$13)))</f>
        <v/>
      </c>
      <c r="C317" s="8" t="str">
        <f>REF!$BM$8</f>
        <v>2026-2027</v>
      </c>
      <c r="D317" s="8" t="s">
        <v>3361</v>
      </c>
      <c r="E317" s="46" t="str">
        <f>'Identification '!$F$17</f>
        <v/>
      </c>
      <c r="F317" s="8" t="str">
        <f>'Identification '!$G$18</f>
        <v/>
      </c>
      <c r="G317" s="10" t="str">
        <f>IF('Section 9a Plan_Diffusion'!$D$7="","",'Section 9a Plan_Diffusion'!$D$7)</f>
        <v/>
      </c>
      <c r="H317" s="8" t="str">
        <f>IF('Section 9a Plan_Diffusion'!A313="","",IF('Section 9a Plan_Diffusion'!A313="«Choisir»","",'Section 9a Plan_Diffusion'!A313))</f>
        <v/>
      </c>
      <c r="I317" s="1312" t="str">
        <f>IF('Section 9a Plan_Diffusion'!B313="","",'Section 9a Plan_Diffusion'!B313)</f>
        <v/>
      </c>
      <c r="J317" s="46" t="str">
        <f>IF('Section 9a Plan_Diffusion'!C313="","",'Section 9a Plan_Diffusion'!C313)</f>
        <v/>
      </c>
      <c r="K317" s="46" t="str">
        <f>IF('Section 9a Plan_Diffusion'!D313="","",'Section 9a Plan_Diffusion'!D313)</f>
        <v/>
      </c>
      <c r="L317" s="8" t="str">
        <f>IF('Section 9a Plan_Diffusion'!E313="","",IF('Section 9a Plan_Diffusion'!E313="«Choisir»","",'Section 9a Plan_Diffusion'!E313))</f>
        <v/>
      </c>
      <c r="M317" s="8" t="str">
        <f>IF('Section 9a Plan_Diffusion'!F313="","",IF('Section 9a Plan_Diffusion'!F313="«Choisir»","",'Section 9a Plan_Diffusion'!F313))</f>
        <v/>
      </c>
      <c r="N317" s="46" t="str">
        <f>IF('Section 9a Plan_Diffusion'!G313="","",'Section 9a Plan_Diffusion'!G313)</f>
        <v/>
      </c>
      <c r="O317" s="46" t="str">
        <f>IF('Section 9a Plan_Diffusion'!H313="","",'Section 9a Plan_Diffusion'!H313)</f>
        <v/>
      </c>
      <c r="P317" s="46" t="str">
        <f>IF('Section 9a Plan_Diffusion'!I313="","",'Section 9a Plan_Diffusion'!I313)</f>
        <v/>
      </c>
      <c r="Q317" s="46" t="str">
        <f>IF('Section 9a Plan_Diffusion'!J313="","",'Section 9a Plan_Diffusion'!J313)</f>
        <v/>
      </c>
      <c r="R317" s="46" t="str">
        <f>IF('Section 9a Plan_Diffusion'!K313="","",'Section 9a Plan_Diffusion'!K313)</f>
        <v/>
      </c>
      <c r="S317" s="46" t="str">
        <f>IF('Section 9a Plan_Diffusion'!L313="","",'Section 9a Plan_Diffusion'!L313)</f>
        <v/>
      </c>
      <c r="T317" s="46" t="str">
        <f>IF('Section 9a Plan_Diffusion'!M313="","",'Section 9a Plan_Diffusion'!M313)</f>
        <v/>
      </c>
      <c r="U317" s="40">
        <f>'Section 9a Plan_Diffusion'!N313</f>
        <v>0</v>
      </c>
      <c r="V317" s="40">
        <f>'Section 9a Plan_Diffusion'!O313</f>
        <v>0</v>
      </c>
      <c r="W317" s="40">
        <f>'Section 9a Plan_Diffusion'!P313</f>
        <v>0</v>
      </c>
      <c r="X317" s="40">
        <f>'Section 9a Plan_Diffusion'!Q313</f>
        <v>0</v>
      </c>
      <c r="Y317" s="8">
        <f>'Section 9a Plan_Diffusion'!R313</f>
        <v>0</v>
      </c>
      <c r="Z317" s="8">
        <f>'Section 9a Plan_Diffusion'!S313</f>
        <v>0</v>
      </c>
      <c r="AA317" s="1317">
        <f>'Section 9a Plan_Diffusion'!T313</f>
        <v>0</v>
      </c>
      <c r="AB317" s="8">
        <f>'Section 9a Plan_Diffusion'!U313</f>
        <v>0</v>
      </c>
      <c r="AC317" s="8">
        <f>'Section 9a Plan_Diffusion'!V313</f>
        <v>0</v>
      </c>
    </row>
    <row r="318" spans="1:29">
      <c r="A318" s="8">
        <f>'Identification '!$F$11</f>
        <v>0</v>
      </c>
      <c r="B318" s="1441" t="str">
        <f>IF(AND('Identification '!$F$11="",'Identification '!$F$15&lt;&gt;""),'Identification '!$F$15,IF('Identification '!$F$11="","",IF('Identification '!$F$13="Inscrire le nom de votre organisme dans la cellule F15",'Identification '!$F$15,'Identification '!$F$13)))</f>
        <v/>
      </c>
      <c r="C318" s="8" t="str">
        <f>REF!$BM$8</f>
        <v>2026-2027</v>
      </c>
      <c r="D318" s="8" t="s">
        <v>3361</v>
      </c>
      <c r="E318" s="46" t="str">
        <f>'Identification '!$F$17</f>
        <v/>
      </c>
      <c r="F318" s="8" t="str">
        <f>'Identification '!$G$18</f>
        <v/>
      </c>
      <c r="G318" s="10" t="str">
        <f>IF('Section 9a Plan_Diffusion'!$D$7="","",'Section 9a Plan_Diffusion'!$D$7)</f>
        <v/>
      </c>
      <c r="H318" s="8" t="str">
        <f>IF('Section 9a Plan_Diffusion'!A314="","",IF('Section 9a Plan_Diffusion'!A314="«Choisir»","",'Section 9a Plan_Diffusion'!A314))</f>
        <v/>
      </c>
      <c r="I318" s="1312" t="str">
        <f>IF('Section 9a Plan_Diffusion'!B314="","",'Section 9a Plan_Diffusion'!B314)</f>
        <v/>
      </c>
      <c r="J318" s="46" t="str">
        <f>IF('Section 9a Plan_Diffusion'!C314="","",'Section 9a Plan_Diffusion'!C314)</f>
        <v/>
      </c>
      <c r="K318" s="46" t="str">
        <f>IF('Section 9a Plan_Diffusion'!D314="","",'Section 9a Plan_Diffusion'!D314)</f>
        <v/>
      </c>
      <c r="L318" s="8" t="str">
        <f>IF('Section 9a Plan_Diffusion'!E314="","",IF('Section 9a Plan_Diffusion'!E314="«Choisir»","",'Section 9a Plan_Diffusion'!E314))</f>
        <v/>
      </c>
      <c r="M318" s="8" t="str">
        <f>IF('Section 9a Plan_Diffusion'!F314="","",IF('Section 9a Plan_Diffusion'!F314="«Choisir»","",'Section 9a Plan_Diffusion'!F314))</f>
        <v/>
      </c>
      <c r="N318" s="46" t="str">
        <f>IF('Section 9a Plan_Diffusion'!G314="","",'Section 9a Plan_Diffusion'!G314)</f>
        <v/>
      </c>
      <c r="O318" s="46" t="str">
        <f>IF('Section 9a Plan_Diffusion'!H314="","",'Section 9a Plan_Diffusion'!H314)</f>
        <v/>
      </c>
      <c r="P318" s="46" t="str">
        <f>IF('Section 9a Plan_Diffusion'!I314="","",'Section 9a Plan_Diffusion'!I314)</f>
        <v/>
      </c>
      <c r="Q318" s="46" t="str">
        <f>IF('Section 9a Plan_Diffusion'!J314="","",'Section 9a Plan_Diffusion'!J314)</f>
        <v/>
      </c>
      <c r="R318" s="46" t="str">
        <f>IF('Section 9a Plan_Diffusion'!K314="","",'Section 9a Plan_Diffusion'!K314)</f>
        <v/>
      </c>
      <c r="S318" s="46" t="str">
        <f>IF('Section 9a Plan_Diffusion'!L314="","",'Section 9a Plan_Diffusion'!L314)</f>
        <v/>
      </c>
      <c r="T318" s="46" t="str">
        <f>IF('Section 9a Plan_Diffusion'!M314="","",'Section 9a Plan_Diffusion'!M314)</f>
        <v/>
      </c>
      <c r="U318" s="40">
        <f>'Section 9a Plan_Diffusion'!N314</f>
        <v>0</v>
      </c>
      <c r="V318" s="40">
        <f>'Section 9a Plan_Diffusion'!O314</f>
        <v>0</v>
      </c>
      <c r="W318" s="40">
        <f>'Section 9a Plan_Diffusion'!P314</f>
        <v>0</v>
      </c>
      <c r="X318" s="40">
        <f>'Section 9a Plan_Diffusion'!Q314</f>
        <v>0</v>
      </c>
      <c r="Y318" s="8">
        <f>'Section 9a Plan_Diffusion'!R314</f>
        <v>0</v>
      </c>
      <c r="Z318" s="8">
        <f>'Section 9a Plan_Diffusion'!S314</f>
        <v>0</v>
      </c>
      <c r="AA318" s="1317">
        <f>'Section 9a Plan_Diffusion'!T314</f>
        <v>0</v>
      </c>
      <c r="AB318" s="8">
        <f>'Section 9a Plan_Diffusion'!U314</f>
        <v>0</v>
      </c>
      <c r="AC318" s="8">
        <f>'Section 9a Plan_Diffusion'!V314</f>
        <v>0</v>
      </c>
    </row>
    <row r="319" spans="1:29">
      <c r="A319" s="8">
        <f>'Identification '!$F$11</f>
        <v>0</v>
      </c>
      <c r="B319" s="1441" t="str">
        <f>IF(AND('Identification '!$F$11="",'Identification '!$F$15&lt;&gt;""),'Identification '!$F$15,IF('Identification '!$F$11="","",IF('Identification '!$F$13="Inscrire le nom de votre organisme dans la cellule F15",'Identification '!$F$15,'Identification '!$F$13)))</f>
        <v/>
      </c>
      <c r="C319" s="8" t="str">
        <f>REF!$BM$8</f>
        <v>2026-2027</v>
      </c>
      <c r="D319" s="8" t="s">
        <v>3361</v>
      </c>
      <c r="E319" s="46" t="str">
        <f>'Identification '!$F$17</f>
        <v/>
      </c>
      <c r="F319" s="8" t="str">
        <f>'Identification '!$G$18</f>
        <v/>
      </c>
      <c r="G319" s="10" t="str">
        <f>IF('Section 9a Plan_Diffusion'!$D$7="","",'Section 9a Plan_Diffusion'!$D$7)</f>
        <v/>
      </c>
      <c r="H319" s="8" t="str">
        <f>IF('Section 9a Plan_Diffusion'!A315="","",IF('Section 9a Plan_Diffusion'!A315="«Choisir»","",'Section 9a Plan_Diffusion'!A315))</f>
        <v/>
      </c>
      <c r="I319" s="1312" t="str">
        <f>IF('Section 9a Plan_Diffusion'!B315="","",'Section 9a Plan_Diffusion'!B315)</f>
        <v/>
      </c>
      <c r="J319" s="46" t="str">
        <f>IF('Section 9a Plan_Diffusion'!C315="","",'Section 9a Plan_Diffusion'!C315)</f>
        <v/>
      </c>
      <c r="K319" s="46" t="str">
        <f>IF('Section 9a Plan_Diffusion'!D315="","",'Section 9a Plan_Diffusion'!D315)</f>
        <v/>
      </c>
      <c r="L319" s="8" t="str">
        <f>IF('Section 9a Plan_Diffusion'!E315="","",IF('Section 9a Plan_Diffusion'!E315="«Choisir»","",'Section 9a Plan_Diffusion'!E315))</f>
        <v/>
      </c>
      <c r="M319" s="8" t="str">
        <f>IF('Section 9a Plan_Diffusion'!F315="","",IF('Section 9a Plan_Diffusion'!F315="«Choisir»","",'Section 9a Plan_Diffusion'!F315))</f>
        <v/>
      </c>
      <c r="N319" s="46" t="str">
        <f>IF('Section 9a Plan_Diffusion'!G315="","",'Section 9a Plan_Diffusion'!G315)</f>
        <v/>
      </c>
      <c r="O319" s="46" t="str">
        <f>IF('Section 9a Plan_Diffusion'!H315="","",'Section 9a Plan_Diffusion'!H315)</f>
        <v/>
      </c>
      <c r="P319" s="46" t="str">
        <f>IF('Section 9a Plan_Diffusion'!I315="","",'Section 9a Plan_Diffusion'!I315)</f>
        <v/>
      </c>
      <c r="Q319" s="46" t="str">
        <f>IF('Section 9a Plan_Diffusion'!J315="","",'Section 9a Plan_Diffusion'!J315)</f>
        <v/>
      </c>
      <c r="R319" s="46" t="str">
        <f>IF('Section 9a Plan_Diffusion'!K315="","",'Section 9a Plan_Diffusion'!K315)</f>
        <v/>
      </c>
      <c r="S319" s="46" t="str">
        <f>IF('Section 9a Plan_Diffusion'!L315="","",'Section 9a Plan_Diffusion'!L315)</f>
        <v/>
      </c>
      <c r="T319" s="46" t="str">
        <f>IF('Section 9a Plan_Diffusion'!M315="","",'Section 9a Plan_Diffusion'!M315)</f>
        <v/>
      </c>
      <c r="U319" s="40">
        <f>'Section 9a Plan_Diffusion'!N315</f>
        <v>0</v>
      </c>
      <c r="V319" s="40">
        <f>'Section 9a Plan_Diffusion'!O315</f>
        <v>0</v>
      </c>
      <c r="W319" s="40">
        <f>'Section 9a Plan_Diffusion'!P315</f>
        <v>0</v>
      </c>
      <c r="X319" s="40">
        <f>'Section 9a Plan_Diffusion'!Q315</f>
        <v>0</v>
      </c>
      <c r="Y319" s="8">
        <f>'Section 9a Plan_Diffusion'!R315</f>
        <v>0</v>
      </c>
      <c r="Z319" s="8">
        <f>'Section 9a Plan_Diffusion'!S315</f>
        <v>0</v>
      </c>
      <c r="AA319" s="1317">
        <f>'Section 9a Plan_Diffusion'!T315</f>
        <v>0</v>
      </c>
      <c r="AB319" s="8">
        <f>'Section 9a Plan_Diffusion'!U315</f>
        <v>0</v>
      </c>
      <c r="AC319" s="8">
        <f>'Section 9a Plan_Diffusion'!V315</f>
        <v>0</v>
      </c>
    </row>
    <row r="320" spans="1:29">
      <c r="A320" s="8">
        <f>'Identification '!$F$11</f>
        <v>0</v>
      </c>
      <c r="B320" s="1441" t="str">
        <f>IF(AND('Identification '!$F$11="",'Identification '!$F$15&lt;&gt;""),'Identification '!$F$15,IF('Identification '!$F$11="","",IF('Identification '!$F$13="Inscrire le nom de votre organisme dans la cellule F15",'Identification '!$F$15,'Identification '!$F$13)))</f>
        <v/>
      </c>
      <c r="C320" s="8" t="str">
        <f>REF!$BM$8</f>
        <v>2026-2027</v>
      </c>
      <c r="D320" s="8" t="s">
        <v>3361</v>
      </c>
      <c r="E320" s="46" t="str">
        <f>'Identification '!$F$17</f>
        <v/>
      </c>
      <c r="F320" s="8" t="str">
        <f>'Identification '!$G$18</f>
        <v/>
      </c>
      <c r="G320" s="10" t="str">
        <f>IF('Section 9a Plan_Diffusion'!$D$7="","",'Section 9a Plan_Diffusion'!$D$7)</f>
        <v/>
      </c>
      <c r="H320" s="8" t="str">
        <f>IF('Section 9a Plan_Diffusion'!A316="","",IF('Section 9a Plan_Diffusion'!A316="«Choisir»","",'Section 9a Plan_Diffusion'!A316))</f>
        <v/>
      </c>
      <c r="I320" s="1312" t="str">
        <f>IF('Section 9a Plan_Diffusion'!B316="","",'Section 9a Plan_Diffusion'!B316)</f>
        <v/>
      </c>
      <c r="J320" s="46" t="str">
        <f>IF('Section 9a Plan_Diffusion'!C316="","",'Section 9a Plan_Diffusion'!C316)</f>
        <v/>
      </c>
      <c r="K320" s="46" t="str">
        <f>IF('Section 9a Plan_Diffusion'!D316="","",'Section 9a Plan_Diffusion'!D316)</f>
        <v/>
      </c>
      <c r="L320" s="8" t="str">
        <f>IF('Section 9a Plan_Diffusion'!E316="","",IF('Section 9a Plan_Diffusion'!E316="«Choisir»","",'Section 9a Plan_Diffusion'!E316))</f>
        <v/>
      </c>
      <c r="M320" s="8" t="str">
        <f>IF('Section 9a Plan_Diffusion'!F316="","",IF('Section 9a Plan_Diffusion'!F316="«Choisir»","",'Section 9a Plan_Diffusion'!F316))</f>
        <v/>
      </c>
      <c r="N320" s="46" t="str">
        <f>IF('Section 9a Plan_Diffusion'!G316="","",'Section 9a Plan_Diffusion'!G316)</f>
        <v/>
      </c>
      <c r="O320" s="46" t="str">
        <f>IF('Section 9a Plan_Diffusion'!H316="","",'Section 9a Plan_Diffusion'!H316)</f>
        <v/>
      </c>
      <c r="P320" s="46" t="str">
        <f>IF('Section 9a Plan_Diffusion'!I316="","",'Section 9a Plan_Diffusion'!I316)</f>
        <v/>
      </c>
      <c r="Q320" s="46" t="str">
        <f>IF('Section 9a Plan_Diffusion'!J316="","",'Section 9a Plan_Diffusion'!J316)</f>
        <v/>
      </c>
      <c r="R320" s="46" t="str">
        <f>IF('Section 9a Plan_Diffusion'!K316="","",'Section 9a Plan_Diffusion'!K316)</f>
        <v/>
      </c>
      <c r="S320" s="46" t="str">
        <f>IF('Section 9a Plan_Diffusion'!L316="","",'Section 9a Plan_Diffusion'!L316)</f>
        <v/>
      </c>
      <c r="T320" s="46" t="str">
        <f>IF('Section 9a Plan_Diffusion'!M316="","",'Section 9a Plan_Diffusion'!M316)</f>
        <v/>
      </c>
      <c r="U320" s="40">
        <f>'Section 9a Plan_Diffusion'!N316</f>
        <v>0</v>
      </c>
      <c r="V320" s="40">
        <f>'Section 9a Plan_Diffusion'!O316</f>
        <v>0</v>
      </c>
      <c r="W320" s="40">
        <f>'Section 9a Plan_Diffusion'!P316</f>
        <v>0</v>
      </c>
      <c r="X320" s="40">
        <f>'Section 9a Plan_Diffusion'!Q316</f>
        <v>0</v>
      </c>
      <c r="Y320" s="8">
        <f>'Section 9a Plan_Diffusion'!R316</f>
        <v>0</v>
      </c>
      <c r="Z320" s="8">
        <f>'Section 9a Plan_Diffusion'!S316</f>
        <v>0</v>
      </c>
      <c r="AA320" s="1317">
        <f>'Section 9a Plan_Diffusion'!T316</f>
        <v>0</v>
      </c>
      <c r="AB320" s="8">
        <f>'Section 9a Plan_Diffusion'!U316</f>
        <v>0</v>
      </c>
      <c r="AC320" s="8">
        <f>'Section 9a Plan_Diffusion'!V316</f>
        <v>0</v>
      </c>
    </row>
    <row r="321" spans="1:29">
      <c r="A321" s="8">
        <f>'Identification '!$F$11</f>
        <v>0</v>
      </c>
      <c r="B321" s="1441" t="str">
        <f>IF(AND('Identification '!$F$11="",'Identification '!$F$15&lt;&gt;""),'Identification '!$F$15,IF('Identification '!$F$11="","",IF('Identification '!$F$13="Inscrire le nom de votre organisme dans la cellule F15",'Identification '!$F$15,'Identification '!$F$13)))</f>
        <v/>
      </c>
      <c r="C321" s="8" t="str">
        <f>REF!$BM$8</f>
        <v>2026-2027</v>
      </c>
      <c r="D321" s="8" t="s">
        <v>3361</v>
      </c>
      <c r="E321" s="46" t="str">
        <f>'Identification '!$F$17</f>
        <v/>
      </c>
      <c r="F321" s="8" t="str">
        <f>'Identification '!$G$18</f>
        <v/>
      </c>
      <c r="G321" s="10" t="str">
        <f>IF('Section 9a Plan_Diffusion'!$D$7="","",'Section 9a Plan_Diffusion'!$D$7)</f>
        <v/>
      </c>
      <c r="H321" s="8" t="str">
        <f>IF('Section 9a Plan_Diffusion'!A317="","",IF('Section 9a Plan_Diffusion'!A317="«Choisir»","",'Section 9a Plan_Diffusion'!A317))</f>
        <v/>
      </c>
      <c r="I321" s="1312" t="str">
        <f>IF('Section 9a Plan_Diffusion'!B317="","",'Section 9a Plan_Diffusion'!B317)</f>
        <v/>
      </c>
      <c r="J321" s="46" t="str">
        <f>IF('Section 9a Plan_Diffusion'!C317="","",'Section 9a Plan_Diffusion'!C317)</f>
        <v/>
      </c>
      <c r="K321" s="46" t="str">
        <f>IF('Section 9a Plan_Diffusion'!D317="","",'Section 9a Plan_Diffusion'!D317)</f>
        <v/>
      </c>
      <c r="L321" s="8" t="str">
        <f>IF('Section 9a Plan_Diffusion'!E317="","",IF('Section 9a Plan_Diffusion'!E317="«Choisir»","",'Section 9a Plan_Diffusion'!E317))</f>
        <v/>
      </c>
      <c r="M321" s="8" t="str">
        <f>IF('Section 9a Plan_Diffusion'!F317="","",IF('Section 9a Plan_Diffusion'!F317="«Choisir»","",'Section 9a Plan_Diffusion'!F317))</f>
        <v/>
      </c>
      <c r="N321" s="46" t="str">
        <f>IF('Section 9a Plan_Diffusion'!G317="","",'Section 9a Plan_Diffusion'!G317)</f>
        <v/>
      </c>
      <c r="O321" s="46" t="str">
        <f>IF('Section 9a Plan_Diffusion'!H317="","",'Section 9a Plan_Diffusion'!H317)</f>
        <v/>
      </c>
      <c r="P321" s="46" t="str">
        <f>IF('Section 9a Plan_Diffusion'!I317="","",'Section 9a Plan_Diffusion'!I317)</f>
        <v/>
      </c>
      <c r="Q321" s="46" t="str">
        <f>IF('Section 9a Plan_Diffusion'!J317="","",'Section 9a Plan_Diffusion'!J317)</f>
        <v/>
      </c>
      <c r="R321" s="46" t="str">
        <f>IF('Section 9a Plan_Diffusion'!K317="","",'Section 9a Plan_Diffusion'!K317)</f>
        <v/>
      </c>
      <c r="S321" s="46" t="str">
        <f>IF('Section 9a Plan_Diffusion'!L317="","",'Section 9a Plan_Diffusion'!L317)</f>
        <v/>
      </c>
      <c r="T321" s="46" t="str">
        <f>IF('Section 9a Plan_Diffusion'!M317="","",'Section 9a Plan_Diffusion'!M317)</f>
        <v/>
      </c>
      <c r="U321" s="40">
        <f>'Section 9a Plan_Diffusion'!N317</f>
        <v>0</v>
      </c>
      <c r="V321" s="40">
        <f>'Section 9a Plan_Diffusion'!O317</f>
        <v>0</v>
      </c>
      <c r="W321" s="40">
        <f>'Section 9a Plan_Diffusion'!P317</f>
        <v>0</v>
      </c>
      <c r="X321" s="40">
        <f>'Section 9a Plan_Diffusion'!Q317</f>
        <v>0</v>
      </c>
      <c r="Y321" s="8">
        <f>'Section 9a Plan_Diffusion'!R317</f>
        <v>0</v>
      </c>
      <c r="Z321" s="8">
        <f>'Section 9a Plan_Diffusion'!S317</f>
        <v>0</v>
      </c>
      <c r="AA321" s="1317">
        <f>'Section 9a Plan_Diffusion'!T317</f>
        <v>0</v>
      </c>
      <c r="AB321" s="8">
        <f>'Section 9a Plan_Diffusion'!U317</f>
        <v>0</v>
      </c>
      <c r="AC321" s="8">
        <f>'Section 9a Plan_Diffusion'!V317</f>
        <v>0</v>
      </c>
    </row>
    <row r="325" spans="1:29" ht="14">
      <c r="A325" s="1321" t="s">
        <v>3350</v>
      </c>
    </row>
    <row r="327" spans="1:29" ht="33.5" customHeight="1">
      <c r="A327" s="1307" t="s">
        <v>181</v>
      </c>
      <c r="B327" s="1307" t="s">
        <v>1850</v>
      </c>
      <c r="C327" s="1307" t="s">
        <v>3095</v>
      </c>
      <c r="D327" s="1307" t="s">
        <v>3360</v>
      </c>
      <c r="E327" s="1307" t="s">
        <v>3096</v>
      </c>
      <c r="F327" s="612" t="s">
        <v>3366</v>
      </c>
      <c r="G327" s="1255" t="s">
        <v>24</v>
      </c>
      <c r="H327" s="1254" t="s">
        <v>130</v>
      </c>
      <c r="I327" s="1254" t="s">
        <v>3059</v>
      </c>
      <c r="J327" s="1254" t="s">
        <v>3109</v>
      </c>
      <c r="K327" s="1254" t="s">
        <v>3061</v>
      </c>
      <c r="L327" s="1254" t="s">
        <v>3093</v>
      </c>
      <c r="M327" s="1254" t="s">
        <v>139</v>
      </c>
      <c r="N327" s="1254" t="s">
        <v>3062</v>
      </c>
    </row>
    <row r="328" spans="1:29">
      <c r="A328" s="8">
        <f>'Identification '!$F$11</f>
        <v>0</v>
      </c>
      <c r="B328" s="1441" t="str">
        <f>IF(AND('Identification '!$F$11="",'Identification '!$F$15&lt;&gt;""),'Identification '!$F$15,IF('Identification '!$F$11="","",IF('Identification '!$F$13="Inscrire le nom de votre organisme dans la cellule F15",'Identification '!$F$15,'Identification '!$F$13)))</f>
        <v/>
      </c>
      <c r="C328" s="8" t="str">
        <f>REF!$BM$8</f>
        <v>2026-2027</v>
      </c>
      <c r="D328" s="8" t="s">
        <v>3361</v>
      </c>
      <c r="E328" s="46" t="str">
        <f>'Identification '!$F$17</f>
        <v/>
      </c>
      <c r="F328" s="8" t="str">
        <f>'Identification '!$G$18</f>
        <v/>
      </c>
      <c r="G328" s="8" t="str">
        <f>IF('Section 9b Plan_Médiation'!B16="","",'Section 9b Plan_Médiation'!B16)</f>
        <v/>
      </c>
      <c r="H328" s="1315" t="str">
        <f>IF('Section 9b Plan_Médiation'!C16="","",'Section 9b Plan_Médiation'!C16)</f>
        <v/>
      </c>
      <c r="I328" s="8" t="str">
        <f>IF('Section 9b Plan_Médiation'!D16="","",IF('Section 9b Plan_Médiation'!D16="«Choisir»","",'Section 9b Plan_Médiation'!D16))</f>
        <v/>
      </c>
      <c r="J328" s="8" t="str">
        <f>IF('Section 9b Plan_Médiation'!F16="","",IF('Section 9b Plan_Médiation'!F16="«Choisir»","",'Section 9b Plan_Médiation'!F16))</f>
        <v/>
      </c>
      <c r="K328" s="8">
        <f>'Section 9b Plan_Médiation'!G16</f>
        <v>0</v>
      </c>
      <c r="L328" s="8">
        <f>'Section 9b Plan_Médiation'!H16</f>
        <v>0</v>
      </c>
      <c r="M328" s="8">
        <f>'Section 9b Plan_Médiation'!I16</f>
        <v>0</v>
      </c>
      <c r="N328" s="8">
        <f>'Section 9b Plan_Médiation'!J16</f>
        <v>0</v>
      </c>
    </row>
    <row r="329" spans="1:29">
      <c r="A329" s="8">
        <f>'Identification '!$F$11</f>
        <v>0</v>
      </c>
      <c r="B329" s="1441" t="str">
        <f>IF(AND('Identification '!$F$11="",'Identification '!$F$15&lt;&gt;""),'Identification '!$F$15,IF('Identification '!$F$11="","",IF('Identification '!$F$13="Inscrire le nom de votre organisme dans la cellule F15",'Identification '!$F$15,'Identification '!$F$13)))</f>
        <v/>
      </c>
      <c r="C329" s="8" t="str">
        <f>REF!$BM$8</f>
        <v>2026-2027</v>
      </c>
      <c r="D329" s="8" t="s">
        <v>3361</v>
      </c>
      <c r="E329" s="46" t="str">
        <f>'Identification '!$F$17</f>
        <v/>
      </c>
      <c r="F329" s="8" t="str">
        <f>'Identification '!$G$18</f>
        <v/>
      </c>
      <c r="G329" s="8" t="str">
        <f>IF('Section 9b Plan_Médiation'!B17="","",'Section 9b Plan_Médiation'!B17)</f>
        <v/>
      </c>
      <c r="H329" s="1315" t="str">
        <f>IF('Section 9b Plan_Médiation'!C17="","",'Section 9b Plan_Médiation'!C17)</f>
        <v/>
      </c>
      <c r="I329" s="8" t="str">
        <f>IF('Section 9b Plan_Médiation'!D17="","",IF('Section 9b Plan_Médiation'!D17="«Choisir»","",'Section 9b Plan_Médiation'!D17))</f>
        <v/>
      </c>
      <c r="J329" s="8" t="str">
        <f>IF('Section 9b Plan_Médiation'!F17="","",IF('Section 9b Plan_Médiation'!F17="«Choisir»","",'Section 9b Plan_Médiation'!F17))</f>
        <v/>
      </c>
      <c r="K329" s="8">
        <f>'Section 9b Plan_Médiation'!G17</f>
        <v>0</v>
      </c>
      <c r="L329" s="8">
        <f>'Section 9b Plan_Médiation'!H17</f>
        <v>0</v>
      </c>
      <c r="M329" s="8">
        <f>'Section 9b Plan_Médiation'!I17</f>
        <v>0</v>
      </c>
      <c r="N329" s="8">
        <f>'Section 9b Plan_Médiation'!J17</f>
        <v>0</v>
      </c>
    </row>
    <row r="330" spans="1:29">
      <c r="A330" s="8">
        <f>'Identification '!$F$11</f>
        <v>0</v>
      </c>
      <c r="B330" s="1441" t="str">
        <f>IF(AND('Identification '!$F$11="",'Identification '!$F$15&lt;&gt;""),'Identification '!$F$15,IF('Identification '!$F$11="","",IF('Identification '!$F$13="Inscrire le nom de votre organisme dans la cellule F15",'Identification '!$F$15,'Identification '!$F$13)))</f>
        <v/>
      </c>
      <c r="C330" s="8" t="str">
        <f>REF!$BM$8</f>
        <v>2026-2027</v>
      </c>
      <c r="D330" s="8" t="s">
        <v>3361</v>
      </c>
      <c r="E330" s="46" t="str">
        <f>'Identification '!$F$17</f>
        <v/>
      </c>
      <c r="F330" s="8" t="str">
        <f>'Identification '!$G$18</f>
        <v/>
      </c>
      <c r="G330" s="8" t="str">
        <f>IF('Section 9b Plan_Médiation'!B18="","",'Section 9b Plan_Médiation'!B18)</f>
        <v/>
      </c>
      <c r="H330" s="1315" t="str">
        <f>IF('Section 9b Plan_Médiation'!C18="","",'Section 9b Plan_Médiation'!C18)</f>
        <v/>
      </c>
      <c r="I330" s="8" t="str">
        <f>IF('Section 9b Plan_Médiation'!D18="","",IF('Section 9b Plan_Médiation'!D18="«Choisir»","",'Section 9b Plan_Médiation'!D18))</f>
        <v/>
      </c>
      <c r="J330" s="8" t="str">
        <f>IF('Section 9b Plan_Médiation'!F18="","",IF('Section 9b Plan_Médiation'!F18="«Choisir»","",'Section 9b Plan_Médiation'!F18))</f>
        <v/>
      </c>
      <c r="K330" s="8">
        <f>'Section 9b Plan_Médiation'!G18</f>
        <v>0</v>
      </c>
      <c r="L330" s="8">
        <f>'Section 9b Plan_Médiation'!H18</f>
        <v>0</v>
      </c>
      <c r="M330" s="8">
        <f>'Section 9b Plan_Médiation'!I18</f>
        <v>0</v>
      </c>
      <c r="N330" s="8">
        <f>'Section 9b Plan_Médiation'!J18</f>
        <v>0</v>
      </c>
    </row>
    <row r="331" spans="1:29">
      <c r="A331" s="8">
        <f>'Identification '!$F$11</f>
        <v>0</v>
      </c>
      <c r="B331" s="1441" t="str">
        <f>IF(AND('Identification '!$F$11="",'Identification '!$F$15&lt;&gt;""),'Identification '!$F$15,IF('Identification '!$F$11="","",IF('Identification '!$F$13="Inscrire le nom de votre organisme dans la cellule F15",'Identification '!$F$15,'Identification '!$F$13)))</f>
        <v/>
      </c>
      <c r="C331" s="8" t="str">
        <f>REF!$BM$8</f>
        <v>2026-2027</v>
      </c>
      <c r="D331" s="8" t="s">
        <v>3361</v>
      </c>
      <c r="E331" s="46" t="str">
        <f>'Identification '!$F$17</f>
        <v/>
      </c>
      <c r="F331" s="8" t="str">
        <f>'Identification '!$G$18</f>
        <v/>
      </c>
      <c r="G331" s="8" t="str">
        <f>IF('Section 9b Plan_Médiation'!B19="","",'Section 9b Plan_Médiation'!B19)</f>
        <v/>
      </c>
      <c r="H331" s="1315" t="str">
        <f>IF('Section 9b Plan_Médiation'!C19="","",'Section 9b Plan_Médiation'!C19)</f>
        <v/>
      </c>
      <c r="I331" s="8" t="str">
        <f>IF('Section 9b Plan_Médiation'!D19="","",IF('Section 9b Plan_Médiation'!D19="«Choisir»","",'Section 9b Plan_Médiation'!D19))</f>
        <v/>
      </c>
      <c r="J331" s="8" t="str">
        <f>IF('Section 9b Plan_Médiation'!F19="","",IF('Section 9b Plan_Médiation'!F19="«Choisir»","",'Section 9b Plan_Médiation'!F19))</f>
        <v/>
      </c>
      <c r="K331" s="8">
        <f>'Section 9b Plan_Médiation'!G19</f>
        <v>0</v>
      </c>
      <c r="L331" s="8">
        <f>'Section 9b Plan_Médiation'!H19</f>
        <v>0</v>
      </c>
      <c r="M331" s="8">
        <f>'Section 9b Plan_Médiation'!I19</f>
        <v>0</v>
      </c>
      <c r="N331" s="8">
        <f>'Section 9b Plan_Médiation'!J19</f>
        <v>0</v>
      </c>
    </row>
    <row r="332" spans="1:29">
      <c r="A332" s="8">
        <f>'Identification '!$F$11</f>
        <v>0</v>
      </c>
      <c r="B332" s="1441" t="str">
        <f>IF(AND('Identification '!$F$11="",'Identification '!$F$15&lt;&gt;""),'Identification '!$F$15,IF('Identification '!$F$11="","",IF('Identification '!$F$13="Inscrire le nom de votre organisme dans la cellule F15",'Identification '!$F$15,'Identification '!$F$13)))</f>
        <v/>
      </c>
      <c r="C332" s="8" t="str">
        <f>REF!$BM$8</f>
        <v>2026-2027</v>
      </c>
      <c r="D332" s="8" t="s">
        <v>3361</v>
      </c>
      <c r="E332" s="46" t="str">
        <f>'Identification '!$F$17</f>
        <v/>
      </c>
      <c r="F332" s="8" t="str">
        <f>'Identification '!$G$18</f>
        <v/>
      </c>
      <c r="G332" s="8" t="str">
        <f>IF('Section 9b Plan_Médiation'!B20="","",'Section 9b Plan_Médiation'!B20)</f>
        <v/>
      </c>
      <c r="H332" s="1315" t="str">
        <f>IF('Section 9b Plan_Médiation'!C20="","",'Section 9b Plan_Médiation'!C20)</f>
        <v/>
      </c>
      <c r="I332" s="8" t="str">
        <f>IF('Section 9b Plan_Médiation'!D20="","",IF('Section 9b Plan_Médiation'!D20="«Choisir»","",'Section 9b Plan_Médiation'!D20))</f>
        <v/>
      </c>
      <c r="J332" s="8" t="str">
        <f>IF('Section 9b Plan_Médiation'!F20="","",IF('Section 9b Plan_Médiation'!F20="«Choisir»","",'Section 9b Plan_Médiation'!F20))</f>
        <v/>
      </c>
      <c r="K332" s="8">
        <f>'Section 9b Plan_Médiation'!G20</f>
        <v>0</v>
      </c>
      <c r="L332" s="8">
        <f>'Section 9b Plan_Médiation'!H20</f>
        <v>0</v>
      </c>
      <c r="M332" s="8">
        <f>'Section 9b Plan_Médiation'!I20</f>
        <v>0</v>
      </c>
      <c r="N332" s="8">
        <f>'Section 9b Plan_Médiation'!J20</f>
        <v>0</v>
      </c>
    </row>
    <row r="333" spans="1:29">
      <c r="A333" s="8">
        <f>'Identification '!$F$11</f>
        <v>0</v>
      </c>
      <c r="B333" s="1441" t="str">
        <f>IF(AND('Identification '!$F$11="",'Identification '!$F$15&lt;&gt;""),'Identification '!$F$15,IF('Identification '!$F$11="","",IF('Identification '!$F$13="Inscrire le nom de votre organisme dans la cellule F15",'Identification '!$F$15,'Identification '!$F$13)))</f>
        <v/>
      </c>
      <c r="C333" s="8" t="str">
        <f>REF!$BM$8</f>
        <v>2026-2027</v>
      </c>
      <c r="D333" s="8" t="s">
        <v>3361</v>
      </c>
      <c r="E333" s="46" t="str">
        <f>'Identification '!$F$17</f>
        <v/>
      </c>
      <c r="F333" s="8" t="str">
        <f>'Identification '!$G$18</f>
        <v/>
      </c>
      <c r="G333" s="8" t="str">
        <f>IF('Section 9b Plan_Médiation'!B21="","",'Section 9b Plan_Médiation'!B21)</f>
        <v/>
      </c>
      <c r="H333" s="1315" t="str">
        <f>IF('Section 9b Plan_Médiation'!C21="","",'Section 9b Plan_Médiation'!C21)</f>
        <v/>
      </c>
      <c r="I333" s="8" t="str">
        <f>IF('Section 9b Plan_Médiation'!D21="","",IF('Section 9b Plan_Médiation'!D21="«Choisir»","",'Section 9b Plan_Médiation'!D21))</f>
        <v/>
      </c>
      <c r="J333" s="8" t="str">
        <f>IF('Section 9b Plan_Médiation'!F21="","",IF('Section 9b Plan_Médiation'!F21="«Choisir»","",'Section 9b Plan_Médiation'!F21))</f>
        <v/>
      </c>
      <c r="K333" s="8">
        <f>'Section 9b Plan_Médiation'!G21</f>
        <v>0</v>
      </c>
      <c r="L333" s="8">
        <f>'Section 9b Plan_Médiation'!H21</f>
        <v>0</v>
      </c>
      <c r="M333" s="8">
        <f>'Section 9b Plan_Médiation'!I21</f>
        <v>0</v>
      </c>
      <c r="N333" s="8">
        <f>'Section 9b Plan_Médiation'!J21</f>
        <v>0</v>
      </c>
    </row>
    <row r="334" spans="1:29">
      <c r="A334" s="8">
        <f>'Identification '!$F$11</f>
        <v>0</v>
      </c>
      <c r="B334" s="1441" t="str">
        <f>IF(AND('Identification '!$F$11="",'Identification '!$F$15&lt;&gt;""),'Identification '!$F$15,IF('Identification '!$F$11="","",IF('Identification '!$F$13="Inscrire le nom de votre organisme dans la cellule F15",'Identification '!$F$15,'Identification '!$F$13)))</f>
        <v/>
      </c>
      <c r="C334" s="8" t="str">
        <f>REF!$BM$8</f>
        <v>2026-2027</v>
      </c>
      <c r="D334" s="8" t="s">
        <v>3361</v>
      </c>
      <c r="E334" s="46" t="str">
        <f>'Identification '!$F$17</f>
        <v/>
      </c>
      <c r="F334" s="8" t="str">
        <f>'Identification '!$G$18</f>
        <v/>
      </c>
      <c r="G334" s="8" t="str">
        <f>IF('Section 9b Plan_Médiation'!B22="","",'Section 9b Plan_Médiation'!B22)</f>
        <v/>
      </c>
      <c r="H334" s="1315" t="str">
        <f>IF('Section 9b Plan_Médiation'!C22="","",'Section 9b Plan_Médiation'!C22)</f>
        <v/>
      </c>
      <c r="I334" s="8" t="str">
        <f>IF('Section 9b Plan_Médiation'!D22="","",IF('Section 9b Plan_Médiation'!D22="«Choisir»","",'Section 9b Plan_Médiation'!D22))</f>
        <v/>
      </c>
      <c r="J334" s="8" t="str">
        <f>IF('Section 9b Plan_Médiation'!F22="","",IF('Section 9b Plan_Médiation'!F22="«Choisir»","",'Section 9b Plan_Médiation'!F22))</f>
        <v/>
      </c>
      <c r="K334" s="8">
        <f>'Section 9b Plan_Médiation'!G22</f>
        <v>0</v>
      </c>
      <c r="L334" s="8">
        <f>'Section 9b Plan_Médiation'!H22</f>
        <v>0</v>
      </c>
      <c r="M334" s="8">
        <f>'Section 9b Plan_Médiation'!I22</f>
        <v>0</v>
      </c>
      <c r="N334" s="8">
        <f>'Section 9b Plan_Médiation'!J22</f>
        <v>0</v>
      </c>
    </row>
    <row r="335" spans="1:29">
      <c r="A335" s="8">
        <f>'Identification '!$F$11</f>
        <v>0</v>
      </c>
      <c r="B335" s="1441" t="str">
        <f>IF(AND('Identification '!$F$11="",'Identification '!$F$15&lt;&gt;""),'Identification '!$F$15,IF('Identification '!$F$11="","",IF('Identification '!$F$13="Inscrire le nom de votre organisme dans la cellule F15",'Identification '!$F$15,'Identification '!$F$13)))</f>
        <v/>
      </c>
      <c r="C335" s="8" t="str">
        <f>REF!$BM$8</f>
        <v>2026-2027</v>
      </c>
      <c r="D335" s="8" t="s">
        <v>3361</v>
      </c>
      <c r="E335" s="46" t="str">
        <f>'Identification '!$F$17</f>
        <v/>
      </c>
      <c r="F335" s="8" t="str">
        <f>'Identification '!$G$18</f>
        <v/>
      </c>
      <c r="G335" s="8" t="str">
        <f>IF('Section 9b Plan_Médiation'!B23="","",'Section 9b Plan_Médiation'!B23)</f>
        <v/>
      </c>
      <c r="H335" s="1315" t="str">
        <f>IF('Section 9b Plan_Médiation'!C23="","",'Section 9b Plan_Médiation'!C23)</f>
        <v/>
      </c>
      <c r="I335" s="8" t="str">
        <f>IF('Section 9b Plan_Médiation'!D23="","",IF('Section 9b Plan_Médiation'!D23="«Choisir»","",'Section 9b Plan_Médiation'!D23))</f>
        <v/>
      </c>
      <c r="J335" s="8" t="str">
        <f>IF('Section 9b Plan_Médiation'!F23="","",IF('Section 9b Plan_Médiation'!F23="«Choisir»","",'Section 9b Plan_Médiation'!F23))</f>
        <v/>
      </c>
      <c r="K335" s="8">
        <f>'Section 9b Plan_Médiation'!G23</f>
        <v>0</v>
      </c>
      <c r="L335" s="8">
        <f>'Section 9b Plan_Médiation'!H23</f>
        <v>0</v>
      </c>
      <c r="M335" s="8">
        <f>'Section 9b Plan_Médiation'!I23</f>
        <v>0</v>
      </c>
      <c r="N335" s="8">
        <f>'Section 9b Plan_Médiation'!J23</f>
        <v>0</v>
      </c>
    </row>
    <row r="336" spans="1:29">
      <c r="A336" s="8">
        <f>'Identification '!$F$11</f>
        <v>0</v>
      </c>
      <c r="B336" s="1441" t="str">
        <f>IF(AND('Identification '!$F$11="",'Identification '!$F$15&lt;&gt;""),'Identification '!$F$15,IF('Identification '!$F$11="","",IF('Identification '!$F$13="Inscrire le nom de votre organisme dans la cellule F15",'Identification '!$F$15,'Identification '!$F$13)))</f>
        <v/>
      </c>
      <c r="C336" s="8" t="str">
        <f>REF!$BM$8</f>
        <v>2026-2027</v>
      </c>
      <c r="D336" s="8" t="s">
        <v>3361</v>
      </c>
      <c r="E336" s="46" t="str">
        <f>'Identification '!$F$17</f>
        <v/>
      </c>
      <c r="F336" s="8" t="str">
        <f>'Identification '!$G$18</f>
        <v/>
      </c>
      <c r="G336" s="8" t="str">
        <f>IF('Section 9b Plan_Médiation'!B24="","",'Section 9b Plan_Médiation'!B24)</f>
        <v/>
      </c>
      <c r="H336" s="1315" t="str">
        <f>IF('Section 9b Plan_Médiation'!C24="","",'Section 9b Plan_Médiation'!C24)</f>
        <v/>
      </c>
      <c r="I336" s="8" t="str">
        <f>IF('Section 9b Plan_Médiation'!D24="","",IF('Section 9b Plan_Médiation'!D24="«Choisir»","",'Section 9b Plan_Médiation'!D24))</f>
        <v/>
      </c>
      <c r="J336" s="8" t="str">
        <f>IF('Section 9b Plan_Médiation'!F24="","",IF('Section 9b Plan_Médiation'!F24="«Choisir»","",'Section 9b Plan_Médiation'!F24))</f>
        <v/>
      </c>
      <c r="K336" s="8">
        <f>'Section 9b Plan_Médiation'!G24</f>
        <v>0</v>
      </c>
      <c r="L336" s="8">
        <f>'Section 9b Plan_Médiation'!H24</f>
        <v>0</v>
      </c>
      <c r="M336" s="8">
        <f>'Section 9b Plan_Médiation'!I24</f>
        <v>0</v>
      </c>
      <c r="N336" s="8">
        <f>'Section 9b Plan_Médiation'!J24</f>
        <v>0</v>
      </c>
    </row>
    <row r="337" spans="1:14">
      <c r="A337" s="8">
        <f>'Identification '!$F$11</f>
        <v>0</v>
      </c>
      <c r="B337" s="1441" t="str">
        <f>IF(AND('Identification '!$F$11="",'Identification '!$F$15&lt;&gt;""),'Identification '!$F$15,IF('Identification '!$F$11="","",IF('Identification '!$F$13="Inscrire le nom de votre organisme dans la cellule F15",'Identification '!$F$15,'Identification '!$F$13)))</f>
        <v/>
      </c>
      <c r="C337" s="8" t="str">
        <f>REF!$BM$8</f>
        <v>2026-2027</v>
      </c>
      <c r="D337" s="8" t="s">
        <v>3361</v>
      </c>
      <c r="E337" s="46" t="str">
        <f>'Identification '!$F$17</f>
        <v/>
      </c>
      <c r="F337" s="8" t="str">
        <f>'Identification '!$G$18</f>
        <v/>
      </c>
      <c r="G337" s="8" t="str">
        <f>IF('Section 9b Plan_Médiation'!B25="","",'Section 9b Plan_Médiation'!B25)</f>
        <v/>
      </c>
      <c r="H337" s="1315" t="str">
        <f>IF('Section 9b Plan_Médiation'!C25="","",'Section 9b Plan_Médiation'!C25)</f>
        <v/>
      </c>
      <c r="I337" s="8" t="str">
        <f>IF('Section 9b Plan_Médiation'!D25="","",IF('Section 9b Plan_Médiation'!D25="«Choisir»","",'Section 9b Plan_Médiation'!D25))</f>
        <v/>
      </c>
      <c r="J337" s="8" t="str">
        <f>IF('Section 9b Plan_Médiation'!F25="","",IF('Section 9b Plan_Médiation'!F25="«Choisir»","",'Section 9b Plan_Médiation'!F25))</f>
        <v/>
      </c>
      <c r="K337" s="8">
        <f>'Section 9b Plan_Médiation'!G25</f>
        <v>0</v>
      </c>
      <c r="L337" s="8">
        <f>'Section 9b Plan_Médiation'!H25</f>
        <v>0</v>
      </c>
      <c r="M337" s="8">
        <f>'Section 9b Plan_Médiation'!I25</f>
        <v>0</v>
      </c>
      <c r="N337" s="8">
        <f>'Section 9b Plan_Médiation'!J25</f>
        <v>0</v>
      </c>
    </row>
    <row r="338" spans="1:14">
      <c r="A338" s="8">
        <f>'Identification '!$F$11</f>
        <v>0</v>
      </c>
      <c r="B338" s="1441" t="str">
        <f>IF(AND('Identification '!$F$11="",'Identification '!$F$15&lt;&gt;""),'Identification '!$F$15,IF('Identification '!$F$11="","",IF('Identification '!$F$13="Inscrire le nom de votre organisme dans la cellule F15",'Identification '!$F$15,'Identification '!$F$13)))</f>
        <v/>
      </c>
      <c r="C338" s="8" t="str">
        <f>REF!$BM$8</f>
        <v>2026-2027</v>
      </c>
      <c r="D338" s="8" t="s">
        <v>3361</v>
      </c>
      <c r="E338" s="46" t="str">
        <f>'Identification '!$F$17</f>
        <v/>
      </c>
      <c r="F338" s="8" t="str">
        <f>'Identification '!$G$18</f>
        <v/>
      </c>
      <c r="G338" s="8" t="str">
        <f>IF('Section 9b Plan_Médiation'!B26="","",'Section 9b Plan_Médiation'!B26)</f>
        <v/>
      </c>
      <c r="H338" s="1315" t="str">
        <f>IF('Section 9b Plan_Médiation'!C26="","",'Section 9b Plan_Médiation'!C26)</f>
        <v/>
      </c>
      <c r="I338" s="8" t="str">
        <f>IF('Section 9b Plan_Médiation'!D26="","",IF('Section 9b Plan_Médiation'!D26="«Choisir»","",'Section 9b Plan_Médiation'!D26))</f>
        <v/>
      </c>
      <c r="J338" s="8" t="str">
        <f>IF('Section 9b Plan_Médiation'!F26="","",IF('Section 9b Plan_Médiation'!F26="«Choisir»","",'Section 9b Plan_Médiation'!F26))</f>
        <v/>
      </c>
      <c r="K338" s="8">
        <f>'Section 9b Plan_Médiation'!G26</f>
        <v>0</v>
      </c>
      <c r="L338" s="8">
        <f>'Section 9b Plan_Médiation'!H26</f>
        <v>0</v>
      </c>
      <c r="M338" s="8">
        <f>'Section 9b Plan_Médiation'!I26</f>
        <v>0</v>
      </c>
      <c r="N338" s="8">
        <f>'Section 9b Plan_Médiation'!J26</f>
        <v>0</v>
      </c>
    </row>
    <row r="339" spans="1:14">
      <c r="A339" s="8">
        <f>'Identification '!$F$11</f>
        <v>0</v>
      </c>
      <c r="B339" s="1441" t="str">
        <f>IF(AND('Identification '!$F$11="",'Identification '!$F$15&lt;&gt;""),'Identification '!$F$15,IF('Identification '!$F$11="","",IF('Identification '!$F$13="Inscrire le nom de votre organisme dans la cellule F15",'Identification '!$F$15,'Identification '!$F$13)))</f>
        <v/>
      </c>
      <c r="C339" s="8" t="str">
        <f>REF!$BM$8</f>
        <v>2026-2027</v>
      </c>
      <c r="D339" s="8" t="s">
        <v>3361</v>
      </c>
      <c r="E339" s="46" t="str">
        <f>'Identification '!$F$17</f>
        <v/>
      </c>
      <c r="F339" s="8" t="str">
        <f>'Identification '!$G$18</f>
        <v/>
      </c>
      <c r="G339" s="8" t="str">
        <f>IF('Section 9b Plan_Médiation'!B27="","",'Section 9b Plan_Médiation'!B27)</f>
        <v/>
      </c>
      <c r="H339" s="1315" t="str">
        <f>IF('Section 9b Plan_Médiation'!C27="","",'Section 9b Plan_Médiation'!C27)</f>
        <v/>
      </c>
      <c r="I339" s="8" t="str">
        <f>IF('Section 9b Plan_Médiation'!D27="","",IF('Section 9b Plan_Médiation'!D27="«Choisir»","",'Section 9b Plan_Médiation'!D27))</f>
        <v/>
      </c>
      <c r="J339" s="8" t="str">
        <f>IF('Section 9b Plan_Médiation'!F27="","",IF('Section 9b Plan_Médiation'!F27="«Choisir»","",'Section 9b Plan_Médiation'!F27))</f>
        <v/>
      </c>
      <c r="K339" s="8">
        <f>'Section 9b Plan_Médiation'!G27</f>
        <v>0</v>
      </c>
      <c r="L339" s="8">
        <f>'Section 9b Plan_Médiation'!H27</f>
        <v>0</v>
      </c>
      <c r="M339" s="8">
        <f>'Section 9b Plan_Médiation'!I27</f>
        <v>0</v>
      </c>
      <c r="N339" s="8">
        <f>'Section 9b Plan_Médiation'!J27</f>
        <v>0</v>
      </c>
    </row>
    <row r="340" spans="1:14">
      <c r="A340" s="8">
        <f>'Identification '!$F$11</f>
        <v>0</v>
      </c>
      <c r="B340" s="1441" t="str">
        <f>IF(AND('Identification '!$F$11="",'Identification '!$F$15&lt;&gt;""),'Identification '!$F$15,IF('Identification '!$F$11="","",IF('Identification '!$F$13="Inscrire le nom de votre organisme dans la cellule F15",'Identification '!$F$15,'Identification '!$F$13)))</f>
        <v/>
      </c>
      <c r="C340" s="8" t="str">
        <f>REF!$BM$8</f>
        <v>2026-2027</v>
      </c>
      <c r="D340" s="8" t="s">
        <v>3361</v>
      </c>
      <c r="E340" s="46" t="str">
        <f>'Identification '!$F$17</f>
        <v/>
      </c>
      <c r="F340" s="8" t="str">
        <f>'Identification '!$G$18</f>
        <v/>
      </c>
      <c r="G340" s="8" t="str">
        <f>IF('Section 9b Plan_Médiation'!B28="","",'Section 9b Plan_Médiation'!B28)</f>
        <v/>
      </c>
      <c r="H340" s="1315" t="str">
        <f>IF('Section 9b Plan_Médiation'!C28="","",'Section 9b Plan_Médiation'!C28)</f>
        <v/>
      </c>
      <c r="I340" s="8" t="str">
        <f>IF('Section 9b Plan_Médiation'!D28="","",IF('Section 9b Plan_Médiation'!D28="«Choisir»","",'Section 9b Plan_Médiation'!D28))</f>
        <v/>
      </c>
      <c r="J340" s="8" t="str">
        <f>IF('Section 9b Plan_Médiation'!F28="","",IF('Section 9b Plan_Médiation'!F28="«Choisir»","",'Section 9b Plan_Médiation'!F28))</f>
        <v/>
      </c>
      <c r="K340" s="8">
        <f>'Section 9b Plan_Médiation'!G28</f>
        <v>0</v>
      </c>
      <c r="L340" s="8">
        <f>'Section 9b Plan_Médiation'!H28</f>
        <v>0</v>
      </c>
      <c r="M340" s="8">
        <f>'Section 9b Plan_Médiation'!I28</f>
        <v>0</v>
      </c>
      <c r="N340" s="8">
        <f>'Section 9b Plan_Médiation'!J28</f>
        <v>0</v>
      </c>
    </row>
    <row r="341" spans="1:14">
      <c r="A341" s="8">
        <f>'Identification '!$F$11</f>
        <v>0</v>
      </c>
      <c r="B341" s="1441" t="str">
        <f>IF(AND('Identification '!$F$11="",'Identification '!$F$15&lt;&gt;""),'Identification '!$F$15,IF('Identification '!$F$11="","",IF('Identification '!$F$13="Inscrire le nom de votre organisme dans la cellule F15",'Identification '!$F$15,'Identification '!$F$13)))</f>
        <v/>
      </c>
      <c r="C341" s="8" t="str">
        <f>REF!$BM$8</f>
        <v>2026-2027</v>
      </c>
      <c r="D341" s="8" t="s">
        <v>3361</v>
      </c>
      <c r="E341" s="46" t="str">
        <f>'Identification '!$F$17</f>
        <v/>
      </c>
      <c r="F341" s="8" t="str">
        <f>'Identification '!$G$18</f>
        <v/>
      </c>
      <c r="G341" s="8" t="str">
        <f>IF('Section 9b Plan_Médiation'!B29="","",'Section 9b Plan_Médiation'!B29)</f>
        <v/>
      </c>
      <c r="H341" s="1315" t="str">
        <f>IF('Section 9b Plan_Médiation'!C29="","",'Section 9b Plan_Médiation'!C29)</f>
        <v/>
      </c>
      <c r="I341" s="8" t="str">
        <f>IF('Section 9b Plan_Médiation'!D29="","",IF('Section 9b Plan_Médiation'!D29="«Choisir»","",'Section 9b Plan_Médiation'!D29))</f>
        <v/>
      </c>
      <c r="J341" s="8" t="str">
        <f>IF('Section 9b Plan_Médiation'!F29="","",IF('Section 9b Plan_Médiation'!F29="«Choisir»","",'Section 9b Plan_Médiation'!F29))</f>
        <v/>
      </c>
      <c r="K341" s="8">
        <f>'Section 9b Plan_Médiation'!G29</f>
        <v>0</v>
      </c>
      <c r="L341" s="8">
        <f>'Section 9b Plan_Médiation'!H29</f>
        <v>0</v>
      </c>
      <c r="M341" s="8">
        <f>'Section 9b Plan_Médiation'!I29</f>
        <v>0</v>
      </c>
      <c r="N341" s="8">
        <f>'Section 9b Plan_Médiation'!J29</f>
        <v>0</v>
      </c>
    </row>
    <row r="342" spans="1:14">
      <c r="A342" s="8">
        <f>'Identification '!$F$11</f>
        <v>0</v>
      </c>
      <c r="B342" s="1441" t="str">
        <f>IF(AND('Identification '!$F$11="",'Identification '!$F$15&lt;&gt;""),'Identification '!$F$15,IF('Identification '!$F$11="","",IF('Identification '!$F$13="Inscrire le nom de votre organisme dans la cellule F15",'Identification '!$F$15,'Identification '!$F$13)))</f>
        <v/>
      </c>
      <c r="C342" s="8" t="str">
        <f>REF!$BM$8</f>
        <v>2026-2027</v>
      </c>
      <c r="D342" s="8" t="s">
        <v>3361</v>
      </c>
      <c r="E342" s="46" t="str">
        <f>'Identification '!$F$17</f>
        <v/>
      </c>
      <c r="F342" s="8" t="str">
        <f>'Identification '!$G$18</f>
        <v/>
      </c>
      <c r="G342" s="8" t="str">
        <f>IF('Section 9b Plan_Médiation'!B30="","",'Section 9b Plan_Médiation'!B30)</f>
        <v/>
      </c>
      <c r="H342" s="1315" t="str">
        <f>IF('Section 9b Plan_Médiation'!C30="","",'Section 9b Plan_Médiation'!C30)</f>
        <v/>
      </c>
      <c r="I342" s="8" t="str">
        <f>IF('Section 9b Plan_Médiation'!D30="","",IF('Section 9b Plan_Médiation'!D30="«Choisir»","",'Section 9b Plan_Médiation'!D30))</f>
        <v/>
      </c>
      <c r="J342" s="8" t="str">
        <f>IF('Section 9b Plan_Médiation'!F30="","",IF('Section 9b Plan_Médiation'!F30="«Choisir»","",'Section 9b Plan_Médiation'!F30))</f>
        <v/>
      </c>
      <c r="K342" s="8">
        <f>'Section 9b Plan_Médiation'!G30</f>
        <v>0</v>
      </c>
      <c r="L342" s="8">
        <f>'Section 9b Plan_Médiation'!H30</f>
        <v>0</v>
      </c>
      <c r="M342" s="8">
        <f>'Section 9b Plan_Médiation'!I30</f>
        <v>0</v>
      </c>
      <c r="N342" s="8">
        <f>'Section 9b Plan_Médiation'!J30</f>
        <v>0</v>
      </c>
    </row>
    <row r="343" spans="1:14">
      <c r="A343" s="8">
        <f>'Identification '!$F$11</f>
        <v>0</v>
      </c>
      <c r="B343" s="1441" t="str">
        <f>IF(AND('Identification '!$F$11="",'Identification '!$F$15&lt;&gt;""),'Identification '!$F$15,IF('Identification '!$F$11="","",IF('Identification '!$F$13="Inscrire le nom de votre organisme dans la cellule F15",'Identification '!$F$15,'Identification '!$F$13)))</f>
        <v/>
      </c>
      <c r="C343" s="8" t="str">
        <f>REF!$BM$8</f>
        <v>2026-2027</v>
      </c>
      <c r="D343" s="8" t="s">
        <v>3361</v>
      </c>
      <c r="E343" s="46" t="str">
        <f>'Identification '!$F$17</f>
        <v/>
      </c>
      <c r="F343" s="8" t="str">
        <f>'Identification '!$G$18</f>
        <v/>
      </c>
      <c r="G343" s="8" t="str">
        <f>IF('Section 9b Plan_Médiation'!B31="","",'Section 9b Plan_Médiation'!B31)</f>
        <v/>
      </c>
      <c r="H343" s="1315" t="str">
        <f>IF('Section 9b Plan_Médiation'!C31="","",'Section 9b Plan_Médiation'!C31)</f>
        <v/>
      </c>
      <c r="I343" s="8" t="str">
        <f>IF('Section 9b Plan_Médiation'!D31="","",IF('Section 9b Plan_Médiation'!D31="«Choisir»","",'Section 9b Plan_Médiation'!D31))</f>
        <v/>
      </c>
      <c r="J343" s="8" t="str">
        <f>IF('Section 9b Plan_Médiation'!F31="","",IF('Section 9b Plan_Médiation'!F31="«Choisir»","",'Section 9b Plan_Médiation'!F31))</f>
        <v/>
      </c>
      <c r="K343" s="8">
        <f>'Section 9b Plan_Médiation'!G31</f>
        <v>0</v>
      </c>
      <c r="L343" s="8">
        <f>'Section 9b Plan_Médiation'!H31</f>
        <v>0</v>
      </c>
      <c r="M343" s="8">
        <f>'Section 9b Plan_Médiation'!I31</f>
        <v>0</v>
      </c>
      <c r="N343" s="8">
        <f>'Section 9b Plan_Médiation'!J31</f>
        <v>0</v>
      </c>
    </row>
    <row r="344" spans="1:14">
      <c r="A344" s="8">
        <f>'Identification '!$F$11</f>
        <v>0</v>
      </c>
      <c r="B344" s="1441" t="str">
        <f>IF(AND('Identification '!$F$11="",'Identification '!$F$15&lt;&gt;""),'Identification '!$F$15,IF('Identification '!$F$11="","",IF('Identification '!$F$13="Inscrire le nom de votre organisme dans la cellule F15",'Identification '!$F$15,'Identification '!$F$13)))</f>
        <v/>
      </c>
      <c r="C344" s="8" t="str">
        <f>REF!$BM$8</f>
        <v>2026-2027</v>
      </c>
      <c r="D344" s="8" t="s">
        <v>3361</v>
      </c>
      <c r="E344" s="46" t="str">
        <f>'Identification '!$F$17</f>
        <v/>
      </c>
      <c r="F344" s="8" t="str">
        <f>'Identification '!$G$18</f>
        <v/>
      </c>
      <c r="G344" s="8" t="str">
        <f>IF('Section 9b Plan_Médiation'!B32="","",'Section 9b Plan_Médiation'!B32)</f>
        <v/>
      </c>
      <c r="H344" s="1315" t="str">
        <f>IF('Section 9b Plan_Médiation'!C32="","",'Section 9b Plan_Médiation'!C32)</f>
        <v/>
      </c>
      <c r="I344" s="8" t="str">
        <f>IF('Section 9b Plan_Médiation'!D32="","",IF('Section 9b Plan_Médiation'!D32="«Choisir»","",'Section 9b Plan_Médiation'!D32))</f>
        <v/>
      </c>
      <c r="J344" s="8" t="str">
        <f>IF('Section 9b Plan_Médiation'!F32="","",IF('Section 9b Plan_Médiation'!F32="«Choisir»","",'Section 9b Plan_Médiation'!F32))</f>
        <v/>
      </c>
      <c r="K344" s="8">
        <f>'Section 9b Plan_Médiation'!G32</f>
        <v>0</v>
      </c>
      <c r="L344" s="8">
        <f>'Section 9b Plan_Médiation'!H32</f>
        <v>0</v>
      </c>
      <c r="M344" s="8">
        <f>'Section 9b Plan_Médiation'!I32</f>
        <v>0</v>
      </c>
      <c r="N344" s="8">
        <f>'Section 9b Plan_Médiation'!J32</f>
        <v>0</v>
      </c>
    </row>
    <row r="345" spans="1:14">
      <c r="A345" s="8">
        <f>'Identification '!$F$11</f>
        <v>0</v>
      </c>
      <c r="B345" s="1441" t="str">
        <f>IF(AND('Identification '!$F$11="",'Identification '!$F$15&lt;&gt;""),'Identification '!$F$15,IF('Identification '!$F$11="","",IF('Identification '!$F$13="Inscrire le nom de votre organisme dans la cellule F15",'Identification '!$F$15,'Identification '!$F$13)))</f>
        <v/>
      </c>
      <c r="C345" s="8" t="str">
        <f>REF!$BM$8</f>
        <v>2026-2027</v>
      </c>
      <c r="D345" s="8" t="s">
        <v>3361</v>
      </c>
      <c r="E345" s="46" t="str">
        <f>'Identification '!$F$17</f>
        <v/>
      </c>
      <c r="F345" s="8" t="str">
        <f>'Identification '!$G$18</f>
        <v/>
      </c>
      <c r="G345" s="8" t="str">
        <f>IF('Section 9b Plan_Médiation'!B33="","",'Section 9b Plan_Médiation'!B33)</f>
        <v/>
      </c>
      <c r="H345" s="1315" t="str">
        <f>IF('Section 9b Plan_Médiation'!C33="","",'Section 9b Plan_Médiation'!C33)</f>
        <v/>
      </c>
      <c r="I345" s="8" t="str">
        <f>IF('Section 9b Plan_Médiation'!D33="","",IF('Section 9b Plan_Médiation'!D33="«Choisir»","",'Section 9b Plan_Médiation'!D33))</f>
        <v/>
      </c>
      <c r="J345" s="8" t="str">
        <f>IF('Section 9b Plan_Médiation'!F33="","",IF('Section 9b Plan_Médiation'!F33="«Choisir»","",'Section 9b Plan_Médiation'!F33))</f>
        <v/>
      </c>
      <c r="K345" s="8">
        <f>'Section 9b Plan_Médiation'!G33</f>
        <v>0</v>
      </c>
      <c r="L345" s="8">
        <f>'Section 9b Plan_Médiation'!H33</f>
        <v>0</v>
      </c>
      <c r="M345" s="8">
        <f>'Section 9b Plan_Médiation'!I33</f>
        <v>0</v>
      </c>
      <c r="N345" s="8">
        <f>'Section 9b Plan_Médiation'!J33</f>
        <v>0</v>
      </c>
    </row>
    <row r="346" spans="1:14">
      <c r="A346" s="8">
        <f>'Identification '!$F$11</f>
        <v>0</v>
      </c>
      <c r="B346" s="1441" t="str">
        <f>IF(AND('Identification '!$F$11="",'Identification '!$F$15&lt;&gt;""),'Identification '!$F$15,IF('Identification '!$F$11="","",IF('Identification '!$F$13="Inscrire le nom de votre organisme dans la cellule F15",'Identification '!$F$15,'Identification '!$F$13)))</f>
        <v/>
      </c>
      <c r="C346" s="8" t="str">
        <f>REF!$BM$8</f>
        <v>2026-2027</v>
      </c>
      <c r="D346" s="8" t="s">
        <v>3361</v>
      </c>
      <c r="E346" s="46" t="str">
        <f>'Identification '!$F$17</f>
        <v/>
      </c>
      <c r="F346" s="8" t="str">
        <f>'Identification '!$G$18</f>
        <v/>
      </c>
      <c r="G346" s="8" t="str">
        <f>IF('Section 9b Plan_Médiation'!B34="","",'Section 9b Plan_Médiation'!B34)</f>
        <v/>
      </c>
      <c r="H346" s="1315" t="str">
        <f>IF('Section 9b Plan_Médiation'!C34="","",'Section 9b Plan_Médiation'!C34)</f>
        <v/>
      </c>
      <c r="I346" s="8" t="str">
        <f>IF('Section 9b Plan_Médiation'!D34="","",IF('Section 9b Plan_Médiation'!D34="«Choisir»","",'Section 9b Plan_Médiation'!D34))</f>
        <v/>
      </c>
      <c r="J346" s="8" t="str">
        <f>IF('Section 9b Plan_Médiation'!F34="","",IF('Section 9b Plan_Médiation'!F34="«Choisir»","",'Section 9b Plan_Médiation'!F34))</f>
        <v/>
      </c>
      <c r="K346" s="8">
        <f>'Section 9b Plan_Médiation'!G34</f>
        <v>0</v>
      </c>
      <c r="L346" s="8">
        <f>'Section 9b Plan_Médiation'!H34</f>
        <v>0</v>
      </c>
      <c r="M346" s="8">
        <f>'Section 9b Plan_Médiation'!I34</f>
        <v>0</v>
      </c>
      <c r="N346" s="8">
        <f>'Section 9b Plan_Médiation'!J34</f>
        <v>0</v>
      </c>
    </row>
    <row r="347" spans="1:14">
      <c r="A347" s="8">
        <f>'Identification '!$F$11</f>
        <v>0</v>
      </c>
      <c r="B347" s="1441" t="str">
        <f>IF(AND('Identification '!$F$11="",'Identification '!$F$15&lt;&gt;""),'Identification '!$F$15,IF('Identification '!$F$11="","",IF('Identification '!$F$13="Inscrire le nom de votre organisme dans la cellule F15",'Identification '!$F$15,'Identification '!$F$13)))</f>
        <v/>
      </c>
      <c r="C347" s="8" t="str">
        <f>REF!$BM$8</f>
        <v>2026-2027</v>
      </c>
      <c r="D347" s="8" t="s">
        <v>3361</v>
      </c>
      <c r="E347" s="46" t="str">
        <f>'Identification '!$F$17</f>
        <v/>
      </c>
      <c r="F347" s="8" t="str">
        <f>'Identification '!$G$18</f>
        <v/>
      </c>
      <c r="G347" s="8" t="str">
        <f>IF('Section 9b Plan_Médiation'!B35="","",'Section 9b Plan_Médiation'!B35)</f>
        <v/>
      </c>
      <c r="H347" s="1315" t="str">
        <f>IF('Section 9b Plan_Médiation'!C35="","",'Section 9b Plan_Médiation'!C35)</f>
        <v/>
      </c>
      <c r="I347" s="8" t="str">
        <f>IF('Section 9b Plan_Médiation'!D35="","",IF('Section 9b Plan_Médiation'!D35="«Choisir»","",'Section 9b Plan_Médiation'!D35))</f>
        <v/>
      </c>
      <c r="J347" s="8" t="str">
        <f>IF('Section 9b Plan_Médiation'!F35="","",IF('Section 9b Plan_Médiation'!F35="«Choisir»","",'Section 9b Plan_Médiation'!F35))</f>
        <v/>
      </c>
      <c r="K347" s="8">
        <f>'Section 9b Plan_Médiation'!G35</f>
        <v>0</v>
      </c>
      <c r="L347" s="8">
        <f>'Section 9b Plan_Médiation'!H35</f>
        <v>0</v>
      </c>
      <c r="M347" s="8">
        <f>'Section 9b Plan_Médiation'!I35</f>
        <v>0</v>
      </c>
      <c r="N347" s="8">
        <f>'Section 9b Plan_Médiation'!J35</f>
        <v>0</v>
      </c>
    </row>
    <row r="348" spans="1:14">
      <c r="A348" s="8">
        <f>'Identification '!$F$11</f>
        <v>0</v>
      </c>
      <c r="B348" s="1441" t="str">
        <f>IF(AND('Identification '!$F$11="",'Identification '!$F$15&lt;&gt;""),'Identification '!$F$15,IF('Identification '!$F$11="","",IF('Identification '!$F$13="Inscrire le nom de votre organisme dans la cellule F15",'Identification '!$F$15,'Identification '!$F$13)))</f>
        <v/>
      </c>
      <c r="C348" s="8" t="str">
        <f>REF!$BM$8</f>
        <v>2026-2027</v>
      </c>
      <c r="D348" s="8" t="s">
        <v>3361</v>
      </c>
      <c r="E348" s="46" t="str">
        <f>'Identification '!$F$17</f>
        <v/>
      </c>
      <c r="F348" s="8" t="str">
        <f>'Identification '!$G$18</f>
        <v/>
      </c>
      <c r="G348" s="8" t="str">
        <f>IF('Section 9b Plan_Médiation'!B36="","",'Section 9b Plan_Médiation'!B36)</f>
        <v/>
      </c>
      <c r="H348" s="1315" t="str">
        <f>IF('Section 9b Plan_Médiation'!C36="","",'Section 9b Plan_Médiation'!C36)</f>
        <v/>
      </c>
      <c r="I348" s="8" t="str">
        <f>IF('Section 9b Plan_Médiation'!D36="","",IF('Section 9b Plan_Médiation'!D36="«Choisir»","",'Section 9b Plan_Médiation'!D36))</f>
        <v/>
      </c>
      <c r="J348" s="8" t="str">
        <f>IF('Section 9b Plan_Médiation'!F36="","",IF('Section 9b Plan_Médiation'!F36="«Choisir»","",'Section 9b Plan_Médiation'!F36))</f>
        <v/>
      </c>
      <c r="K348" s="8">
        <f>'Section 9b Plan_Médiation'!G36</f>
        <v>0</v>
      </c>
      <c r="L348" s="8">
        <f>'Section 9b Plan_Médiation'!H36</f>
        <v>0</v>
      </c>
      <c r="M348" s="8">
        <f>'Section 9b Plan_Médiation'!I36</f>
        <v>0</v>
      </c>
      <c r="N348" s="8">
        <f>'Section 9b Plan_Médiation'!J36</f>
        <v>0</v>
      </c>
    </row>
    <row r="349" spans="1:14">
      <c r="A349" s="8">
        <f>'Identification '!$F$11</f>
        <v>0</v>
      </c>
      <c r="B349" s="1441" t="str">
        <f>IF(AND('Identification '!$F$11="",'Identification '!$F$15&lt;&gt;""),'Identification '!$F$15,IF('Identification '!$F$11="","",IF('Identification '!$F$13="Inscrire le nom de votre organisme dans la cellule F15",'Identification '!$F$15,'Identification '!$F$13)))</f>
        <v/>
      </c>
      <c r="C349" s="8" t="str">
        <f>REF!$BM$8</f>
        <v>2026-2027</v>
      </c>
      <c r="D349" s="8" t="s">
        <v>3361</v>
      </c>
      <c r="E349" s="46" t="str">
        <f>'Identification '!$F$17</f>
        <v/>
      </c>
      <c r="F349" s="8" t="str">
        <f>'Identification '!$G$18</f>
        <v/>
      </c>
      <c r="G349" s="8" t="str">
        <f>IF('Section 9b Plan_Médiation'!B37="","",'Section 9b Plan_Médiation'!B37)</f>
        <v/>
      </c>
      <c r="H349" s="1315" t="str">
        <f>IF('Section 9b Plan_Médiation'!C37="","",'Section 9b Plan_Médiation'!C37)</f>
        <v/>
      </c>
      <c r="I349" s="8" t="str">
        <f>IF('Section 9b Plan_Médiation'!D37="","",IF('Section 9b Plan_Médiation'!D37="«Choisir»","",'Section 9b Plan_Médiation'!D37))</f>
        <v/>
      </c>
      <c r="J349" s="8" t="str">
        <f>IF('Section 9b Plan_Médiation'!F37="","",IF('Section 9b Plan_Médiation'!F37="«Choisir»","",'Section 9b Plan_Médiation'!F37))</f>
        <v/>
      </c>
      <c r="K349" s="8">
        <f>'Section 9b Plan_Médiation'!G37</f>
        <v>0</v>
      </c>
      <c r="L349" s="8">
        <f>'Section 9b Plan_Médiation'!H37</f>
        <v>0</v>
      </c>
      <c r="M349" s="8">
        <f>'Section 9b Plan_Médiation'!I37</f>
        <v>0</v>
      </c>
      <c r="N349" s="8">
        <f>'Section 9b Plan_Médiation'!J37</f>
        <v>0</v>
      </c>
    </row>
    <row r="350" spans="1:14">
      <c r="A350" s="8">
        <f>'Identification '!$F$11</f>
        <v>0</v>
      </c>
      <c r="B350" s="1441" t="str">
        <f>IF(AND('Identification '!$F$11="",'Identification '!$F$15&lt;&gt;""),'Identification '!$F$15,IF('Identification '!$F$11="","",IF('Identification '!$F$13="Inscrire le nom de votre organisme dans la cellule F15",'Identification '!$F$15,'Identification '!$F$13)))</f>
        <v/>
      </c>
      <c r="C350" s="8" t="str">
        <f>REF!$BM$8</f>
        <v>2026-2027</v>
      </c>
      <c r="D350" s="8" t="s">
        <v>3361</v>
      </c>
      <c r="E350" s="46" t="str">
        <f>'Identification '!$F$17</f>
        <v/>
      </c>
      <c r="F350" s="8" t="str">
        <f>'Identification '!$G$18</f>
        <v/>
      </c>
      <c r="G350" s="8" t="str">
        <f>IF('Section 9b Plan_Médiation'!B38="","",'Section 9b Plan_Médiation'!B38)</f>
        <v/>
      </c>
      <c r="H350" s="1315" t="str">
        <f>IF('Section 9b Plan_Médiation'!C38="","",'Section 9b Plan_Médiation'!C38)</f>
        <v/>
      </c>
      <c r="I350" s="8" t="str">
        <f>IF('Section 9b Plan_Médiation'!D38="","",IF('Section 9b Plan_Médiation'!D38="«Choisir»","",'Section 9b Plan_Médiation'!D38))</f>
        <v/>
      </c>
      <c r="J350" s="8" t="str">
        <f>IF('Section 9b Plan_Médiation'!F38="","",IF('Section 9b Plan_Médiation'!F38="«Choisir»","",'Section 9b Plan_Médiation'!F38))</f>
        <v/>
      </c>
      <c r="K350" s="8">
        <f>'Section 9b Plan_Médiation'!G38</f>
        <v>0</v>
      </c>
      <c r="L350" s="8">
        <f>'Section 9b Plan_Médiation'!H38</f>
        <v>0</v>
      </c>
      <c r="M350" s="8">
        <f>'Section 9b Plan_Médiation'!I38</f>
        <v>0</v>
      </c>
      <c r="N350" s="8">
        <f>'Section 9b Plan_Médiation'!J38</f>
        <v>0</v>
      </c>
    </row>
    <row r="351" spans="1:14">
      <c r="A351" s="8">
        <f>'Identification '!$F$11</f>
        <v>0</v>
      </c>
      <c r="B351" s="1441" t="str">
        <f>IF(AND('Identification '!$F$11="",'Identification '!$F$15&lt;&gt;""),'Identification '!$F$15,IF('Identification '!$F$11="","",IF('Identification '!$F$13="Inscrire le nom de votre organisme dans la cellule F15",'Identification '!$F$15,'Identification '!$F$13)))</f>
        <v/>
      </c>
      <c r="C351" s="8" t="str">
        <f>REF!$BM$8</f>
        <v>2026-2027</v>
      </c>
      <c r="D351" s="8" t="s">
        <v>3361</v>
      </c>
      <c r="E351" s="46" t="str">
        <f>'Identification '!$F$17</f>
        <v/>
      </c>
      <c r="F351" s="8" t="str">
        <f>'Identification '!$G$18</f>
        <v/>
      </c>
      <c r="G351" s="8" t="str">
        <f>IF('Section 9b Plan_Médiation'!B39="","",'Section 9b Plan_Médiation'!B39)</f>
        <v/>
      </c>
      <c r="H351" s="1315" t="str">
        <f>IF('Section 9b Plan_Médiation'!C39="","",'Section 9b Plan_Médiation'!C39)</f>
        <v/>
      </c>
      <c r="I351" s="8" t="str">
        <f>IF('Section 9b Plan_Médiation'!D39="","",IF('Section 9b Plan_Médiation'!D39="«Choisir»","",'Section 9b Plan_Médiation'!D39))</f>
        <v/>
      </c>
      <c r="J351" s="8" t="str">
        <f>IF('Section 9b Plan_Médiation'!F39="","",IF('Section 9b Plan_Médiation'!F39="«Choisir»","",'Section 9b Plan_Médiation'!F39))</f>
        <v/>
      </c>
      <c r="K351" s="8">
        <f>'Section 9b Plan_Médiation'!G39</f>
        <v>0</v>
      </c>
      <c r="L351" s="8">
        <f>'Section 9b Plan_Médiation'!H39</f>
        <v>0</v>
      </c>
      <c r="M351" s="8">
        <f>'Section 9b Plan_Médiation'!I39</f>
        <v>0</v>
      </c>
      <c r="N351" s="8">
        <f>'Section 9b Plan_Médiation'!J39</f>
        <v>0</v>
      </c>
    </row>
    <row r="352" spans="1:14">
      <c r="A352" s="8">
        <f>'Identification '!$F$11</f>
        <v>0</v>
      </c>
      <c r="B352" s="1441" t="str">
        <f>IF(AND('Identification '!$F$11="",'Identification '!$F$15&lt;&gt;""),'Identification '!$F$15,IF('Identification '!$F$11="","",IF('Identification '!$F$13="Inscrire le nom de votre organisme dans la cellule F15",'Identification '!$F$15,'Identification '!$F$13)))</f>
        <v/>
      </c>
      <c r="C352" s="8" t="str">
        <f>REF!$BM$8</f>
        <v>2026-2027</v>
      </c>
      <c r="D352" s="8" t="s">
        <v>3361</v>
      </c>
      <c r="E352" s="46" t="str">
        <f>'Identification '!$F$17</f>
        <v/>
      </c>
      <c r="F352" s="8" t="str">
        <f>'Identification '!$G$18</f>
        <v/>
      </c>
      <c r="G352" s="8" t="str">
        <f>IF('Section 9b Plan_Médiation'!B40="","",'Section 9b Plan_Médiation'!B40)</f>
        <v/>
      </c>
      <c r="H352" s="1315" t="str">
        <f>IF('Section 9b Plan_Médiation'!C40="","",'Section 9b Plan_Médiation'!C40)</f>
        <v/>
      </c>
      <c r="I352" s="8" t="str">
        <f>IF('Section 9b Plan_Médiation'!D40="","",IF('Section 9b Plan_Médiation'!D40="«Choisir»","",'Section 9b Plan_Médiation'!D40))</f>
        <v/>
      </c>
      <c r="J352" s="8" t="str">
        <f>IF('Section 9b Plan_Médiation'!F40="","",IF('Section 9b Plan_Médiation'!F40="«Choisir»","",'Section 9b Plan_Médiation'!F40))</f>
        <v/>
      </c>
      <c r="K352" s="8">
        <f>'Section 9b Plan_Médiation'!G40</f>
        <v>0</v>
      </c>
      <c r="L352" s="8">
        <f>'Section 9b Plan_Médiation'!H40</f>
        <v>0</v>
      </c>
      <c r="M352" s="8">
        <f>'Section 9b Plan_Médiation'!I40</f>
        <v>0</v>
      </c>
      <c r="N352" s="8">
        <f>'Section 9b Plan_Médiation'!J40</f>
        <v>0</v>
      </c>
    </row>
    <row r="353" spans="1:14">
      <c r="A353" s="8">
        <f>'Identification '!$F$11</f>
        <v>0</v>
      </c>
      <c r="B353" s="1441" t="str">
        <f>IF(AND('Identification '!$F$11="",'Identification '!$F$15&lt;&gt;""),'Identification '!$F$15,IF('Identification '!$F$11="","",IF('Identification '!$F$13="Inscrire le nom de votre organisme dans la cellule F15",'Identification '!$F$15,'Identification '!$F$13)))</f>
        <v/>
      </c>
      <c r="C353" s="8" t="str">
        <f>REF!$BM$8</f>
        <v>2026-2027</v>
      </c>
      <c r="D353" s="8" t="s">
        <v>3361</v>
      </c>
      <c r="E353" s="46" t="str">
        <f>'Identification '!$F$17</f>
        <v/>
      </c>
      <c r="F353" s="8" t="str">
        <f>'Identification '!$G$18</f>
        <v/>
      </c>
      <c r="G353" s="8" t="str">
        <f>IF('Section 9b Plan_Médiation'!B41="","",'Section 9b Plan_Médiation'!B41)</f>
        <v/>
      </c>
      <c r="H353" s="1315" t="str">
        <f>IF('Section 9b Plan_Médiation'!C41="","",'Section 9b Plan_Médiation'!C41)</f>
        <v/>
      </c>
      <c r="I353" s="8" t="str">
        <f>IF('Section 9b Plan_Médiation'!D41="","",IF('Section 9b Plan_Médiation'!D41="«Choisir»","",'Section 9b Plan_Médiation'!D41))</f>
        <v/>
      </c>
      <c r="J353" s="8" t="str">
        <f>IF('Section 9b Plan_Médiation'!F41="","",IF('Section 9b Plan_Médiation'!F41="«Choisir»","",'Section 9b Plan_Médiation'!F41))</f>
        <v/>
      </c>
      <c r="K353" s="8">
        <f>'Section 9b Plan_Médiation'!G41</f>
        <v>0</v>
      </c>
      <c r="L353" s="8">
        <f>'Section 9b Plan_Médiation'!H41</f>
        <v>0</v>
      </c>
      <c r="M353" s="8">
        <f>'Section 9b Plan_Médiation'!I41</f>
        <v>0</v>
      </c>
      <c r="N353" s="8">
        <f>'Section 9b Plan_Médiation'!J41</f>
        <v>0</v>
      </c>
    </row>
    <row r="354" spans="1:14">
      <c r="A354" s="8">
        <f>'Identification '!$F$11</f>
        <v>0</v>
      </c>
      <c r="B354" s="1441" t="str">
        <f>IF(AND('Identification '!$F$11="",'Identification '!$F$15&lt;&gt;""),'Identification '!$F$15,IF('Identification '!$F$11="","",IF('Identification '!$F$13="Inscrire le nom de votre organisme dans la cellule F15",'Identification '!$F$15,'Identification '!$F$13)))</f>
        <v/>
      </c>
      <c r="C354" s="8" t="str">
        <f>REF!$BM$8</f>
        <v>2026-2027</v>
      </c>
      <c r="D354" s="8" t="s">
        <v>3361</v>
      </c>
      <c r="E354" s="46" t="str">
        <f>'Identification '!$F$17</f>
        <v/>
      </c>
      <c r="F354" s="8" t="str">
        <f>'Identification '!$G$18</f>
        <v/>
      </c>
      <c r="G354" s="8" t="str">
        <f>IF('Section 9b Plan_Médiation'!B42="","",'Section 9b Plan_Médiation'!B42)</f>
        <v/>
      </c>
      <c r="H354" s="1315" t="str">
        <f>IF('Section 9b Plan_Médiation'!C42="","",'Section 9b Plan_Médiation'!C42)</f>
        <v/>
      </c>
      <c r="I354" s="8" t="str">
        <f>IF('Section 9b Plan_Médiation'!D42="","",IF('Section 9b Plan_Médiation'!D42="«Choisir»","",'Section 9b Plan_Médiation'!D42))</f>
        <v/>
      </c>
      <c r="J354" s="8" t="str">
        <f>IF('Section 9b Plan_Médiation'!F42="","",IF('Section 9b Plan_Médiation'!F42="«Choisir»","",'Section 9b Plan_Médiation'!F42))</f>
        <v/>
      </c>
      <c r="K354" s="8">
        <f>'Section 9b Plan_Médiation'!G42</f>
        <v>0</v>
      </c>
      <c r="L354" s="8">
        <f>'Section 9b Plan_Médiation'!H42</f>
        <v>0</v>
      </c>
      <c r="M354" s="8">
        <f>'Section 9b Plan_Médiation'!I42</f>
        <v>0</v>
      </c>
      <c r="N354" s="8">
        <f>'Section 9b Plan_Médiation'!J42</f>
        <v>0</v>
      </c>
    </row>
    <row r="355" spans="1:14">
      <c r="A355" s="8">
        <f>'Identification '!$F$11</f>
        <v>0</v>
      </c>
      <c r="B355" s="1441" t="str">
        <f>IF(AND('Identification '!$F$11="",'Identification '!$F$15&lt;&gt;""),'Identification '!$F$15,IF('Identification '!$F$11="","",IF('Identification '!$F$13="Inscrire le nom de votre organisme dans la cellule F15",'Identification '!$F$15,'Identification '!$F$13)))</f>
        <v/>
      </c>
      <c r="C355" s="8" t="str">
        <f>REF!$BM$8</f>
        <v>2026-2027</v>
      </c>
      <c r="D355" s="8" t="s">
        <v>3361</v>
      </c>
      <c r="E355" s="46" t="str">
        <f>'Identification '!$F$17</f>
        <v/>
      </c>
      <c r="F355" s="8" t="str">
        <f>'Identification '!$G$18</f>
        <v/>
      </c>
      <c r="G355" s="8" t="str">
        <f>IF('Section 9b Plan_Médiation'!B43="","",'Section 9b Plan_Médiation'!B43)</f>
        <v/>
      </c>
      <c r="H355" s="1315" t="str">
        <f>IF('Section 9b Plan_Médiation'!C43="","",'Section 9b Plan_Médiation'!C43)</f>
        <v/>
      </c>
      <c r="I355" s="8" t="str">
        <f>IF('Section 9b Plan_Médiation'!D43="","",IF('Section 9b Plan_Médiation'!D43="«Choisir»","",'Section 9b Plan_Médiation'!D43))</f>
        <v/>
      </c>
      <c r="J355" s="8" t="str">
        <f>IF('Section 9b Plan_Médiation'!F43="","",IF('Section 9b Plan_Médiation'!F43="«Choisir»","",'Section 9b Plan_Médiation'!F43))</f>
        <v/>
      </c>
      <c r="K355" s="8">
        <f>'Section 9b Plan_Médiation'!G43</f>
        <v>0</v>
      </c>
      <c r="L355" s="8">
        <f>'Section 9b Plan_Médiation'!H43</f>
        <v>0</v>
      </c>
      <c r="M355" s="8">
        <f>'Section 9b Plan_Médiation'!I43</f>
        <v>0</v>
      </c>
      <c r="N355" s="8">
        <f>'Section 9b Plan_Médiation'!J43</f>
        <v>0</v>
      </c>
    </row>
    <row r="356" spans="1:14">
      <c r="A356" s="8">
        <f>'Identification '!$F$11</f>
        <v>0</v>
      </c>
      <c r="B356" s="1441" t="str">
        <f>IF(AND('Identification '!$F$11="",'Identification '!$F$15&lt;&gt;""),'Identification '!$F$15,IF('Identification '!$F$11="","",IF('Identification '!$F$13="Inscrire le nom de votre organisme dans la cellule F15",'Identification '!$F$15,'Identification '!$F$13)))</f>
        <v/>
      </c>
      <c r="C356" s="8" t="str">
        <f>REF!$BM$8</f>
        <v>2026-2027</v>
      </c>
      <c r="D356" s="8" t="s">
        <v>3361</v>
      </c>
      <c r="E356" s="46" t="str">
        <f>'Identification '!$F$17</f>
        <v/>
      </c>
      <c r="F356" s="8" t="str">
        <f>'Identification '!$G$18</f>
        <v/>
      </c>
      <c r="G356" s="8" t="str">
        <f>IF('Section 9b Plan_Médiation'!B44="","",'Section 9b Plan_Médiation'!B44)</f>
        <v/>
      </c>
      <c r="H356" s="1315" t="str">
        <f>IF('Section 9b Plan_Médiation'!C44="","",'Section 9b Plan_Médiation'!C44)</f>
        <v/>
      </c>
      <c r="I356" s="8" t="str">
        <f>IF('Section 9b Plan_Médiation'!D44="","",IF('Section 9b Plan_Médiation'!D44="«Choisir»","",'Section 9b Plan_Médiation'!D44))</f>
        <v/>
      </c>
      <c r="J356" s="8" t="str">
        <f>IF('Section 9b Plan_Médiation'!F44="","",IF('Section 9b Plan_Médiation'!F44="«Choisir»","",'Section 9b Plan_Médiation'!F44))</f>
        <v/>
      </c>
      <c r="K356" s="8">
        <f>'Section 9b Plan_Médiation'!G44</f>
        <v>0</v>
      </c>
      <c r="L356" s="8">
        <f>'Section 9b Plan_Médiation'!H44</f>
        <v>0</v>
      </c>
      <c r="M356" s="8">
        <f>'Section 9b Plan_Médiation'!I44</f>
        <v>0</v>
      </c>
      <c r="N356" s="8">
        <f>'Section 9b Plan_Médiation'!J44</f>
        <v>0</v>
      </c>
    </row>
    <row r="357" spans="1:14">
      <c r="A357" s="8">
        <f>'Identification '!$F$11</f>
        <v>0</v>
      </c>
      <c r="B357" s="1441" t="str">
        <f>IF(AND('Identification '!$F$11="",'Identification '!$F$15&lt;&gt;""),'Identification '!$F$15,IF('Identification '!$F$11="","",IF('Identification '!$F$13="Inscrire le nom de votre organisme dans la cellule F15",'Identification '!$F$15,'Identification '!$F$13)))</f>
        <v/>
      </c>
      <c r="C357" s="8" t="str">
        <f>REF!$BM$8</f>
        <v>2026-2027</v>
      </c>
      <c r="D357" s="8" t="s">
        <v>3361</v>
      </c>
      <c r="E357" s="46" t="str">
        <f>'Identification '!$F$17</f>
        <v/>
      </c>
      <c r="F357" s="8" t="str">
        <f>'Identification '!$G$18</f>
        <v/>
      </c>
      <c r="G357" s="8" t="str">
        <f>IF('Section 9b Plan_Médiation'!B45="","",'Section 9b Plan_Médiation'!B45)</f>
        <v/>
      </c>
      <c r="H357" s="1315" t="str">
        <f>IF('Section 9b Plan_Médiation'!C45="","",'Section 9b Plan_Médiation'!C45)</f>
        <v/>
      </c>
      <c r="I357" s="8" t="str">
        <f>IF('Section 9b Plan_Médiation'!D45="","",IF('Section 9b Plan_Médiation'!D45="«Choisir»","",'Section 9b Plan_Médiation'!D45))</f>
        <v/>
      </c>
      <c r="J357" s="8" t="str">
        <f>IF('Section 9b Plan_Médiation'!F45="","",IF('Section 9b Plan_Médiation'!F45="«Choisir»","",'Section 9b Plan_Médiation'!F45))</f>
        <v/>
      </c>
      <c r="K357" s="8">
        <f>'Section 9b Plan_Médiation'!G45</f>
        <v>0</v>
      </c>
      <c r="L357" s="8">
        <f>'Section 9b Plan_Médiation'!H45</f>
        <v>0</v>
      </c>
      <c r="M357" s="8">
        <f>'Section 9b Plan_Médiation'!I45</f>
        <v>0</v>
      </c>
      <c r="N357" s="8">
        <f>'Section 9b Plan_Médiation'!J45</f>
        <v>0</v>
      </c>
    </row>
    <row r="358" spans="1:14">
      <c r="A358" s="8">
        <f>'Identification '!$F$11</f>
        <v>0</v>
      </c>
      <c r="B358" s="1441" t="str">
        <f>IF(AND('Identification '!$F$11="",'Identification '!$F$15&lt;&gt;""),'Identification '!$F$15,IF('Identification '!$F$11="","",IF('Identification '!$F$13="Inscrire le nom de votre organisme dans la cellule F15",'Identification '!$F$15,'Identification '!$F$13)))</f>
        <v/>
      </c>
      <c r="C358" s="8" t="str">
        <f>REF!$BM$8</f>
        <v>2026-2027</v>
      </c>
      <c r="D358" s="8" t="s">
        <v>3361</v>
      </c>
      <c r="E358" s="46" t="str">
        <f>'Identification '!$F$17</f>
        <v/>
      </c>
      <c r="F358" s="8" t="str">
        <f>'Identification '!$G$18</f>
        <v/>
      </c>
      <c r="G358" s="8" t="str">
        <f>IF('Section 9b Plan_Médiation'!B46="","",'Section 9b Plan_Médiation'!B46)</f>
        <v/>
      </c>
      <c r="H358" s="1315" t="str">
        <f>IF('Section 9b Plan_Médiation'!C46="","",'Section 9b Plan_Médiation'!C46)</f>
        <v/>
      </c>
      <c r="I358" s="8" t="str">
        <f>IF('Section 9b Plan_Médiation'!D46="","",IF('Section 9b Plan_Médiation'!D46="«Choisir»","",'Section 9b Plan_Médiation'!D46))</f>
        <v/>
      </c>
      <c r="J358" s="8" t="str">
        <f>IF('Section 9b Plan_Médiation'!F46="","",IF('Section 9b Plan_Médiation'!F46="«Choisir»","",'Section 9b Plan_Médiation'!F46))</f>
        <v/>
      </c>
      <c r="K358" s="8">
        <f>'Section 9b Plan_Médiation'!G46</f>
        <v>0</v>
      </c>
      <c r="L358" s="8">
        <f>'Section 9b Plan_Médiation'!H46</f>
        <v>0</v>
      </c>
      <c r="M358" s="8">
        <f>'Section 9b Plan_Médiation'!I46</f>
        <v>0</v>
      </c>
      <c r="N358" s="8">
        <f>'Section 9b Plan_Médiation'!J46</f>
        <v>0</v>
      </c>
    </row>
    <row r="359" spans="1:14">
      <c r="A359" s="8">
        <f>'Identification '!$F$11</f>
        <v>0</v>
      </c>
      <c r="B359" s="1441" t="str">
        <f>IF(AND('Identification '!$F$11="",'Identification '!$F$15&lt;&gt;""),'Identification '!$F$15,IF('Identification '!$F$11="","",IF('Identification '!$F$13="Inscrire le nom de votre organisme dans la cellule F15",'Identification '!$F$15,'Identification '!$F$13)))</f>
        <v/>
      </c>
      <c r="C359" s="8" t="str">
        <f>REF!$BM$8</f>
        <v>2026-2027</v>
      </c>
      <c r="D359" s="8" t="s">
        <v>3361</v>
      </c>
      <c r="E359" s="46" t="str">
        <f>'Identification '!$F$17</f>
        <v/>
      </c>
      <c r="F359" s="8" t="str">
        <f>'Identification '!$G$18</f>
        <v/>
      </c>
      <c r="G359" s="8" t="str">
        <f>IF('Section 9b Plan_Médiation'!B47="","",'Section 9b Plan_Médiation'!B47)</f>
        <v/>
      </c>
      <c r="H359" s="1315" t="str">
        <f>IF('Section 9b Plan_Médiation'!C47="","",'Section 9b Plan_Médiation'!C47)</f>
        <v/>
      </c>
      <c r="I359" s="8" t="str">
        <f>IF('Section 9b Plan_Médiation'!D47="","",IF('Section 9b Plan_Médiation'!D47="«Choisir»","",'Section 9b Plan_Médiation'!D47))</f>
        <v/>
      </c>
      <c r="J359" s="8" t="str">
        <f>IF('Section 9b Plan_Médiation'!F47="","",IF('Section 9b Plan_Médiation'!F47="«Choisir»","",'Section 9b Plan_Médiation'!F47))</f>
        <v/>
      </c>
      <c r="K359" s="8">
        <f>'Section 9b Plan_Médiation'!G47</f>
        <v>0</v>
      </c>
      <c r="L359" s="8">
        <f>'Section 9b Plan_Médiation'!H47</f>
        <v>0</v>
      </c>
      <c r="M359" s="8">
        <f>'Section 9b Plan_Médiation'!I47</f>
        <v>0</v>
      </c>
      <c r="N359" s="8">
        <f>'Section 9b Plan_Médiation'!J47</f>
        <v>0</v>
      </c>
    </row>
    <row r="360" spans="1:14">
      <c r="A360" s="8">
        <f>'Identification '!$F$11</f>
        <v>0</v>
      </c>
      <c r="B360" s="1441" t="str">
        <f>IF(AND('Identification '!$F$11="",'Identification '!$F$15&lt;&gt;""),'Identification '!$F$15,IF('Identification '!$F$11="","",IF('Identification '!$F$13="Inscrire le nom de votre organisme dans la cellule F15",'Identification '!$F$15,'Identification '!$F$13)))</f>
        <v/>
      </c>
      <c r="C360" s="8" t="str">
        <f>REF!$BM$8</f>
        <v>2026-2027</v>
      </c>
      <c r="D360" s="8" t="s">
        <v>3361</v>
      </c>
      <c r="E360" s="46" t="str">
        <f>'Identification '!$F$17</f>
        <v/>
      </c>
      <c r="F360" s="8" t="str">
        <f>'Identification '!$G$18</f>
        <v/>
      </c>
      <c r="G360" s="8" t="str">
        <f>IF('Section 9b Plan_Médiation'!B48="","",'Section 9b Plan_Médiation'!B48)</f>
        <v/>
      </c>
      <c r="H360" s="1315" t="str">
        <f>IF('Section 9b Plan_Médiation'!C48="","",'Section 9b Plan_Médiation'!C48)</f>
        <v/>
      </c>
      <c r="I360" s="8" t="str">
        <f>IF('Section 9b Plan_Médiation'!D48="","",IF('Section 9b Plan_Médiation'!D48="«Choisir»","",'Section 9b Plan_Médiation'!D48))</f>
        <v/>
      </c>
      <c r="J360" s="8" t="str">
        <f>IF('Section 9b Plan_Médiation'!F48="","",IF('Section 9b Plan_Médiation'!F48="«Choisir»","",'Section 9b Plan_Médiation'!F48))</f>
        <v/>
      </c>
      <c r="K360" s="8">
        <f>'Section 9b Plan_Médiation'!G48</f>
        <v>0</v>
      </c>
      <c r="L360" s="8">
        <f>'Section 9b Plan_Médiation'!H48</f>
        <v>0</v>
      </c>
      <c r="M360" s="8">
        <f>'Section 9b Plan_Médiation'!I48</f>
        <v>0</v>
      </c>
      <c r="N360" s="8">
        <f>'Section 9b Plan_Médiation'!J48</f>
        <v>0</v>
      </c>
    </row>
    <row r="361" spans="1:14">
      <c r="A361" s="8">
        <f>'Identification '!$F$11</f>
        <v>0</v>
      </c>
      <c r="B361" s="1441" t="str">
        <f>IF(AND('Identification '!$F$11="",'Identification '!$F$15&lt;&gt;""),'Identification '!$F$15,IF('Identification '!$F$11="","",IF('Identification '!$F$13="Inscrire le nom de votre organisme dans la cellule F15",'Identification '!$F$15,'Identification '!$F$13)))</f>
        <v/>
      </c>
      <c r="C361" s="8" t="str">
        <f>REF!$BM$8</f>
        <v>2026-2027</v>
      </c>
      <c r="D361" s="8" t="s">
        <v>3361</v>
      </c>
      <c r="E361" s="46" t="str">
        <f>'Identification '!$F$17</f>
        <v/>
      </c>
      <c r="F361" s="8" t="str">
        <f>'Identification '!$G$18</f>
        <v/>
      </c>
      <c r="G361" s="8" t="str">
        <f>IF('Section 9b Plan_Médiation'!B49="","",'Section 9b Plan_Médiation'!B49)</f>
        <v/>
      </c>
      <c r="H361" s="1315" t="str">
        <f>IF('Section 9b Plan_Médiation'!C49="","",'Section 9b Plan_Médiation'!C49)</f>
        <v/>
      </c>
      <c r="I361" s="8" t="str">
        <f>IF('Section 9b Plan_Médiation'!D49="","",IF('Section 9b Plan_Médiation'!D49="«Choisir»","",'Section 9b Plan_Médiation'!D49))</f>
        <v/>
      </c>
      <c r="J361" s="8" t="str">
        <f>IF('Section 9b Plan_Médiation'!F49="","",IF('Section 9b Plan_Médiation'!F49="«Choisir»","",'Section 9b Plan_Médiation'!F49))</f>
        <v/>
      </c>
      <c r="K361" s="8">
        <f>'Section 9b Plan_Médiation'!G49</f>
        <v>0</v>
      </c>
      <c r="L361" s="8">
        <f>'Section 9b Plan_Médiation'!H49</f>
        <v>0</v>
      </c>
      <c r="M361" s="8">
        <f>'Section 9b Plan_Médiation'!I49</f>
        <v>0</v>
      </c>
      <c r="N361" s="8">
        <f>'Section 9b Plan_Médiation'!J49</f>
        <v>0</v>
      </c>
    </row>
    <row r="362" spans="1:14">
      <c r="A362" s="8">
        <f>'Identification '!$F$11</f>
        <v>0</v>
      </c>
      <c r="B362" s="1441" t="str">
        <f>IF(AND('Identification '!$F$11="",'Identification '!$F$15&lt;&gt;""),'Identification '!$F$15,IF('Identification '!$F$11="","",IF('Identification '!$F$13="Inscrire le nom de votre organisme dans la cellule F15",'Identification '!$F$15,'Identification '!$F$13)))</f>
        <v/>
      </c>
      <c r="C362" s="8" t="str">
        <f>REF!$BM$8</f>
        <v>2026-2027</v>
      </c>
      <c r="D362" s="8" t="s">
        <v>3361</v>
      </c>
      <c r="E362" s="46" t="str">
        <f>'Identification '!$F$17</f>
        <v/>
      </c>
      <c r="F362" s="8" t="str">
        <f>'Identification '!$G$18</f>
        <v/>
      </c>
      <c r="G362" s="8" t="str">
        <f>IF('Section 9b Plan_Médiation'!B50="","",'Section 9b Plan_Médiation'!B50)</f>
        <v/>
      </c>
      <c r="H362" s="1315" t="str">
        <f>IF('Section 9b Plan_Médiation'!C50="","",'Section 9b Plan_Médiation'!C50)</f>
        <v/>
      </c>
      <c r="I362" s="8" t="str">
        <f>IF('Section 9b Plan_Médiation'!D50="","",IF('Section 9b Plan_Médiation'!D50="«Choisir»","",'Section 9b Plan_Médiation'!D50))</f>
        <v/>
      </c>
      <c r="J362" s="8" t="str">
        <f>IF('Section 9b Plan_Médiation'!F50="","",IF('Section 9b Plan_Médiation'!F50="«Choisir»","",'Section 9b Plan_Médiation'!F50))</f>
        <v/>
      </c>
      <c r="K362" s="8">
        <f>'Section 9b Plan_Médiation'!G50</f>
        <v>0</v>
      </c>
      <c r="L362" s="8">
        <f>'Section 9b Plan_Médiation'!H50</f>
        <v>0</v>
      </c>
      <c r="M362" s="8">
        <f>'Section 9b Plan_Médiation'!I50</f>
        <v>0</v>
      </c>
      <c r="N362" s="8">
        <f>'Section 9b Plan_Médiation'!J50</f>
        <v>0</v>
      </c>
    </row>
    <row r="363" spans="1:14">
      <c r="A363" s="8">
        <f>'Identification '!$F$11</f>
        <v>0</v>
      </c>
      <c r="B363" s="1441" t="str">
        <f>IF(AND('Identification '!$F$11="",'Identification '!$F$15&lt;&gt;""),'Identification '!$F$15,IF('Identification '!$F$11="","",IF('Identification '!$F$13="Inscrire le nom de votre organisme dans la cellule F15",'Identification '!$F$15,'Identification '!$F$13)))</f>
        <v/>
      </c>
      <c r="C363" s="8" t="str">
        <f>REF!$BM$8</f>
        <v>2026-2027</v>
      </c>
      <c r="D363" s="8" t="s">
        <v>3361</v>
      </c>
      <c r="E363" s="46" t="str">
        <f>'Identification '!$F$17</f>
        <v/>
      </c>
      <c r="F363" s="8" t="str">
        <f>'Identification '!$G$18</f>
        <v/>
      </c>
      <c r="G363" s="8" t="str">
        <f>IF('Section 9b Plan_Médiation'!B51="","",'Section 9b Plan_Médiation'!B51)</f>
        <v/>
      </c>
      <c r="H363" s="1315" t="str">
        <f>IF('Section 9b Plan_Médiation'!C51="","",'Section 9b Plan_Médiation'!C51)</f>
        <v/>
      </c>
      <c r="I363" s="8" t="str">
        <f>IF('Section 9b Plan_Médiation'!D51="","",IF('Section 9b Plan_Médiation'!D51="«Choisir»","",'Section 9b Plan_Médiation'!D51))</f>
        <v/>
      </c>
      <c r="J363" s="8" t="str">
        <f>IF('Section 9b Plan_Médiation'!F51="","",IF('Section 9b Plan_Médiation'!F51="«Choisir»","",'Section 9b Plan_Médiation'!F51))</f>
        <v/>
      </c>
      <c r="K363" s="8">
        <f>'Section 9b Plan_Médiation'!G51</f>
        <v>0</v>
      </c>
      <c r="L363" s="8">
        <f>'Section 9b Plan_Médiation'!H51</f>
        <v>0</v>
      </c>
      <c r="M363" s="8">
        <f>'Section 9b Plan_Médiation'!I51</f>
        <v>0</v>
      </c>
      <c r="N363" s="8">
        <f>'Section 9b Plan_Médiation'!J51</f>
        <v>0</v>
      </c>
    </row>
    <row r="364" spans="1:14">
      <c r="A364" s="8">
        <f>'Identification '!$F$11</f>
        <v>0</v>
      </c>
      <c r="B364" s="1441" t="str">
        <f>IF(AND('Identification '!$F$11="",'Identification '!$F$15&lt;&gt;""),'Identification '!$F$15,IF('Identification '!$F$11="","",IF('Identification '!$F$13="Inscrire le nom de votre organisme dans la cellule F15",'Identification '!$F$15,'Identification '!$F$13)))</f>
        <v/>
      </c>
      <c r="C364" s="8" t="str">
        <f>REF!$BM$8</f>
        <v>2026-2027</v>
      </c>
      <c r="D364" s="8" t="s">
        <v>3361</v>
      </c>
      <c r="E364" s="46" t="str">
        <f>'Identification '!$F$17</f>
        <v/>
      </c>
      <c r="F364" s="8" t="str">
        <f>'Identification '!$G$18</f>
        <v/>
      </c>
      <c r="G364" s="8" t="str">
        <f>IF('Section 9b Plan_Médiation'!B52="","",'Section 9b Plan_Médiation'!B52)</f>
        <v/>
      </c>
      <c r="H364" s="1315" t="str">
        <f>IF('Section 9b Plan_Médiation'!C52="","",'Section 9b Plan_Médiation'!C52)</f>
        <v/>
      </c>
      <c r="I364" s="8" t="str">
        <f>IF('Section 9b Plan_Médiation'!D52="","",IF('Section 9b Plan_Médiation'!D52="«Choisir»","",'Section 9b Plan_Médiation'!D52))</f>
        <v/>
      </c>
      <c r="J364" s="8" t="str">
        <f>IF('Section 9b Plan_Médiation'!F52="","",IF('Section 9b Plan_Médiation'!F52="«Choisir»","",'Section 9b Plan_Médiation'!F52))</f>
        <v/>
      </c>
      <c r="K364" s="8">
        <f>'Section 9b Plan_Médiation'!G52</f>
        <v>0</v>
      </c>
      <c r="L364" s="8">
        <f>'Section 9b Plan_Médiation'!H52</f>
        <v>0</v>
      </c>
      <c r="M364" s="8">
        <f>'Section 9b Plan_Médiation'!I52</f>
        <v>0</v>
      </c>
      <c r="N364" s="8">
        <f>'Section 9b Plan_Médiation'!J52</f>
        <v>0</v>
      </c>
    </row>
    <row r="365" spans="1:14">
      <c r="A365" s="8">
        <f>'Identification '!$F$11</f>
        <v>0</v>
      </c>
      <c r="B365" s="1441" t="str">
        <f>IF(AND('Identification '!$F$11="",'Identification '!$F$15&lt;&gt;""),'Identification '!$F$15,IF('Identification '!$F$11="","",IF('Identification '!$F$13="Inscrire le nom de votre organisme dans la cellule F15",'Identification '!$F$15,'Identification '!$F$13)))</f>
        <v/>
      </c>
      <c r="C365" s="8" t="str">
        <f>REF!$BM$8</f>
        <v>2026-2027</v>
      </c>
      <c r="D365" s="8" t="s">
        <v>3361</v>
      </c>
      <c r="E365" s="46" t="str">
        <f>'Identification '!$F$17</f>
        <v/>
      </c>
      <c r="F365" s="8" t="str">
        <f>'Identification '!$G$18</f>
        <v/>
      </c>
      <c r="G365" s="8" t="str">
        <f>IF('Section 9b Plan_Médiation'!B53="","",'Section 9b Plan_Médiation'!B53)</f>
        <v/>
      </c>
      <c r="H365" s="1315" t="str">
        <f>IF('Section 9b Plan_Médiation'!C53="","",'Section 9b Plan_Médiation'!C53)</f>
        <v/>
      </c>
      <c r="I365" s="8" t="str">
        <f>IF('Section 9b Plan_Médiation'!D53="","",IF('Section 9b Plan_Médiation'!D53="«Choisir»","",'Section 9b Plan_Médiation'!D53))</f>
        <v/>
      </c>
      <c r="J365" s="8" t="str">
        <f>IF('Section 9b Plan_Médiation'!F53="","",IF('Section 9b Plan_Médiation'!F53="«Choisir»","",'Section 9b Plan_Médiation'!F53))</f>
        <v/>
      </c>
      <c r="K365" s="8">
        <f>'Section 9b Plan_Médiation'!G53</f>
        <v>0</v>
      </c>
      <c r="L365" s="8">
        <f>'Section 9b Plan_Médiation'!H53</f>
        <v>0</v>
      </c>
      <c r="M365" s="8">
        <f>'Section 9b Plan_Médiation'!I53</f>
        <v>0</v>
      </c>
      <c r="N365" s="8">
        <f>'Section 9b Plan_Médiation'!J53</f>
        <v>0</v>
      </c>
    </row>
    <row r="366" spans="1:14">
      <c r="A366" s="8">
        <f>'Identification '!$F$11</f>
        <v>0</v>
      </c>
      <c r="B366" s="1441" t="str">
        <f>IF(AND('Identification '!$F$11="",'Identification '!$F$15&lt;&gt;""),'Identification '!$F$15,IF('Identification '!$F$11="","",IF('Identification '!$F$13="Inscrire le nom de votre organisme dans la cellule F15",'Identification '!$F$15,'Identification '!$F$13)))</f>
        <v/>
      </c>
      <c r="C366" s="8" t="str">
        <f>REF!$BM$8</f>
        <v>2026-2027</v>
      </c>
      <c r="D366" s="8" t="s">
        <v>3361</v>
      </c>
      <c r="E366" s="46" t="str">
        <f>'Identification '!$F$17</f>
        <v/>
      </c>
      <c r="F366" s="8" t="str">
        <f>'Identification '!$G$18</f>
        <v/>
      </c>
      <c r="G366" s="8" t="str">
        <f>IF('Section 9b Plan_Médiation'!B54="","",'Section 9b Plan_Médiation'!B54)</f>
        <v/>
      </c>
      <c r="H366" s="1315" t="str">
        <f>IF('Section 9b Plan_Médiation'!C54="","",'Section 9b Plan_Médiation'!C54)</f>
        <v/>
      </c>
      <c r="I366" s="8" t="str">
        <f>IF('Section 9b Plan_Médiation'!D54="","",IF('Section 9b Plan_Médiation'!D54="«Choisir»","",'Section 9b Plan_Médiation'!D54))</f>
        <v/>
      </c>
      <c r="J366" s="8" t="str">
        <f>IF('Section 9b Plan_Médiation'!F54="","",IF('Section 9b Plan_Médiation'!F54="«Choisir»","",'Section 9b Plan_Médiation'!F54))</f>
        <v/>
      </c>
      <c r="K366" s="8">
        <f>'Section 9b Plan_Médiation'!G54</f>
        <v>0</v>
      </c>
      <c r="L366" s="8">
        <f>'Section 9b Plan_Médiation'!H54</f>
        <v>0</v>
      </c>
      <c r="M366" s="8">
        <f>'Section 9b Plan_Médiation'!I54</f>
        <v>0</v>
      </c>
      <c r="N366" s="8">
        <f>'Section 9b Plan_Médiation'!J54</f>
        <v>0</v>
      </c>
    </row>
    <row r="367" spans="1:14">
      <c r="A367" s="8">
        <f>'Identification '!$F$11</f>
        <v>0</v>
      </c>
      <c r="B367" s="1441" t="str">
        <f>IF(AND('Identification '!$F$11="",'Identification '!$F$15&lt;&gt;""),'Identification '!$F$15,IF('Identification '!$F$11="","",IF('Identification '!$F$13="Inscrire le nom de votre organisme dans la cellule F15",'Identification '!$F$15,'Identification '!$F$13)))</f>
        <v/>
      </c>
      <c r="C367" s="8" t="str">
        <f>REF!$BM$8</f>
        <v>2026-2027</v>
      </c>
      <c r="D367" s="8" t="s">
        <v>3361</v>
      </c>
      <c r="E367" s="46" t="str">
        <f>'Identification '!$F$17</f>
        <v/>
      </c>
      <c r="F367" s="8" t="str">
        <f>'Identification '!$G$18</f>
        <v/>
      </c>
      <c r="G367" s="8" t="str">
        <f>IF('Section 9b Plan_Médiation'!B55="","",'Section 9b Plan_Médiation'!B55)</f>
        <v/>
      </c>
      <c r="H367" s="1315" t="str">
        <f>IF('Section 9b Plan_Médiation'!C55="","",'Section 9b Plan_Médiation'!C55)</f>
        <v/>
      </c>
      <c r="I367" s="8" t="str">
        <f>IF('Section 9b Plan_Médiation'!D55="","",IF('Section 9b Plan_Médiation'!D55="«Choisir»","",'Section 9b Plan_Médiation'!D55))</f>
        <v/>
      </c>
      <c r="J367" s="8" t="str">
        <f>IF('Section 9b Plan_Médiation'!F55="","",IF('Section 9b Plan_Médiation'!F55="«Choisir»","",'Section 9b Plan_Médiation'!F55))</f>
        <v/>
      </c>
      <c r="K367" s="8">
        <f>'Section 9b Plan_Médiation'!G55</f>
        <v>0</v>
      </c>
      <c r="L367" s="8">
        <f>'Section 9b Plan_Médiation'!H55</f>
        <v>0</v>
      </c>
      <c r="M367" s="8">
        <f>'Section 9b Plan_Médiation'!I55</f>
        <v>0</v>
      </c>
      <c r="N367" s="8">
        <f>'Section 9b Plan_Médiation'!J55</f>
        <v>0</v>
      </c>
    </row>
    <row r="368" spans="1:14">
      <c r="A368" s="8">
        <f>'Identification '!$F$11</f>
        <v>0</v>
      </c>
      <c r="B368" s="1441" t="str">
        <f>IF(AND('Identification '!$F$11="",'Identification '!$F$15&lt;&gt;""),'Identification '!$F$15,IF('Identification '!$F$11="","",IF('Identification '!$F$13="Inscrire le nom de votre organisme dans la cellule F15",'Identification '!$F$15,'Identification '!$F$13)))</f>
        <v/>
      </c>
      <c r="C368" s="8" t="str">
        <f>REF!$BM$8</f>
        <v>2026-2027</v>
      </c>
      <c r="D368" s="8" t="s">
        <v>3361</v>
      </c>
      <c r="E368" s="46" t="str">
        <f>'Identification '!$F$17</f>
        <v/>
      </c>
      <c r="F368" s="8" t="str">
        <f>'Identification '!$G$18</f>
        <v/>
      </c>
      <c r="G368" s="8" t="str">
        <f>IF('Section 9b Plan_Médiation'!B56="","",'Section 9b Plan_Médiation'!B56)</f>
        <v/>
      </c>
      <c r="H368" s="1315" t="str">
        <f>IF('Section 9b Plan_Médiation'!C56="","",'Section 9b Plan_Médiation'!C56)</f>
        <v/>
      </c>
      <c r="I368" s="8" t="str">
        <f>IF('Section 9b Plan_Médiation'!D56="","",IF('Section 9b Plan_Médiation'!D56="«Choisir»","",'Section 9b Plan_Médiation'!D56))</f>
        <v/>
      </c>
      <c r="J368" s="8" t="str">
        <f>IF('Section 9b Plan_Médiation'!F56="","",IF('Section 9b Plan_Médiation'!F56="«Choisir»","",'Section 9b Plan_Médiation'!F56))</f>
        <v/>
      </c>
      <c r="K368" s="8">
        <f>'Section 9b Plan_Médiation'!G56</f>
        <v>0</v>
      </c>
      <c r="L368" s="8">
        <f>'Section 9b Plan_Médiation'!H56</f>
        <v>0</v>
      </c>
      <c r="M368" s="8">
        <f>'Section 9b Plan_Médiation'!I56</f>
        <v>0</v>
      </c>
      <c r="N368" s="8">
        <f>'Section 9b Plan_Médiation'!J56</f>
        <v>0</v>
      </c>
    </row>
    <row r="369" spans="1:14">
      <c r="A369" s="8">
        <f>'Identification '!$F$11</f>
        <v>0</v>
      </c>
      <c r="B369" s="1441" t="str">
        <f>IF(AND('Identification '!$F$11="",'Identification '!$F$15&lt;&gt;""),'Identification '!$F$15,IF('Identification '!$F$11="","",IF('Identification '!$F$13="Inscrire le nom de votre organisme dans la cellule F15",'Identification '!$F$15,'Identification '!$F$13)))</f>
        <v/>
      </c>
      <c r="C369" s="8" t="str">
        <f>REF!$BM$8</f>
        <v>2026-2027</v>
      </c>
      <c r="D369" s="8" t="s">
        <v>3361</v>
      </c>
      <c r="E369" s="46" t="str">
        <f>'Identification '!$F$17</f>
        <v/>
      </c>
      <c r="F369" s="8" t="str">
        <f>'Identification '!$G$18</f>
        <v/>
      </c>
      <c r="G369" s="8" t="str">
        <f>IF('Section 9b Plan_Médiation'!B57="","",'Section 9b Plan_Médiation'!B57)</f>
        <v/>
      </c>
      <c r="H369" s="1315" t="str">
        <f>IF('Section 9b Plan_Médiation'!C57="","",'Section 9b Plan_Médiation'!C57)</f>
        <v/>
      </c>
      <c r="I369" s="8" t="str">
        <f>IF('Section 9b Plan_Médiation'!D57="","",IF('Section 9b Plan_Médiation'!D57="«Choisir»","",'Section 9b Plan_Médiation'!D57))</f>
        <v/>
      </c>
      <c r="J369" s="8" t="str">
        <f>IF('Section 9b Plan_Médiation'!F57="","",IF('Section 9b Plan_Médiation'!F57="«Choisir»","",'Section 9b Plan_Médiation'!F57))</f>
        <v/>
      </c>
      <c r="K369" s="8">
        <f>'Section 9b Plan_Médiation'!G57</f>
        <v>0</v>
      </c>
      <c r="L369" s="8">
        <f>'Section 9b Plan_Médiation'!H57</f>
        <v>0</v>
      </c>
      <c r="M369" s="8">
        <f>'Section 9b Plan_Médiation'!I57</f>
        <v>0</v>
      </c>
      <c r="N369" s="8">
        <f>'Section 9b Plan_Médiation'!J57</f>
        <v>0</v>
      </c>
    </row>
    <row r="370" spans="1:14">
      <c r="A370" s="8">
        <f>'Identification '!$F$11</f>
        <v>0</v>
      </c>
      <c r="B370" s="1441" t="str">
        <f>IF(AND('Identification '!$F$11="",'Identification '!$F$15&lt;&gt;""),'Identification '!$F$15,IF('Identification '!$F$11="","",IF('Identification '!$F$13="Inscrire le nom de votre organisme dans la cellule F15",'Identification '!$F$15,'Identification '!$F$13)))</f>
        <v/>
      </c>
      <c r="C370" s="8" t="str">
        <f>REF!$BM$8</f>
        <v>2026-2027</v>
      </c>
      <c r="D370" s="8" t="s">
        <v>3361</v>
      </c>
      <c r="E370" s="46" t="str">
        <f>'Identification '!$F$17</f>
        <v/>
      </c>
      <c r="F370" s="8" t="str">
        <f>'Identification '!$G$18</f>
        <v/>
      </c>
      <c r="G370" s="8" t="str">
        <f>IF('Section 9b Plan_Médiation'!B58="","",'Section 9b Plan_Médiation'!B58)</f>
        <v/>
      </c>
      <c r="H370" s="1315" t="str">
        <f>IF('Section 9b Plan_Médiation'!C58="","",'Section 9b Plan_Médiation'!C58)</f>
        <v/>
      </c>
      <c r="I370" s="8" t="str">
        <f>IF('Section 9b Plan_Médiation'!D58="","",IF('Section 9b Plan_Médiation'!D58="«Choisir»","",'Section 9b Plan_Médiation'!D58))</f>
        <v/>
      </c>
      <c r="J370" s="8" t="str">
        <f>IF('Section 9b Plan_Médiation'!F58="","",IF('Section 9b Plan_Médiation'!F58="«Choisir»","",'Section 9b Plan_Médiation'!F58))</f>
        <v/>
      </c>
      <c r="K370" s="8">
        <f>'Section 9b Plan_Médiation'!G58</f>
        <v>0</v>
      </c>
      <c r="L370" s="8">
        <f>'Section 9b Plan_Médiation'!H58</f>
        <v>0</v>
      </c>
      <c r="M370" s="8">
        <f>'Section 9b Plan_Médiation'!I58</f>
        <v>0</v>
      </c>
      <c r="N370" s="8">
        <f>'Section 9b Plan_Médiation'!J58</f>
        <v>0</v>
      </c>
    </row>
    <row r="371" spans="1:14">
      <c r="A371" s="8">
        <f>'Identification '!$F$11</f>
        <v>0</v>
      </c>
      <c r="B371" s="1441" t="str">
        <f>IF(AND('Identification '!$F$11="",'Identification '!$F$15&lt;&gt;""),'Identification '!$F$15,IF('Identification '!$F$11="","",IF('Identification '!$F$13="Inscrire le nom de votre organisme dans la cellule F15",'Identification '!$F$15,'Identification '!$F$13)))</f>
        <v/>
      </c>
      <c r="C371" s="8" t="str">
        <f>REF!$BM$8</f>
        <v>2026-2027</v>
      </c>
      <c r="D371" s="8" t="s">
        <v>3361</v>
      </c>
      <c r="E371" s="46" t="str">
        <f>'Identification '!$F$17</f>
        <v/>
      </c>
      <c r="F371" s="8" t="str">
        <f>'Identification '!$G$18</f>
        <v/>
      </c>
      <c r="G371" s="8" t="str">
        <f>IF('Section 9b Plan_Médiation'!B59="","",'Section 9b Plan_Médiation'!B59)</f>
        <v/>
      </c>
      <c r="H371" s="1315" t="str">
        <f>IF('Section 9b Plan_Médiation'!C59="","",'Section 9b Plan_Médiation'!C59)</f>
        <v/>
      </c>
      <c r="I371" s="8" t="str">
        <f>IF('Section 9b Plan_Médiation'!D59="","",IF('Section 9b Plan_Médiation'!D59="«Choisir»","",'Section 9b Plan_Médiation'!D59))</f>
        <v/>
      </c>
      <c r="J371" s="8" t="str">
        <f>IF('Section 9b Plan_Médiation'!F59="","",IF('Section 9b Plan_Médiation'!F59="«Choisir»","",'Section 9b Plan_Médiation'!F59))</f>
        <v/>
      </c>
      <c r="K371" s="8">
        <f>'Section 9b Plan_Médiation'!G59</f>
        <v>0</v>
      </c>
      <c r="L371" s="8">
        <f>'Section 9b Plan_Médiation'!H59</f>
        <v>0</v>
      </c>
      <c r="M371" s="8">
        <f>'Section 9b Plan_Médiation'!I59</f>
        <v>0</v>
      </c>
      <c r="N371" s="8">
        <f>'Section 9b Plan_Médiation'!J59</f>
        <v>0</v>
      </c>
    </row>
    <row r="372" spans="1:14">
      <c r="A372" s="8">
        <f>'Identification '!$F$11</f>
        <v>0</v>
      </c>
      <c r="B372" s="1441" t="str">
        <f>IF(AND('Identification '!$F$11="",'Identification '!$F$15&lt;&gt;""),'Identification '!$F$15,IF('Identification '!$F$11="","",IF('Identification '!$F$13="Inscrire le nom de votre organisme dans la cellule F15",'Identification '!$F$15,'Identification '!$F$13)))</f>
        <v/>
      </c>
      <c r="C372" s="8" t="str">
        <f>REF!$BM$8</f>
        <v>2026-2027</v>
      </c>
      <c r="D372" s="8" t="s">
        <v>3361</v>
      </c>
      <c r="E372" s="46" t="str">
        <f>'Identification '!$F$17</f>
        <v/>
      </c>
      <c r="F372" s="8" t="str">
        <f>'Identification '!$G$18</f>
        <v/>
      </c>
      <c r="G372" s="8" t="str">
        <f>IF('Section 9b Plan_Médiation'!B60="","",'Section 9b Plan_Médiation'!B60)</f>
        <v/>
      </c>
      <c r="H372" s="1315" t="str">
        <f>IF('Section 9b Plan_Médiation'!C60="","",'Section 9b Plan_Médiation'!C60)</f>
        <v/>
      </c>
      <c r="I372" s="8" t="str">
        <f>IF('Section 9b Plan_Médiation'!D60="","",IF('Section 9b Plan_Médiation'!D60="«Choisir»","",'Section 9b Plan_Médiation'!D60))</f>
        <v/>
      </c>
      <c r="J372" s="8" t="str">
        <f>IF('Section 9b Plan_Médiation'!F60="","",IF('Section 9b Plan_Médiation'!F60="«Choisir»","",'Section 9b Plan_Médiation'!F60))</f>
        <v/>
      </c>
      <c r="K372" s="8">
        <f>'Section 9b Plan_Médiation'!G60</f>
        <v>0</v>
      </c>
      <c r="L372" s="8">
        <f>'Section 9b Plan_Médiation'!H60</f>
        <v>0</v>
      </c>
      <c r="M372" s="8">
        <f>'Section 9b Plan_Médiation'!I60</f>
        <v>0</v>
      </c>
      <c r="N372" s="8">
        <f>'Section 9b Plan_Médiation'!J60</f>
        <v>0</v>
      </c>
    </row>
    <row r="373" spans="1:14">
      <c r="A373" s="8">
        <f>'Identification '!$F$11</f>
        <v>0</v>
      </c>
      <c r="B373" s="1441" t="str">
        <f>IF(AND('Identification '!$F$11="",'Identification '!$F$15&lt;&gt;""),'Identification '!$F$15,IF('Identification '!$F$11="","",IF('Identification '!$F$13="Inscrire le nom de votre organisme dans la cellule F15",'Identification '!$F$15,'Identification '!$F$13)))</f>
        <v/>
      </c>
      <c r="C373" s="8" t="str">
        <f>REF!$BM$8</f>
        <v>2026-2027</v>
      </c>
      <c r="D373" s="8" t="s">
        <v>3361</v>
      </c>
      <c r="E373" s="46" t="str">
        <f>'Identification '!$F$17</f>
        <v/>
      </c>
      <c r="F373" s="8" t="str">
        <f>'Identification '!$G$18</f>
        <v/>
      </c>
      <c r="G373" s="8" t="str">
        <f>IF('Section 9b Plan_Médiation'!B61="","",'Section 9b Plan_Médiation'!B61)</f>
        <v/>
      </c>
      <c r="H373" s="1315" t="str">
        <f>IF('Section 9b Plan_Médiation'!C61="","",'Section 9b Plan_Médiation'!C61)</f>
        <v/>
      </c>
      <c r="I373" s="8" t="str">
        <f>IF('Section 9b Plan_Médiation'!D61="","",IF('Section 9b Plan_Médiation'!D61="«Choisir»","",'Section 9b Plan_Médiation'!D61))</f>
        <v/>
      </c>
      <c r="J373" s="8" t="str">
        <f>IF('Section 9b Plan_Médiation'!F61="","",IF('Section 9b Plan_Médiation'!F61="«Choisir»","",'Section 9b Plan_Médiation'!F61))</f>
        <v/>
      </c>
      <c r="K373" s="8">
        <f>'Section 9b Plan_Médiation'!G61</f>
        <v>0</v>
      </c>
      <c r="L373" s="8">
        <f>'Section 9b Plan_Médiation'!H61</f>
        <v>0</v>
      </c>
      <c r="M373" s="8">
        <f>'Section 9b Plan_Médiation'!I61</f>
        <v>0</v>
      </c>
      <c r="N373" s="8">
        <f>'Section 9b Plan_Médiation'!J61</f>
        <v>0</v>
      </c>
    </row>
    <row r="374" spans="1:14">
      <c r="A374" s="8">
        <f>'Identification '!$F$11</f>
        <v>0</v>
      </c>
      <c r="B374" s="1441" t="str">
        <f>IF(AND('Identification '!$F$11="",'Identification '!$F$15&lt;&gt;""),'Identification '!$F$15,IF('Identification '!$F$11="","",IF('Identification '!$F$13="Inscrire le nom de votre organisme dans la cellule F15",'Identification '!$F$15,'Identification '!$F$13)))</f>
        <v/>
      </c>
      <c r="C374" s="8" t="str">
        <f>REF!$BM$8</f>
        <v>2026-2027</v>
      </c>
      <c r="D374" s="8" t="s">
        <v>3361</v>
      </c>
      <c r="E374" s="46" t="str">
        <f>'Identification '!$F$17</f>
        <v/>
      </c>
      <c r="F374" s="8" t="str">
        <f>'Identification '!$G$18</f>
        <v/>
      </c>
      <c r="G374" s="8" t="str">
        <f>IF('Section 9b Plan_Médiation'!B62="","",'Section 9b Plan_Médiation'!B62)</f>
        <v/>
      </c>
      <c r="H374" s="1315" t="str">
        <f>IF('Section 9b Plan_Médiation'!C62="","",'Section 9b Plan_Médiation'!C62)</f>
        <v/>
      </c>
      <c r="I374" s="8" t="str">
        <f>IF('Section 9b Plan_Médiation'!D62="","",IF('Section 9b Plan_Médiation'!D62="«Choisir»","",'Section 9b Plan_Médiation'!D62))</f>
        <v/>
      </c>
      <c r="J374" s="8" t="str">
        <f>IF('Section 9b Plan_Médiation'!F62="","",IF('Section 9b Plan_Médiation'!F62="«Choisir»","",'Section 9b Plan_Médiation'!F62))</f>
        <v/>
      </c>
      <c r="K374" s="8">
        <f>'Section 9b Plan_Médiation'!G62</f>
        <v>0</v>
      </c>
      <c r="L374" s="8">
        <f>'Section 9b Plan_Médiation'!H62</f>
        <v>0</v>
      </c>
      <c r="M374" s="8">
        <f>'Section 9b Plan_Médiation'!I62</f>
        <v>0</v>
      </c>
      <c r="N374" s="8">
        <f>'Section 9b Plan_Médiation'!J62</f>
        <v>0</v>
      </c>
    </row>
    <row r="375" spans="1:14">
      <c r="A375" s="8">
        <f>'Identification '!$F$11</f>
        <v>0</v>
      </c>
      <c r="B375" s="1441" t="str">
        <f>IF(AND('Identification '!$F$11="",'Identification '!$F$15&lt;&gt;""),'Identification '!$F$15,IF('Identification '!$F$11="","",IF('Identification '!$F$13="Inscrire le nom de votre organisme dans la cellule F15",'Identification '!$F$15,'Identification '!$F$13)))</f>
        <v/>
      </c>
      <c r="C375" s="8" t="str">
        <f>REF!$BM$8</f>
        <v>2026-2027</v>
      </c>
      <c r="D375" s="8" t="s">
        <v>3361</v>
      </c>
      <c r="E375" s="46" t="str">
        <f>'Identification '!$F$17</f>
        <v/>
      </c>
      <c r="F375" s="8" t="str">
        <f>'Identification '!$G$18</f>
        <v/>
      </c>
      <c r="G375" s="8" t="str">
        <f>IF('Section 9b Plan_Médiation'!B63="","",'Section 9b Plan_Médiation'!B63)</f>
        <v/>
      </c>
      <c r="H375" s="1315" t="str">
        <f>IF('Section 9b Plan_Médiation'!C63="","",'Section 9b Plan_Médiation'!C63)</f>
        <v/>
      </c>
      <c r="I375" s="8" t="str">
        <f>IF('Section 9b Plan_Médiation'!D63="","",IF('Section 9b Plan_Médiation'!D63="«Choisir»","",'Section 9b Plan_Médiation'!D63))</f>
        <v/>
      </c>
      <c r="J375" s="8" t="str">
        <f>IF('Section 9b Plan_Médiation'!F63="","",IF('Section 9b Plan_Médiation'!F63="«Choisir»","",'Section 9b Plan_Médiation'!F63))</f>
        <v/>
      </c>
      <c r="K375" s="8">
        <f>'Section 9b Plan_Médiation'!G63</f>
        <v>0</v>
      </c>
      <c r="L375" s="8">
        <f>'Section 9b Plan_Médiation'!H63</f>
        <v>0</v>
      </c>
      <c r="M375" s="8">
        <f>'Section 9b Plan_Médiation'!I63</f>
        <v>0</v>
      </c>
      <c r="N375" s="8">
        <f>'Section 9b Plan_Médiation'!J63</f>
        <v>0</v>
      </c>
    </row>
    <row r="376" spans="1:14">
      <c r="A376" s="8">
        <f>'Identification '!$F$11</f>
        <v>0</v>
      </c>
      <c r="B376" s="1441" t="str">
        <f>IF(AND('Identification '!$F$11="",'Identification '!$F$15&lt;&gt;""),'Identification '!$F$15,IF('Identification '!$F$11="","",IF('Identification '!$F$13="Inscrire le nom de votre organisme dans la cellule F15",'Identification '!$F$15,'Identification '!$F$13)))</f>
        <v/>
      </c>
      <c r="C376" s="8" t="str">
        <f>REF!$BM$8</f>
        <v>2026-2027</v>
      </c>
      <c r="D376" s="8" t="s">
        <v>3361</v>
      </c>
      <c r="E376" s="46" t="str">
        <f>'Identification '!$F$17</f>
        <v/>
      </c>
      <c r="F376" s="8" t="str">
        <f>'Identification '!$G$18</f>
        <v/>
      </c>
      <c r="G376" s="8" t="str">
        <f>IF('Section 9b Plan_Médiation'!B64="","",'Section 9b Plan_Médiation'!B64)</f>
        <v/>
      </c>
      <c r="H376" s="1315" t="str">
        <f>IF('Section 9b Plan_Médiation'!C64="","",'Section 9b Plan_Médiation'!C64)</f>
        <v/>
      </c>
      <c r="I376" s="8" t="str">
        <f>IF('Section 9b Plan_Médiation'!D64="","",IF('Section 9b Plan_Médiation'!D64="«Choisir»","",'Section 9b Plan_Médiation'!D64))</f>
        <v/>
      </c>
      <c r="J376" s="8" t="str">
        <f>IF('Section 9b Plan_Médiation'!F64="","",IF('Section 9b Plan_Médiation'!F64="«Choisir»","",'Section 9b Plan_Médiation'!F64))</f>
        <v/>
      </c>
      <c r="K376" s="8">
        <f>'Section 9b Plan_Médiation'!G64</f>
        <v>0</v>
      </c>
      <c r="L376" s="8">
        <f>'Section 9b Plan_Médiation'!H64</f>
        <v>0</v>
      </c>
      <c r="M376" s="8">
        <f>'Section 9b Plan_Médiation'!I64</f>
        <v>0</v>
      </c>
      <c r="N376" s="8">
        <f>'Section 9b Plan_Médiation'!J64</f>
        <v>0</v>
      </c>
    </row>
    <row r="377" spans="1:14">
      <c r="A377" s="8">
        <f>'Identification '!$F$11</f>
        <v>0</v>
      </c>
      <c r="B377" s="1441" t="str">
        <f>IF(AND('Identification '!$F$11="",'Identification '!$F$15&lt;&gt;""),'Identification '!$F$15,IF('Identification '!$F$11="","",IF('Identification '!$F$13="Inscrire le nom de votre organisme dans la cellule F15",'Identification '!$F$15,'Identification '!$F$13)))</f>
        <v/>
      </c>
      <c r="C377" s="8" t="str">
        <f>REF!$BM$8</f>
        <v>2026-2027</v>
      </c>
      <c r="D377" s="8" t="s">
        <v>3361</v>
      </c>
      <c r="E377" s="46" t="str">
        <f>'Identification '!$F$17</f>
        <v/>
      </c>
      <c r="F377" s="8" t="str">
        <f>'Identification '!$G$18</f>
        <v/>
      </c>
      <c r="G377" s="8" t="str">
        <f>IF('Section 9b Plan_Médiation'!B65="","",'Section 9b Plan_Médiation'!B65)</f>
        <v/>
      </c>
      <c r="H377" s="1315" t="str">
        <f>IF('Section 9b Plan_Médiation'!C65="","",'Section 9b Plan_Médiation'!C65)</f>
        <v/>
      </c>
      <c r="I377" s="8" t="str">
        <f>IF('Section 9b Plan_Médiation'!D65="","",IF('Section 9b Plan_Médiation'!D65="«Choisir»","",'Section 9b Plan_Médiation'!D65))</f>
        <v/>
      </c>
      <c r="J377" s="8" t="str">
        <f>IF('Section 9b Plan_Médiation'!F65="","",IF('Section 9b Plan_Médiation'!F65="«Choisir»","",'Section 9b Plan_Médiation'!F65))</f>
        <v/>
      </c>
      <c r="K377" s="8">
        <f>'Section 9b Plan_Médiation'!G65</f>
        <v>0</v>
      </c>
      <c r="L377" s="8">
        <f>'Section 9b Plan_Médiation'!H65</f>
        <v>0</v>
      </c>
      <c r="M377" s="8">
        <f>'Section 9b Plan_Médiation'!I65</f>
        <v>0</v>
      </c>
      <c r="N377" s="8">
        <f>'Section 9b Plan_Médiation'!J65</f>
        <v>0</v>
      </c>
    </row>
    <row r="378" spans="1:14">
      <c r="A378" s="8">
        <f>'Identification '!$F$11</f>
        <v>0</v>
      </c>
      <c r="B378" s="1441" t="str">
        <f>IF(AND('Identification '!$F$11="",'Identification '!$F$15&lt;&gt;""),'Identification '!$F$15,IF('Identification '!$F$11="","",IF('Identification '!$F$13="Inscrire le nom de votre organisme dans la cellule F15",'Identification '!$F$15,'Identification '!$F$13)))</f>
        <v/>
      </c>
      <c r="C378" s="8" t="str">
        <f>REF!$BM$8</f>
        <v>2026-2027</v>
      </c>
      <c r="D378" s="8" t="s">
        <v>3361</v>
      </c>
      <c r="E378" s="46" t="str">
        <f>'Identification '!$F$17</f>
        <v/>
      </c>
      <c r="F378" s="8" t="str">
        <f>'Identification '!$G$18</f>
        <v/>
      </c>
      <c r="G378" s="8" t="str">
        <f>IF('Section 9b Plan_Médiation'!B66="","",'Section 9b Plan_Médiation'!B66)</f>
        <v/>
      </c>
      <c r="H378" s="1315" t="str">
        <f>IF('Section 9b Plan_Médiation'!C66="","",'Section 9b Plan_Médiation'!C66)</f>
        <v/>
      </c>
      <c r="I378" s="8" t="str">
        <f>IF('Section 9b Plan_Médiation'!D66="","",IF('Section 9b Plan_Médiation'!D66="«Choisir»","",'Section 9b Plan_Médiation'!D66))</f>
        <v/>
      </c>
      <c r="J378" s="8" t="str">
        <f>IF('Section 9b Plan_Médiation'!F66="","",IF('Section 9b Plan_Médiation'!F66="«Choisir»","",'Section 9b Plan_Médiation'!F66))</f>
        <v/>
      </c>
      <c r="K378" s="8">
        <f>'Section 9b Plan_Médiation'!G66</f>
        <v>0</v>
      </c>
      <c r="L378" s="8">
        <f>'Section 9b Plan_Médiation'!H66</f>
        <v>0</v>
      </c>
      <c r="M378" s="8">
        <f>'Section 9b Plan_Médiation'!I66</f>
        <v>0</v>
      </c>
      <c r="N378" s="8">
        <f>'Section 9b Plan_Médiation'!J66</f>
        <v>0</v>
      </c>
    </row>
    <row r="379" spans="1:14">
      <c r="A379" s="8">
        <f>'Identification '!$F$11</f>
        <v>0</v>
      </c>
      <c r="B379" s="1441" t="str">
        <f>IF(AND('Identification '!$F$11="",'Identification '!$F$15&lt;&gt;""),'Identification '!$F$15,IF('Identification '!$F$11="","",IF('Identification '!$F$13="Inscrire le nom de votre organisme dans la cellule F15",'Identification '!$F$15,'Identification '!$F$13)))</f>
        <v/>
      </c>
      <c r="C379" s="8" t="str">
        <f>REF!$BM$8</f>
        <v>2026-2027</v>
      </c>
      <c r="D379" s="8" t="s">
        <v>3361</v>
      </c>
      <c r="E379" s="46" t="str">
        <f>'Identification '!$F$17</f>
        <v/>
      </c>
      <c r="F379" s="8" t="str">
        <f>'Identification '!$G$18</f>
        <v/>
      </c>
      <c r="G379" s="8" t="str">
        <f>IF('Section 9b Plan_Médiation'!B67="","",'Section 9b Plan_Médiation'!B67)</f>
        <v/>
      </c>
      <c r="H379" s="1315" t="str">
        <f>IF('Section 9b Plan_Médiation'!C67="","",'Section 9b Plan_Médiation'!C67)</f>
        <v/>
      </c>
      <c r="I379" s="8" t="str">
        <f>IF('Section 9b Plan_Médiation'!D67="","",IF('Section 9b Plan_Médiation'!D67="«Choisir»","",'Section 9b Plan_Médiation'!D67))</f>
        <v/>
      </c>
      <c r="J379" s="8" t="str">
        <f>IF('Section 9b Plan_Médiation'!F67="","",IF('Section 9b Plan_Médiation'!F67="«Choisir»","",'Section 9b Plan_Médiation'!F67))</f>
        <v/>
      </c>
      <c r="K379" s="8">
        <f>'Section 9b Plan_Médiation'!G67</f>
        <v>0</v>
      </c>
      <c r="L379" s="8">
        <f>'Section 9b Plan_Médiation'!H67</f>
        <v>0</v>
      </c>
      <c r="M379" s="8">
        <f>'Section 9b Plan_Médiation'!I67</f>
        <v>0</v>
      </c>
      <c r="N379" s="8">
        <f>'Section 9b Plan_Médiation'!J67</f>
        <v>0</v>
      </c>
    </row>
    <row r="380" spans="1:14">
      <c r="A380" s="8">
        <f>'Identification '!$F$11</f>
        <v>0</v>
      </c>
      <c r="B380" s="1441" t="str">
        <f>IF(AND('Identification '!$F$11="",'Identification '!$F$15&lt;&gt;""),'Identification '!$F$15,IF('Identification '!$F$11="","",IF('Identification '!$F$13="Inscrire le nom de votre organisme dans la cellule F15",'Identification '!$F$15,'Identification '!$F$13)))</f>
        <v/>
      </c>
      <c r="C380" s="8" t="str">
        <f>REF!$BM$8</f>
        <v>2026-2027</v>
      </c>
      <c r="D380" s="8" t="s">
        <v>3361</v>
      </c>
      <c r="E380" s="46" t="str">
        <f>'Identification '!$F$17</f>
        <v/>
      </c>
      <c r="F380" s="8" t="str">
        <f>'Identification '!$G$18</f>
        <v/>
      </c>
      <c r="G380" s="8" t="str">
        <f>IF('Section 9b Plan_Médiation'!B68="","",'Section 9b Plan_Médiation'!B68)</f>
        <v/>
      </c>
      <c r="H380" s="1315" t="str">
        <f>IF('Section 9b Plan_Médiation'!C68="","",'Section 9b Plan_Médiation'!C68)</f>
        <v/>
      </c>
      <c r="I380" s="8" t="str">
        <f>IF('Section 9b Plan_Médiation'!D68="","",IF('Section 9b Plan_Médiation'!D68="«Choisir»","",'Section 9b Plan_Médiation'!D68))</f>
        <v/>
      </c>
      <c r="J380" s="8" t="str">
        <f>IF('Section 9b Plan_Médiation'!F68="","",IF('Section 9b Plan_Médiation'!F68="«Choisir»","",'Section 9b Plan_Médiation'!F68))</f>
        <v/>
      </c>
      <c r="K380" s="8">
        <f>'Section 9b Plan_Médiation'!G68</f>
        <v>0</v>
      </c>
      <c r="L380" s="8">
        <f>'Section 9b Plan_Médiation'!H68</f>
        <v>0</v>
      </c>
      <c r="M380" s="8">
        <f>'Section 9b Plan_Médiation'!I68</f>
        <v>0</v>
      </c>
      <c r="N380" s="8">
        <f>'Section 9b Plan_Médiation'!J68</f>
        <v>0</v>
      </c>
    </row>
    <row r="381" spans="1:14">
      <c r="A381" s="8">
        <f>'Identification '!$F$11</f>
        <v>0</v>
      </c>
      <c r="B381" s="1441" t="str">
        <f>IF(AND('Identification '!$F$11="",'Identification '!$F$15&lt;&gt;""),'Identification '!$F$15,IF('Identification '!$F$11="","",IF('Identification '!$F$13="Inscrire le nom de votre organisme dans la cellule F15",'Identification '!$F$15,'Identification '!$F$13)))</f>
        <v/>
      </c>
      <c r="C381" s="8" t="str">
        <f>REF!$BM$8</f>
        <v>2026-2027</v>
      </c>
      <c r="D381" s="8" t="s">
        <v>3361</v>
      </c>
      <c r="E381" s="46" t="str">
        <f>'Identification '!$F$17</f>
        <v/>
      </c>
      <c r="F381" s="8" t="str">
        <f>'Identification '!$G$18</f>
        <v/>
      </c>
      <c r="G381" s="8" t="str">
        <f>IF('Section 9b Plan_Médiation'!B69="","",'Section 9b Plan_Médiation'!B69)</f>
        <v/>
      </c>
      <c r="H381" s="1315" t="str">
        <f>IF('Section 9b Plan_Médiation'!C69="","",'Section 9b Plan_Médiation'!C69)</f>
        <v/>
      </c>
      <c r="I381" s="8" t="str">
        <f>IF('Section 9b Plan_Médiation'!D69="","",IF('Section 9b Plan_Médiation'!D69="«Choisir»","",'Section 9b Plan_Médiation'!D69))</f>
        <v/>
      </c>
      <c r="J381" s="8" t="str">
        <f>IF('Section 9b Plan_Médiation'!F69="","",IF('Section 9b Plan_Médiation'!F69="«Choisir»","",'Section 9b Plan_Médiation'!F69))</f>
        <v/>
      </c>
      <c r="K381" s="8">
        <f>'Section 9b Plan_Médiation'!G69</f>
        <v>0</v>
      </c>
      <c r="L381" s="8">
        <f>'Section 9b Plan_Médiation'!H69</f>
        <v>0</v>
      </c>
      <c r="M381" s="8">
        <f>'Section 9b Plan_Médiation'!I69</f>
        <v>0</v>
      </c>
      <c r="N381" s="8">
        <f>'Section 9b Plan_Médiation'!J69</f>
        <v>0</v>
      </c>
    </row>
    <row r="382" spans="1:14">
      <c r="A382" s="8">
        <f>'Identification '!$F$11</f>
        <v>0</v>
      </c>
      <c r="B382" s="1441" t="str">
        <f>IF(AND('Identification '!$F$11="",'Identification '!$F$15&lt;&gt;""),'Identification '!$F$15,IF('Identification '!$F$11="","",IF('Identification '!$F$13="Inscrire le nom de votre organisme dans la cellule F15",'Identification '!$F$15,'Identification '!$F$13)))</f>
        <v/>
      </c>
      <c r="C382" s="8" t="str">
        <f>REF!$BM$8</f>
        <v>2026-2027</v>
      </c>
      <c r="D382" s="8" t="s">
        <v>3361</v>
      </c>
      <c r="E382" s="46" t="str">
        <f>'Identification '!$F$17</f>
        <v/>
      </c>
      <c r="F382" s="8" t="str">
        <f>'Identification '!$G$18</f>
        <v/>
      </c>
      <c r="G382" s="8" t="str">
        <f>IF('Section 9b Plan_Médiation'!B70="","",'Section 9b Plan_Médiation'!B70)</f>
        <v/>
      </c>
      <c r="H382" s="1315" t="str">
        <f>IF('Section 9b Plan_Médiation'!C70="","",'Section 9b Plan_Médiation'!C70)</f>
        <v/>
      </c>
      <c r="I382" s="8" t="str">
        <f>IF('Section 9b Plan_Médiation'!D70="","",IF('Section 9b Plan_Médiation'!D70="«Choisir»","",'Section 9b Plan_Médiation'!D70))</f>
        <v/>
      </c>
      <c r="J382" s="8" t="str">
        <f>IF('Section 9b Plan_Médiation'!F70="","",IF('Section 9b Plan_Médiation'!F70="«Choisir»","",'Section 9b Plan_Médiation'!F70))</f>
        <v/>
      </c>
      <c r="K382" s="8">
        <f>'Section 9b Plan_Médiation'!G70</f>
        <v>0</v>
      </c>
      <c r="L382" s="8">
        <f>'Section 9b Plan_Médiation'!H70</f>
        <v>0</v>
      </c>
      <c r="M382" s="8">
        <f>'Section 9b Plan_Médiation'!I70</f>
        <v>0</v>
      </c>
      <c r="N382" s="8">
        <f>'Section 9b Plan_Médiation'!J70</f>
        <v>0</v>
      </c>
    </row>
    <row r="383" spans="1:14">
      <c r="A383" s="8">
        <f>'Identification '!$F$11</f>
        <v>0</v>
      </c>
      <c r="B383" s="1441" t="str">
        <f>IF(AND('Identification '!$F$11="",'Identification '!$F$15&lt;&gt;""),'Identification '!$F$15,IF('Identification '!$F$11="","",IF('Identification '!$F$13="Inscrire le nom de votre organisme dans la cellule F15",'Identification '!$F$15,'Identification '!$F$13)))</f>
        <v/>
      </c>
      <c r="C383" s="8" t="str">
        <f>REF!$BM$8</f>
        <v>2026-2027</v>
      </c>
      <c r="D383" s="8" t="s">
        <v>3361</v>
      </c>
      <c r="E383" s="46" t="str">
        <f>'Identification '!$F$17</f>
        <v/>
      </c>
      <c r="F383" s="8" t="str">
        <f>'Identification '!$G$18</f>
        <v/>
      </c>
      <c r="G383" s="8" t="str">
        <f>IF('Section 9b Plan_Médiation'!B71="","",'Section 9b Plan_Médiation'!B71)</f>
        <v/>
      </c>
      <c r="H383" s="1315" t="str">
        <f>IF('Section 9b Plan_Médiation'!C71="","",'Section 9b Plan_Médiation'!C71)</f>
        <v/>
      </c>
      <c r="I383" s="8" t="str">
        <f>IF('Section 9b Plan_Médiation'!D71="","",IF('Section 9b Plan_Médiation'!D71="«Choisir»","",'Section 9b Plan_Médiation'!D71))</f>
        <v/>
      </c>
      <c r="J383" s="8" t="str">
        <f>IF('Section 9b Plan_Médiation'!F71="","",IF('Section 9b Plan_Médiation'!F71="«Choisir»","",'Section 9b Plan_Médiation'!F71))</f>
        <v/>
      </c>
      <c r="K383" s="8">
        <f>'Section 9b Plan_Médiation'!G71</f>
        <v>0</v>
      </c>
      <c r="L383" s="8">
        <f>'Section 9b Plan_Médiation'!H71</f>
        <v>0</v>
      </c>
      <c r="M383" s="8">
        <f>'Section 9b Plan_Médiation'!I71</f>
        <v>0</v>
      </c>
      <c r="N383" s="8">
        <f>'Section 9b Plan_Médiation'!J71</f>
        <v>0</v>
      </c>
    </row>
    <row r="384" spans="1:14">
      <c r="A384" s="8">
        <f>'Identification '!$F$11</f>
        <v>0</v>
      </c>
      <c r="B384" s="1441" t="str">
        <f>IF(AND('Identification '!$F$11="",'Identification '!$F$15&lt;&gt;""),'Identification '!$F$15,IF('Identification '!$F$11="","",IF('Identification '!$F$13="Inscrire le nom de votre organisme dans la cellule F15",'Identification '!$F$15,'Identification '!$F$13)))</f>
        <v/>
      </c>
      <c r="C384" s="8" t="str">
        <f>REF!$BM$8</f>
        <v>2026-2027</v>
      </c>
      <c r="D384" s="8" t="s">
        <v>3361</v>
      </c>
      <c r="E384" s="46" t="str">
        <f>'Identification '!$F$17</f>
        <v/>
      </c>
      <c r="F384" s="8" t="str">
        <f>'Identification '!$G$18</f>
        <v/>
      </c>
      <c r="G384" s="8" t="str">
        <f>IF('Section 9b Plan_Médiation'!B72="","",'Section 9b Plan_Médiation'!B72)</f>
        <v/>
      </c>
      <c r="H384" s="1315" t="str">
        <f>IF('Section 9b Plan_Médiation'!C72="","",'Section 9b Plan_Médiation'!C72)</f>
        <v/>
      </c>
      <c r="I384" s="8" t="str">
        <f>IF('Section 9b Plan_Médiation'!D72="","",IF('Section 9b Plan_Médiation'!D72="«Choisir»","",'Section 9b Plan_Médiation'!D72))</f>
        <v/>
      </c>
      <c r="J384" s="8" t="str">
        <f>IF('Section 9b Plan_Médiation'!F72="","",IF('Section 9b Plan_Médiation'!F72="«Choisir»","",'Section 9b Plan_Médiation'!F72))</f>
        <v/>
      </c>
      <c r="K384" s="8">
        <f>'Section 9b Plan_Médiation'!G72</f>
        <v>0</v>
      </c>
      <c r="L384" s="8">
        <f>'Section 9b Plan_Médiation'!H72</f>
        <v>0</v>
      </c>
      <c r="M384" s="8">
        <f>'Section 9b Plan_Médiation'!I72</f>
        <v>0</v>
      </c>
      <c r="N384" s="8">
        <f>'Section 9b Plan_Médiation'!J72</f>
        <v>0</v>
      </c>
    </row>
    <row r="385" spans="1:14">
      <c r="A385" s="8">
        <f>'Identification '!$F$11</f>
        <v>0</v>
      </c>
      <c r="B385" s="1441" t="str">
        <f>IF(AND('Identification '!$F$11="",'Identification '!$F$15&lt;&gt;""),'Identification '!$F$15,IF('Identification '!$F$11="","",IF('Identification '!$F$13="Inscrire le nom de votre organisme dans la cellule F15",'Identification '!$F$15,'Identification '!$F$13)))</f>
        <v/>
      </c>
      <c r="C385" s="8" t="str">
        <f>REF!$BM$8</f>
        <v>2026-2027</v>
      </c>
      <c r="D385" s="8" t="s">
        <v>3361</v>
      </c>
      <c r="E385" s="46" t="str">
        <f>'Identification '!$F$17</f>
        <v/>
      </c>
      <c r="F385" s="8" t="str">
        <f>'Identification '!$G$18</f>
        <v/>
      </c>
      <c r="G385" s="8" t="str">
        <f>IF('Section 9b Plan_Médiation'!B73="","",'Section 9b Plan_Médiation'!B73)</f>
        <v/>
      </c>
      <c r="H385" s="1315" t="str">
        <f>IF('Section 9b Plan_Médiation'!C73="","",'Section 9b Plan_Médiation'!C73)</f>
        <v/>
      </c>
      <c r="I385" s="8" t="str">
        <f>IF('Section 9b Plan_Médiation'!D73="","",IF('Section 9b Plan_Médiation'!D73="«Choisir»","",'Section 9b Plan_Médiation'!D73))</f>
        <v/>
      </c>
      <c r="J385" s="8" t="str">
        <f>IF('Section 9b Plan_Médiation'!F73="","",IF('Section 9b Plan_Médiation'!F73="«Choisir»","",'Section 9b Plan_Médiation'!F73))</f>
        <v/>
      </c>
      <c r="K385" s="8">
        <f>'Section 9b Plan_Médiation'!G73</f>
        <v>0</v>
      </c>
      <c r="L385" s="8">
        <f>'Section 9b Plan_Médiation'!H73</f>
        <v>0</v>
      </c>
      <c r="M385" s="8">
        <f>'Section 9b Plan_Médiation'!I73</f>
        <v>0</v>
      </c>
      <c r="N385" s="8">
        <f>'Section 9b Plan_Médiation'!J73</f>
        <v>0</v>
      </c>
    </row>
    <row r="386" spans="1:14">
      <c r="A386" s="8">
        <f>'Identification '!$F$11</f>
        <v>0</v>
      </c>
      <c r="B386" s="1441" t="str">
        <f>IF(AND('Identification '!$F$11="",'Identification '!$F$15&lt;&gt;""),'Identification '!$F$15,IF('Identification '!$F$11="","",IF('Identification '!$F$13="Inscrire le nom de votre organisme dans la cellule F15",'Identification '!$F$15,'Identification '!$F$13)))</f>
        <v/>
      </c>
      <c r="C386" s="8" t="str">
        <f>REF!$BM$8</f>
        <v>2026-2027</v>
      </c>
      <c r="D386" s="8" t="s">
        <v>3361</v>
      </c>
      <c r="E386" s="46" t="str">
        <f>'Identification '!$F$17</f>
        <v/>
      </c>
      <c r="F386" s="8" t="str">
        <f>'Identification '!$G$18</f>
        <v/>
      </c>
      <c r="G386" s="8" t="str">
        <f>IF('Section 9b Plan_Médiation'!B74="","",'Section 9b Plan_Médiation'!B74)</f>
        <v/>
      </c>
      <c r="H386" s="1315" t="str">
        <f>IF('Section 9b Plan_Médiation'!C74="","",'Section 9b Plan_Médiation'!C74)</f>
        <v/>
      </c>
      <c r="I386" s="8" t="str">
        <f>IF('Section 9b Plan_Médiation'!D74="","",IF('Section 9b Plan_Médiation'!D74="«Choisir»","",'Section 9b Plan_Médiation'!D74))</f>
        <v/>
      </c>
      <c r="J386" s="8" t="str">
        <f>IF('Section 9b Plan_Médiation'!F74="","",IF('Section 9b Plan_Médiation'!F74="«Choisir»","",'Section 9b Plan_Médiation'!F74))</f>
        <v/>
      </c>
      <c r="K386" s="8">
        <f>'Section 9b Plan_Médiation'!G74</f>
        <v>0</v>
      </c>
      <c r="L386" s="8">
        <f>'Section 9b Plan_Médiation'!H74</f>
        <v>0</v>
      </c>
      <c r="M386" s="8">
        <f>'Section 9b Plan_Médiation'!I74</f>
        <v>0</v>
      </c>
      <c r="N386" s="8">
        <f>'Section 9b Plan_Médiation'!J74</f>
        <v>0</v>
      </c>
    </row>
    <row r="387" spans="1:14">
      <c r="A387" s="8">
        <f>'Identification '!$F$11</f>
        <v>0</v>
      </c>
      <c r="B387" s="1441" t="str">
        <f>IF(AND('Identification '!$F$11="",'Identification '!$F$15&lt;&gt;""),'Identification '!$F$15,IF('Identification '!$F$11="","",IF('Identification '!$F$13="Inscrire le nom de votre organisme dans la cellule F15",'Identification '!$F$15,'Identification '!$F$13)))</f>
        <v/>
      </c>
      <c r="C387" s="8" t="str">
        <f>REF!$BM$8</f>
        <v>2026-2027</v>
      </c>
      <c r="D387" s="8" t="s">
        <v>3361</v>
      </c>
      <c r="E387" s="46" t="str">
        <f>'Identification '!$F$17</f>
        <v/>
      </c>
      <c r="F387" s="8" t="str">
        <f>'Identification '!$G$18</f>
        <v/>
      </c>
      <c r="G387" s="8" t="str">
        <f>IF('Section 9b Plan_Médiation'!B75="","",'Section 9b Plan_Médiation'!B75)</f>
        <v/>
      </c>
      <c r="H387" s="1315" t="str">
        <f>IF('Section 9b Plan_Médiation'!C75="","",'Section 9b Plan_Médiation'!C75)</f>
        <v/>
      </c>
      <c r="I387" s="8" t="str">
        <f>IF('Section 9b Plan_Médiation'!D75="","",IF('Section 9b Plan_Médiation'!D75="«Choisir»","",'Section 9b Plan_Médiation'!D75))</f>
        <v/>
      </c>
      <c r="J387" s="8" t="str">
        <f>IF('Section 9b Plan_Médiation'!F75="","",IF('Section 9b Plan_Médiation'!F75="«Choisir»","",'Section 9b Plan_Médiation'!F75))</f>
        <v/>
      </c>
      <c r="K387" s="8">
        <f>'Section 9b Plan_Médiation'!G75</f>
        <v>0</v>
      </c>
      <c r="L387" s="8">
        <f>'Section 9b Plan_Médiation'!H75</f>
        <v>0</v>
      </c>
      <c r="M387" s="8">
        <f>'Section 9b Plan_Médiation'!I75</f>
        <v>0</v>
      </c>
      <c r="N387" s="8">
        <f>'Section 9b Plan_Médiation'!J75</f>
        <v>0</v>
      </c>
    </row>
    <row r="388" spans="1:14">
      <c r="A388" s="8">
        <f>'Identification '!$F$11</f>
        <v>0</v>
      </c>
      <c r="B388" s="1441" t="str">
        <f>IF(AND('Identification '!$F$11="",'Identification '!$F$15&lt;&gt;""),'Identification '!$F$15,IF('Identification '!$F$11="","",IF('Identification '!$F$13="Inscrire le nom de votre organisme dans la cellule F15",'Identification '!$F$15,'Identification '!$F$13)))</f>
        <v/>
      </c>
      <c r="C388" s="8" t="str">
        <f>REF!$BM$8</f>
        <v>2026-2027</v>
      </c>
      <c r="D388" s="8" t="s">
        <v>3361</v>
      </c>
      <c r="E388" s="46" t="str">
        <f>'Identification '!$F$17</f>
        <v/>
      </c>
      <c r="F388" s="8" t="str">
        <f>'Identification '!$G$18</f>
        <v/>
      </c>
      <c r="G388" s="8" t="str">
        <f>IF('Section 9b Plan_Médiation'!B76="","",'Section 9b Plan_Médiation'!B76)</f>
        <v/>
      </c>
      <c r="H388" s="1315" t="str">
        <f>IF('Section 9b Plan_Médiation'!C76="","",'Section 9b Plan_Médiation'!C76)</f>
        <v/>
      </c>
      <c r="I388" s="8" t="str">
        <f>IF('Section 9b Plan_Médiation'!D76="","",IF('Section 9b Plan_Médiation'!D76="«Choisir»","",'Section 9b Plan_Médiation'!D76))</f>
        <v/>
      </c>
      <c r="J388" s="8" t="str">
        <f>IF('Section 9b Plan_Médiation'!F76="","",IF('Section 9b Plan_Médiation'!F76="«Choisir»","",'Section 9b Plan_Médiation'!F76))</f>
        <v/>
      </c>
      <c r="K388" s="8">
        <f>'Section 9b Plan_Médiation'!G76</f>
        <v>0</v>
      </c>
      <c r="L388" s="8">
        <f>'Section 9b Plan_Médiation'!H76</f>
        <v>0</v>
      </c>
      <c r="M388" s="8">
        <f>'Section 9b Plan_Médiation'!I76</f>
        <v>0</v>
      </c>
      <c r="N388" s="8">
        <f>'Section 9b Plan_Médiation'!J76</f>
        <v>0</v>
      </c>
    </row>
    <row r="389" spans="1:14">
      <c r="A389" s="8">
        <f>'Identification '!$F$11</f>
        <v>0</v>
      </c>
      <c r="B389" s="1441" t="str">
        <f>IF(AND('Identification '!$F$11="",'Identification '!$F$15&lt;&gt;""),'Identification '!$F$15,IF('Identification '!$F$11="","",IF('Identification '!$F$13="Inscrire le nom de votre organisme dans la cellule F15",'Identification '!$F$15,'Identification '!$F$13)))</f>
        <v/>
      </c>
      <c r="C389" s="8" t="str">
        <f>REF!$BM$8</f>
        <v>2026-2027</v>
      </c>
      <c r="D389" s="8" t="s">
        <v>3361</v>
      </c>
      <c r="E389" s="46" t="str">
        <f>'Identification '!$F$17</f>
        <v/>
      </c>
      <c r="F389" s="8" t="str">
        <f>'Identification '!$G$18</f>
        <v/>
      </c>
      <c r="G389" s="8" t="str">
        <f>IF('Section 9b Plan_Médiation'!B77="","",'Section 9b Plan_Médiation'!B77)</f>
        <v/>
      </c>
      <c r="H389" s="1315" t="str">
        <f>IF('Section 9b Plan_Médiation'!C77="","",'Section 9b Plan_Médiation'!C77)</f>
        <v/>
      </c>
      <c r="I389" s="8" t="str">
        <f>IF('Section 9b Plan_Médiation'!D77="","",IF('Section 9b Plan_Médiation'!D77="«Choisir»","",'Section 9b Plan_Médiation'!D77))</f>
        <v/>
      </c>
      <c r="J389" s="8" t="str">
        <f>IF('Section 9b Plan_Médiation'!F77="","",IF('Section 9b Plan_Médiation'!F77="«Choisir»","",'Section 9b Plan_Médiation'!F77))</f>
        <v/>
      </c>
      <c r="K389" s="8">
        <f>'Section 9b Plan_Médiation'!G77</f>
        <v>0</v>
      </c>
      <c r="L389" s="8">
        <f>'Section 9b Plan_Médiation'!H77</f>
        <v>0</v>
      </c>
      <c r="M389" s="8">
        <f>'Section 9b Plan_Médiation'!I77</f>
        <v>0</v>
      </c>
      <c r="N389" s="8">
        <f>'Section 9b Plan_Médiation'!J77</f>
        <v>0</v>
      </c>
    </row>
    <row r="390" spans="1:14">
      <c r="A390" s="8">
        <f>'Identification '!$F$11</f>
        <v>0</v>
      </c>
      <c r="B390" s="1441" t="str">
        <f>IF(AND('Identification '!$F$11="",'Identification '!$F$15&lt;&gt;""),'Identification '!$F$15,IF('Identification '!$F$11="","",IF('Identification '!$F$13="Inscrire le nom de votre organisme dans la cellule F15",'Identification '!$F$15,'Identification '!$F$13)))</f>
        <v/>
      </c>
      <c r="C390" s="8" t="str">
        <f>REF!$BM$8</f>
        <v>2026-2027</v>
      </c>
      <c r="D390" s="8" t="s">
        <v>3361</v>
      </c>
      <c r="E390" s="46" t="str">
        <f>'Identification '!$F$17</f>
        <v/>
      </c>
      <c r="F390" s="8" t="str">
        <f>'Identification '!$G$18</f>
        <v/>
      </c>
      <c r="G390" s="8" t="str">
        <f>IF('Section 9b Plan_Médiation'!B78="","",'Section 9b Plan_Médiation'!B78)</f>
        <v/>
      </c>
      <c r="H390" s="1315" t="str">
        <f>IF('Section 9b Plan_Médiation'!C78="","",'Section 9b Plan_Médiation'!C78)</f>
        <v/>
      </c>
      <c r="I390" s="8" t="str">
        <f>IF('Section 9b Plan_Médiation'!D78="","",IF('Section 9b Plan_Médiation'!D78="«Choisir»","",'Section 9b Plan_Médiation'!D78))</f>
        <v/>
      </c>
      <c r="J390" s="8" t="str">
        <f>IF('Section 9b Plan_Médiation'!F78="","",IF('Section 9b Plan_Médiation'!F78="«Choisir»","",'Section 9b Plan_Médiation'!F78))</f>
        <v/>
      </c>
      <c r="K390" s="8">
        <f>'Section 9b Plan_Médiation'!G78</f>
        <v>0</v>
      </c>
      <c r="L390" s="8">
        <f>'Section 9b Plan_Médiation'!H78</f>
        <v>0</v>
      </c>
      <c r="M390" s="8">
        <f>'Section 9b Plan_Médiation'!I78</f>
        <v>0</v>
      </c>
      <c r="N390" s="8">
        <f>'Section 9b Plan_Médiation'!J78</f>
        <v>0</v>
      </c>
    </row>
    <row r="391" spans="1:14">
      <c r="A391" s="8">
        <f>'Identification '!$F$11</f>
        <v>0</v>
      </c>
      <c r="B391" s="1441" t="str">
        <f>IF(AND('Identification '!$F$11="",'Identification '!$F$15&lt;&gt;""),'Identification '!$F$15,IF('Identification '!$F$11="","",IF('Identification '!$F$13="Inscrire le nom de votre organisme dans la cellule F15",'Identification '!$F$15,'Identification '!$F$13)))</f>
        <v/>
      </c>
      <c r="C391" s="8" t="str">
        <f>REF!$BM$8</f>
        <v>2026-2027</v>
      </c>
      <c r="D391" s="8" t="s">
        <v>3361</v>
      </c>
      <c r="E391" s="46" t="str">
        <f>'Identification '!$F$17</f>
        <v/>
      </c>
      <c r="F391" s="8" t="str">
        <f>'Identification '!$G$18</f>
        <v/>
      </c>
      <c r="G391" s="8" t="str">
        <f>IF('Section 9b Plan_Médiation'!B79="","",'Section 9b Plan_Médiation'!B79)</f>
        <v/>
      </c>
      <c r="H391" s="1315" t="str">
        <f>IF('Section 9b Plan_Médiation'!C79="","",'Section 9b Plan_Médiation'!C79)</f>
        <v/>
      </c>
      <c r="I391" s="8" t="str">
        <f>IF('Section 9b Plan_Médiation'!D79="","",IF('Section 9b Plan_Médiation'!D79="«Choisir»","",'Section 9b Plan_Médiation'!D79))</f>
        <v/>
      </c>
      <c r="J391" s="8" t="str">
        <f>IF('Section 9b Plan_Médiation'!F79="","",IF('Section 9b Plan_Médiation'!F79="«Choisir»","",'Section 9b Plan_Médiation'!F79))</f>
        <v/>
      </c>
      <c r="K391" s="8">
        <f>'Section 9b Plan_Médiation'!G79</f>
        <v>0</v>
      </c>
      <c r="L391" s="8">
        <f>'Section 9b Plan_Médiation'!H79</f>
        <v>0</v>
      </c>
      <c r="M391" s="8">
        <f>'Section 9b Plan_Médiation'!I79</f>
        <v>0</v>
      </c>
      <c r="N391" s="8">
        <f>'Section 9b Plan_Médiation'!J79</f>
        <v>0</v>
      </c>
    </row>
    <row r="392" spans="1:14">
      <c r="A392" s="8">
        <f>'Identification '!$F$11</f>
        <v>0</v>
      </c>
      <c r="B392" s="1441" t="str">
        <f>IF(AND('Identification '!$F$11="",'Identification '!$F$15&lt;&gt;""),'Identification '!$F$15,IF('Identification '!$F$11="","",IF('Identification '!$F$13="Inscrire le nom de votre organisme dans la cellule F15",'Identification '!$F$15,'Identification '!$F$13)))</f>
        <v/>
      </c>
      <c r="C392" s="8" t="str">
        <f>REF!$BM$8</f>
        <v>2026-2027</v>
      </c>
      <c r="D392" s="8" t="s">
        <v>3361</v>
      </c>
      <c r="E392" s="46" t="str">
        <f>'Identification '!$F$17</f>
        <v/>
      </c>
      <c r="F392" s="8" t="str">
        <f>'Identification '!$G$18</f>
        <v/>
      </c>
      <c r="G392" s="8" t="str">
        <f>IF('Section 9b Plan_Médiation'!B80="","",'Section 9b Plan_Médiation'!B80)</f>
        <v/>
      </c>
      <c r="H392" s="1315" t="str">
        <f>IF('Section 9b Plan_Médiation'!C80="","",'Section 9b Plan_Médiation'!C80)</f>
        <v/>
      </c>
      <c r="I392" s="8" t="str">
        <f>IF('Section 9b Plan_Médiation'!D80="","",IF('Section 9b Plan_Médiation'!D80="«Choisir»","",'Section 9b Plan_Médiation'!D80))</f>
        <v/>
      </c>
      <c r="J392" s="8" t="str">
        <f>IF('Section 9b Plan_Médiation'!F80="","",IF('Section 9b Plan_Médiation'!F80="«Choisir»","",'Section 9b Plan_Médiation'!F80))</f>
        <v/>
      </c>
      <c r="K392" s="8">
        <f>'Section 9b Plan_Médiation'!G80</f>
        <v>0</v>
      </c>
      <c r="L392" s="8">
        <f>'Section 9b Plan_Médiation'!H80</f>
        <v>0</v>
      </c>
      <c r="M392" s="8">
        <f>'Section 9b Plan_Médiation'!I80</f>
        <v>0</v>
      </c>
      <c r="N392" s="8">
        <f>'Section 9b Plan_Médiation'!J80</f>
        <v>0</v>
      </c>
    </row>
    <row r="393" spans="1:14">
      <c r="A393" s="8">
        <f>'Identification '!$F$11</f>
        <v>0</v>
      </c>
      <c r="B393" s="1441" t="str">
        <f>IF(AND('Identification '!$F$11="",'Identification '!$F$15&lt;&gt;""),'Identification '!$F$15,IF('Identification '!$F$11="","",IF('Identification '!$F$13="Inscrire le nom de votre organisme dans la cellule F15",'Identification '!$F$15,'Identification '!$F$13)))</f>
        <v/>
      </c>
      <c r="C393" s="8" t="str">
        <f>REF!$BM$8</f>
        <v>2026-2027</v>
      </c>
      <c r="D393" s="8" t="s">
        <v>3361</v>
      </c>
      <c r="E393" s="46" t="str">
        <f>'Identification '!$F$17</f>
        <v/>
      </c>
      <c r="F393" s="8" t="str">
        <f>'Identification '!$G$18</f>
        <v/>
      </c>
      <c r="G393" s="8" t="str">
        <f>IF('Section 9b Plan_Médiation'!B81="","",'Section 9b Plan_Médiation'!B81)</f>
        <v/>
      </c>
      <c r="H393" s="1315" t="str">
        <f>IF('Section 9b Plan_Médiation'!C81="","",'Section 9b Plan_Médiation'!C81)</f>
        <v/>
      </c>
      <c r="I393" s="8" t="str">
        <f>IF('Section 9b Plan_Médiation'!D81="","",IF('Section 9b Plan_Médiation'!D81="«Choisir»","",'Section 9b Plan_Médiation'!D81))</f>
        <v/>
      </c>
      <c r="J393" s="8" t="str">
        <f>IF('Section 9b Plan_Médiation'!F81="","",IF('Section 9b Plan_Médiation'!F81="«Choisir»","",'Section 9b Plan_Médiation'!F81))</f>
        <v/>
      </c>
      <c r="K393" s="8">
        <f>'Section 9b Plan_Médiation'!G81</f>
        <v>0</v>
      </c>
      <c r="L393" s="8">
        <f>'Section 9b Plan_Médiation'!H81</f>
        <v>0</v>
      </c>
      <c r="M393" s="8">
        <f>'Section 9b Plan_Médiation'!I81</f>
        <v>0</v>
      </c>
      <c r="N393" s="8">
        <f>'Section 9b Plan_Médiation'!J81</f>
        <v>0</v>
      </c>
    </row>
    <row r="394" spans="1:14">
      <c r="A394" s="8">
        <f>'Identification '!$F$11</f>
        <v>0</v>
      </c>
      <c r="B394" s="1441" t="str">
        <f>IF(AND('Identification '!$F$11="",'Identification '!$F$15&lt;&gt;""),'Identification '!$F$15,IF('Identification '!$F$11="","",IF('Identification '!$F$13="Inscrire le nom de votre organisme dans la cellule F15",'Identification '!$F$15,'Identification '!$F$13)))</f>
        <v/>
      </c>
      <c r="C394" s="8" t="str">
        <f>REF!$BM$8</f>
        <v>2026-2027</v>
      </c>
      <c r="D394" s="8" t="s">
        <v>3361</v>
      </c>
      <c r="E394" s="46" t="str">
        <f>'Identification '!$F$17</f>
        <v/>
      </c>
      <c r="F394" s="8" t="str">
        <f>'Identification '!$G$18</f>
        <v/>
      </c>
      <c r="G394" s="8" t="str">
        <f>IF('Section 9b Plan_Médiation'!B82="","",'Section 9b Plan_Médiation'!B82)</f>
        <v/>
      </c>
      <c r="H394" s="1315" t="str">
        <f>IF('Section 9b Plan_Médiation'!C82="","",'Section 9b Plan_Médiation'!C82)</f>
        <v/>
      </c>
      <c r="I394" s="8" t="str">
        <f>IF('Section 9b Plan_Médiation'!D82="","",IF('Section 9b Plan_Médiation'!D82="«Choisir»","",'Section 9b Plan_Médiation'!D82))</f>
        <v/>
      </c>
      <c r="J394" s="8" t="str">
        <f>IF('Section 9b Plan_Médiation'!F82="","",IF('Section 9b Plan_Médiation'!F82="«Choisir»","",'Section 9b Plan_Médiation'!F82))</f>
        <v/>
      </c>
      <c r="K394" s="8">
        <f>'Section 9b Plan_Médiation'!G82</f>
        <v>0</v>
      </c>
      <c r="L394" s="8">
        <f>'Section 9b Plan_Médiation'!H82</f>
        <v>0</v>
      </c>
      <c r="M394" s="8">
        <f>'Section 9b Plan_Médiation'!I82</f>
        <v>0</v>
      </c>
      <c r="N394" s="8">
        <f>'Section 9b Plan_Médiation'!J82</f>
        <v>0</v>
      </c>
    </row>
    <row r="395" spans="1:14">
      <c r="A395" s="8">
        <f>'Identification '!$F$11</f>
        <v>0</v>
      </c>
      <c r="B395" s="1441" t="str">
        <f>IF(AND('Identification '!$F$11="",'Identification '!$F$15&lt;&gt;""),'Identification '!$F$15,IF('Identification '!$F$11="","",IF('Identification '!$F$13="Inscrire le nom de votre organisme dans la cellule F15",'Identification '!$F$15,'Identification '!$F$13)))</f>
        <v/>
      </c>
      <c r="C395" s="8" t="str">
        <f>REF!$BM$8</f>
        <v>2026-2027</v>
      </c>
      <c r="D395" s="8" t="s">
        <v>3361</v>
      </c>
      <c r="E395" s="46" t="str">
        <f>'Identification '!$F$17</f>
        <v/>
      </c>
      <c r="F395" s="8" t="str">
        <f>'Identification '!$G$18</f>
        <v/>
      </c>
      <c r="G395" s="8" t="str">
        <f>IF('Section 9b Plan_Médiation'!B83="","",'Section 9b Plan_Médiation'!B83)</f>
        <v/>
      </c>
      <c r="H395" s="1315" t="str">
        <f>IF('Section 9b Plan_Médiation'!C83="","",'Section 9b Plan_Médiation'!C83)</f>
        <v/>
      </c>
      <c r="I395" s="8" t="str">
        <f>IF('Section 9b Plan_Médiation'!D83="","",IF('Section 9b Plan_Médiation'!D83="«Choisir»","",'Section 9b Plan_Médiation'!D83))</f>
        <v/>
      </c>
      <c r="J395" s="8" t="str">
        <f>IF('Section 9b Plan_Médiation'!F83="","",IF('Section 9b Plan_Médiation'!F83="«Choisir»","",'Section 9b Plan_Médiation'!F83))</f>
        <v/>
      </c>
      <c r="K395" s="8">
        <f>'Section 9b Plan_Médiation'!G83</f>
        <v>0</v>
      </c>
      <c r="L395" s="8">
        <f>'Section 9b Plan_Médiation'!H83</f>
        <v>0</v>
      </c>
      <c r="M395" s="8">
        <f>'Section 9b Plan_Médiation'!I83</f>
        <v>0</v>
      </c>
      <c r="N395" s="8">
        <f>'Section 9b Plan_Médiation'!J83</f>
        <v>0</v>
      </c>
    </row>
    <row r="396" spans="1:14">
      <c r="A396" s="8">
        <f>'Identification '!$F$11</f>
        <v>0</v>
      </c>
      <c r="B396" s="1441" t="str">
        <f>IF(AND('Identification '!$F$11="",'Identification '!$F$15&lt;&gt;""),'Identification '!$F$15,IF('Identification '!$F$11="","",IF('Identification '!$F$13="Inscrire le nom de votre organisme dans la cellule F15",'Identification '!$F$15,'Identification '!$F$13)))</f>
        <v/>
      </c>
      <c r="C396" s="8" t="str">
        <f>REF!$BM$8</f>
        <v>2026-2027</v>
      </c>
      <c r="D396" s="8" t="s">
        <v>3361</v>
      </c>
      <c r="E396" s="46" t="str">
        <f>'Identification '!$F$17</f>
        <v/>
      </c>
      <c r="F396" s="8" t="str">
        <f>'Identification '!$G$18</f>
        <v/>
      </c>
      <c r="G396" s="8" t="str">
        <f>IF('Section 9b Plan_Médiation'!B84="","",'Section 9b Plan_Médiation'!B84)</f>
        <v/>
      </c>
      <c r="H396" s="1315" t="str">
        <f>IF('Section 9b Plan_Médiation'!C84="","",'Section 9b Plan_Médiation'!C84)</f>
        <v/>
      </c>
      <c r="I396" s="8" t="str">
        <f>IF('Section 9b Plan_Médiation'!D84="","",IF('Section 9b Plan_Médiation'!D84="«Choisir»","",'Section 9b Plan_Médiation'!D84))</f>
        <v/>
      </c>
      <c r="J396" s="8" t="str">
        <f>IF('Section 9b Plan_Médiation'!F84="","",IF('Section 9b Plan_Médiation'!F84="«Choisir»","",'Section 9b Plan_Médiation'!F84))</f>
        <v/>
      </c>
      <c r="K396" s="8">
        <f>'Section 9b Plan_Médiation'!G84</f>
        <v>0</v>
      </c>
      <c r="L396" s="8">
        <f>'Section 9b Plan_Médiation'!H84</f>
        <v>0</v>
      </c>
      <c r="M396" s="8">
        <f>'Section 9b Plan_Médiation'!I84</f>
        <v>0</v>
      </c>
      <c r="N396" s="8">
        <f>'Section 9b Plan_Médiation'!J84</f>
        <v>0</v>
      </c>
    </row>
    <row r="397" spans="1:14">
      <c r="A397" s="8">
        <f>'Identification '!$F$11</f>
        <v>0</v>
      </c>
      <c r="B397" s="1441" t="str">
        <f>IF(AND('Identification '!$F$11="",'Identification '!$F$15&lt;&gt;""),'Identification '!$F$15,IF('Identification '!$F$11="","",IF('Identification '!$F$13="Inscrire le nom de votre organisme dans la cellule F15",'Identification '!$F$15,'Identification '!$F$13)))</f>
        <v/>
      </c>
      <c r="C397" s="8" t="str">
        <f>REF!$BM$8</f>
        <v>2026-2027</v>
      </c>
      <c r="D397" s="8" t="s">
        <v>3361</v>
      </c>
      <c r="E397" s="46" t="str">
        <f>'Identification '!$F$17</f>
        <v/>
      </c>
      <c r="F397" s="8" t="str">
        <f>'Identification '!$G$18</f>
        <v/>
      </c>
      <c r="G397" s="8" t="str">
        <f>IF('Section 9b Plan_Médiation'!B85="","",'Section 9b Plan_Médiation'!B85)</f>
        <v/>
      </c>
      <c r="H397" s="1315" t="str">
        <f>IF('Section 9b Plan_Médiation'!C85="","",'Section 9b Plan_Médiation'!C85)</f>
        <v/>
      </c>
      <c r="I397" s="8" t="str">
        <f>IF('Section 9b Plan_Médiation'!D85="","",IF('Section 9b Plan_Médiation'!D85="«Choisir»","",'Section 9b Plan_Médiation'!D85))</f>
        <v/>
      </c>
      <c r="J397" s="8" t="str">
        <f>IF('Section 9b Plan_Médiation'!F85="","",IF('Section 9b Plan_Médiation'!F85="«Choisir»","",'Section 9b Plan_Médiation'!F85))</f>
        <v/>
      </c>
      <c r="K397" s="8">
        <f>'Section 9b Plan_Médiation'!G85</f>
        <v>0</v>
      </c>
      <c r="L397" s="8">
        <f>'Section 9b Plan_Médiation'!H85</f>
        <v>0</v>
      </c>
      <c r="M397" s="8">
        <f>'Section 9b Plan_Médiation'!I85</f>
        <v>0</v>
      </c>
      <c r="N397" s="8">
        <f>'Section 9b Plan_Médiation'!J85</f>
        <v>0</v>
      </c>
    </row>
    <row r="398" spans="1:14">
      <c r="A398" s="8">
        <f>'Identification '!$F$11</f>
        <v>0</v>
      </c>
      <c r="B398" s="1441" t="str">
        <f>IF(AND('Identification '!$F$11="",'Identification '!$F$15&lt;&gt;""),'Identification '!$F$15,IF('Identification '!$F$11="","",IF('Identification '!$F$13="Inscrire le nom de votre organisme dans la cellule F15",'Identification '!$F$15,'Identification '!$F$13)))</f>
        <v/>
      </c>
      <c r="C398" s="8" t="str">
        <f>REF!$BM$8</f>
        <v>2026-2027</v>
      </c>
      <c r="D398" s="8" t="s">
        <v>3361</v>
      </c>
      <c r="E398" s="46" t="str">
        <f>'Identification '!$F$17</f>
        <v/>
      </c>
      <c r="F398" s="8" t="str">
        <f>'Identification '!$G$18</f>
        <v/>
      </c>
      <c r="G398" s="8" t="str">
        <f>IF('Section 9b Plan_Médiation'!B86="","",'Section 9b Plan_Médiation'!B86)</f>
        <v/>
      </c>
      <c r="H398" s="1315" t="str">
        <f>IF('Section 9b Plan_Médiation'!C86="","",'Section 9b Plan_Médiation'!C86)</f>
        <v/>
      </c>
      <c r="I398" s="8" t="str">
        <f>IF('Section 9b Plan_Médiation'!D86="","",IF('Section 9b Plan_Médiation'!D86="«Choisir»","",'Section 9b Plan_Médiation'!D86))</f>
        <v/>
      </c>
      <c r="J398" s="8" t="str">
        <f>IF('Section 9b Plan_Médiation'!F86="","",IF('Section 9b Plan_Médiation'!F86="«Choisir»","",'Section 9b Plan_Médiation'!F86))</f>
        <v/>
      </c>
      <c r="K398" s="8">
        <f>'Section 9b Plan_Médiation'!G86</f>
        <v>0</v>
      </c>
      <c r="L398" s="8">
        <f>'Section 9b Plan_Médiation'!H86</f>
        <v>0</v>
      </c>
      <c r="M398" s="8">
        <f>'Section 9b Plan_Médiation'!I86</f>
        <v>0</v>
      </c>
      <c r="N398" s="8">
        <f>'Section 9b Plan_Médiation'!J86</f>
        <v>0</v>
      </c>
    </row>
    <row r="399" spans="1:14">
      <c r="A399" s="8">
        <f>'Identification '!$F$11</f>
        <v>0</v>
      </c>
      <c r="B399" s="1441" t="str">
        <f>IF(AND('Identification '!$F$11="",'Identification '!$F$15&lt;&gt;""),'Identification '!$F$15,IF('Identification '!$F$11="","",IF('Identification '!$F$13="Inscrire le nom de votre organisme dans la cellule F15",'Identification '!$F$15,'Identification '!$F$13)))</f>
        <v/>
      </c>
      <c r="C399" s="8" t="str">
        <f>REF!$BM$8</f>
        <v>2026-2027</v>
      </c>
      <c r="D399" s="8" t="s">
        <v>3361</v>
      </c>
      <c r="E399" s="46" t="str">
        <f>'Identification '!$F$17</f>
        <v/>
      </c>
      <c r="F399" s="8" t="str">
        <f>'Identification '!$G$18</f>
        <v/>
      </c>
      <c r="G399" s="8" t="str">
        <f>IF('Section 9b Plan_Médiation'!B87="","",'Section 9b Plan_Médiation'!B87)</f>
        <v/>
      </c>
      <c r="H399" s="1315" t="str">
        <f>IF('Section 9b Plan_Médiation'!C87="","",'Section 9b Plan_Médiation'!C87)</f>
        <v/>
      </c>
      <c r="I399" s="8" t="str">
        <f>IF('Section 9b Plan_Médiation'!D87="","",IF('Section 9b Plan_Médiation'!D87="«Choisir»","",'Section 9b Plan_Médiation'!D87))</f>
        <v/>
      </c>
      <c r="J399" s="8" t="str">
        <f>IF('Section 9b Plan_Médiation'!F87="","",IF('Section 9b Plan_Médiation'!F87="«Choisir»","",'Section 9b Plan_Médiation'!F87))</f>
        <v/>
      </c>
      <c r="K399" s="8">
        <f>'Section 9b Plan_Médiation'!G87</f>
        <v>0</v>
      </c>
      <c r="L399" s="8">
        <f>'Section 9b Plan_Médiation'!H87</f>
        <v>0</v>
      </c>
      <c r="M399" s="8">
        <f>'Section 9b Plan_Médiation'!I87</f>
        <v>0</v>
      </c>
      <c r="N399" s="8">
        <f>'Section 9b Plan_Médiation'!J87</f>
        <v>0</v>
      </c>
    </row>
    <row r="400" spans="1:14">
      <c r="A400" s="8">
        <f>'Identification '!$F$11</f>
        <v>0</v>
      </c>
      <c r="B400" s="1441" t="str">
        <f>IF(AND('Identification '!$F$11="",'Identification '!$F$15&lt;&gt;""),'Identification '!$F$15,IF('Identification '!$F$11="","",IF('Identification '!$F$13="Inscrire le nom de votre organisme dans la cellule F15",'Identification '!$F$15,'Identification '!$F$13)))</f>
        <v/>
      </c>
      <c r="C400" s="8" t="str">
        <f>REF!$BM$8</f>
        <v>2026-2027</v>
      </c>
      <c r="D400" s="8" t="s">
        <v>3361</v>
      </c>
      <c r="E400" s="46" t="str">
        <f>'Identification '!$F$17</f>
        <v/>
      </c>
      <c r="F400" s="8" t="str">
        <f>'Identification '!$G$18</f>
        <v/>
      </c>
      <c r="G400" s="8" t="str">
        <f>IF('Section 9b Plan_Médiation'!B88="","",'Section 9b Plan_Médiation'!B88)</f>
        <v/>
      </c>
      <c r="H400" s="1315" t="str">
        <f>IF('Section 9b Plan_Médiation'!C88="","",'Section 9b Plan_Médiation'!C88)</f>
        <v/>
      </c>
      <c r="I400" s="8" t="str">
        <f>IF('Section 9b Plan_Médiation'!D88="","",IF('Section 9b Plan_Médiation'!D88="«Choisir»","",'Section 9b Plan_Médiation'!D88))</f>
        <v/>
      </c>
      <c r="J400" s="8" t="str">
        <f>IF('Section 9b Plan_Médiation'!F88="","",IF('Section 9b Plan_Médiation'!F88="«Choisir»","",'Section 9b Plan_Médiation'!F88))</f>
        <v/>
      </c>
      <c r="K400" s="8">
        <f>'Section 9b Plan_Médiation'!G88</f>
        <v>0</v>
      </c>
      <c r="L400" s="8">
        <f>'Section 9b Plan_Médiation'!H88</f>
        <v>0</v>
      </c>
      <c r="M400" s="8">
        <f>'Section 9b Plan_Médiation'!I88</f>
        <v>0</v>
      </c>
      <c r="N400" s="8">
        <f>'Section 9b Plan_Médiation'!J88</f>
        <v>0</v>
      </c>
    </row>
    <row r="401" spans="1:14">
      <c r="A401" s="8">
        <f>'Identification '!$F$11</f>
        <v>0</v>
      </c>
      <c r="B401" s="1441" t="str">
        <f>IF(AND('Identification '!$F$11="",'Identification '!$F$15&lt;&gt;""),'Identification '!$F$15,IF('Identification '!$F$11="","",IF('Identification '!$F$13="Inscrire le nom de votre organisme dans la cellule F15",'Identification '!$F$15,'Identification '!$F$13)))</f>
        <v/>
      </c>
      <c r="C401" s="8" t="str">
        <f>REF!$BM$8</f>
        <v>2026-2027</v>
      </c>
      <c r="D401" s="8" t="s">
        <v>3361</v>
      </c>
      <c r="E401" s="46" t="str">
        <f>'Identification '!$F$17</f>
        <v/>
      </c>
      <c r="F401" s="8" t="str">
        <f>'Identification '!$G$18</f>
        <v/>
      </c>
      <c r="G401" s="8" t="str">
        <f>IF('Section 9b Plan_Médiation'!B89="","",'Section 9b Plan_Médiation'!B89)</f>
        <v/>
      </c>
      <c r="H401" s="1315" t="str">
        <f>IF('Section 9b Plan_Médiation'!C89="","",'Section 9b Plan_Médiation'!C89)</f>
        <v/>
      </c>
      <c r="I401" s="8" t="str">
        <f>IF('Section 9b Plan_Médiation'!D89="","",IF('Section 9b Plan_Médiation'!D89="«Choisir»","",'Section 9b Plan_Médiation'!D89))</f>
        <v/>
      </c>
      <c r="J401" s="8" t="str">
        <f>IF('Section 9b Plan_Médiation'!F89="","",IF('Section 9b Plan_Médiation'!F89="«Choisir»","",'Section 9b Plan_Médiation'!F89))</f>
        <v/>
      </c>
      <c r="K401" s="8">
        <f>'Section 9b Plan_Médiation'!G89</f>
        <v>0</v>
      </c>
      <c r="L401" s="8">
        <f>'Section 9b Plan_Médiation'!H89</f>
        <v>0</v>
      </c>
      <c r="M401" s="8">
        <f>'Section 9b Plan_Médiation'!I89</f>
        <v>0</v>
      </c>
      <c r="N401" s="8">
        <f>'Section 9b Plan_Médiation'!J89</f>
        <v>0</v>
      </c>
    </row>
    <row r="402" spans="1:14">
      <c r="A402" s="8">
        <f>'Identification '!$F$11</f>
        <v>0</v>
      </c>
      <c r="B402" s="1441" t="str">
        <f>IF(AND('Identification '!$F$11="",'Identification '!$F$15&lt;&gt;""),'Identification '!$F$15,IF('Identification '!$F$11="","",IF('Identification '!$F$13="Inscrire le nom de votre organisme dans la cellule F15",'Identification '!$F$15,'Identification '!$F$13)))</f>
        <v/>
      </c>
      <c r="C402" s="8" t="str">
        <f>REF!$BM$8</f>
        <v>2026-2027</v>
      </c>
      <c r="D402" s="8" t="s">
        <v>3361</v>
      </c>
      <c r="E402" s="46" t="str">
        <f>'Identification '!$F$17</f>
        <v/>
      </c>
      <c r="F402" s="8" t="str">
        <f>'Identification '!$G$18</f>
        <v/>
      </c>
      <c r="G402" s="8" t="str">
        <f>IF('Section 9b Plan_Médiation'!B90="","",'Section 9b Plan_Médiation'!B90)</f>
        <v/>
      </c>
      <c r="H402" s="1315" t="str">
        <f>IF('Section 9b Plan_Médiation'!C90="","",'Section 9b Plan_Médiation'!C90)</f>
        <v/>
      </c>
      <c r="I402" s="8" t="str">
        <f>IF('Section 9b Plan_Médiation'!D90="","",IF('Section 9b Plan_Médiation'!D90="«Choisir»","",'Section 9b Plan_Médiation'!D90))</f>
        <v/>
      </c>
      <c r="J402" s="8" t="str">
        <f>IF('Section 9b Plan_Médiation'!F90="","",IF('Section 9b Plan_Médiation'!F90="«Choisir»","",'Section 9b Plan_Médiation'!F90))</f>
        <v/>
      </c>
      <c r="K402" s="8">
        <f>'Section 9b Plan_Médiation'!G90</f>
        <v>0</v>
      </c>
      <c r="L402" s="8">
        <f>'Section 9b Plan_Médiation'!H90</f>
        <v>0</v>
      </c>
      <c r="M402" s="8">
        <f>'Section 9b Plan_Médiation'!I90</f>
        <v>0</v>
      </c>
      <c r="N402" s="8">
        <f>'Section 9b Plan_Médiation'!J90</f>
        <v>0</v>
      </c>
    </row>
    <row r="403" spans="1:14">
      <c r="A403" s="8">
        <f>'Identification '!$F$11</f>
        <v>0</v>
      </c>
      <c r="B403" s="1441" t="str">
        <f>IF(AND('Identification '!$F$11="",'Identification '!$F$15&lt;&gt;""),'Identification '!$F$15,IF('Identification '!$F$11="","",IF('Identification '!$F$13="Inscrire le nom de votre organisme dans la cellule F15",'Identification '!$F$15,'Identification '!$F$13)))</f>
        <v/>
      </c>
      <c r="C403" s="8" t="str">
        <f>REF!$BM$8</f>
        <v>2026-2027</v>
      </c>
      <c r="D403" s="8" t="s">
        <v>3361</v>
      </c>
      <c r="E403" s="46" t="str">
        <f>'Identification '!$F$17</f>
        <v/>
      </c>
      <c r="F403" s="8" t="str">
        <f>'Identification '!$G$18</f>
        <v/>
      </c>
      <c r="G403" s="8" t="str">
        <f>IF('Section 9b Plan_Médiation'!B91="","",'Section 9b Plan_Médiation'!B91)</f>
        <v/>
      </c>
      <c r="H403" s="1315" t="str">
        <f>IF('Section 9b Plan_Médiation'!C91="","",'Section 9b Plan_Médiation'!C91)</f>
        <v/>
      </c>
      <c r="I403" s="8" t="str">
        <f>IF('Section 9b Plan_Médiation'!D91="","",IF('Section 9b Plan_Médiation'!D91="«Choisir»","",'Section 9b Plan_Médiation'!D91))</f>
        <v/>
      </c>
      <c r="J403" s="8" t="str">
        <f>IF('Section 9b Plan_Médiation'!F91="","",IF('Section 9b Plan_Médiation'!F91="«Choisir»","",'Section 9b Plan_Médiation'!F91))</f>
        <v/>
      </c>
      <c r="K403" s="8">
        <f>'Section 9b Plan_Médiation'!G91</f>
        <v>0</v>
      </c>
      <c r="L403" s="8">
        <f>'Section 9b Plan_Médiation'!H91</f>
        <v>0</v>
      </c>
      <c r="M403" s="8">
        <f>'Section 9b Plan_Médiation'!I91</f>
        <v>0</v>
      </c>
      <c r="N403" s="8">
        <f>'Section 9b Plan_Médiation'!J91</f>
        <v>0</v>
      </c>
    </row>
    <row r="404" spans="1:14">
      <c r="A404" s="8">
        <f>'Identification '!$F$11</f>
        <v>0</v>
      </c>
      <c r="B404" s="1441" t="str">
        <f>IF(AND('Identification '!$F$11="",'Identification '!$F$15&lt;&gt;""),'Identification '!$F$15,IF('Identification '!$F$11="","",IF('Identification '!$F$13="Inscrire le nom de votre organisme dans la cellule F15",'Identification '!$F$15,'Identification '!$F$13)))</f>
        <v/>
      </c>
      <c r="C404" s="8" t="str">
        <f>REF!$BM$8</f>
        <v>2026-2027</v>
      </c>
      <c r="D404" s="8" t="s">
        <v>3361</v>
      </c>
      <c r="E404" s="46" t="str">
        <f>'Identification '!$F$17</f>
        <v/>
      </c>
      <c r="F404" s="8" t="str">
        <f>'Identification '!$G$18</f>
        <v/>
      </c>
      <c r="G404" s="8" t="str">
        <f>IF('Section 9b Plan_Médiation'!B92="","",'Section 9b Plan_Médiation'!B92)</f>
        <v/>
      </c>
      <c r="H404" s="1315" t="str">
        <f>IF('Section 9b Plan_Médiation'!C92="","",'Section 9b Plan_Médiation'!C92)</f>
        <v/>
      </c>
      <c r="I404" s="8" t="str">
        <f>IF('Section 9b Plan_Médiation'!D92="","",IF('Section 9b Plan_Médiation'!D92="«Choisir»","",'Section 9b Plan_Médiation'!D92))</f>
        <v/>
      </c>
      <c r="J404" s="8" t="str">
        <f>IF('Section 9b Plan_Médiation'!F92="","",IF('Section 9b Plan_Médiation'!F92="«Choisir»","",'Section 9b Plan_Médiation'!F92))</f>
        <v/>
      </c>
      <c r="K404" s="8">
        <f>'Section 9b Plan_Médiation'!G92</f>
        <v>0</v>
      </c>
      <c r="L404" s="8">
        <f>'Section 9b Plan_Médiation'!H92</f>
        <v>0</v>
      </c>
      <c r="M404" s="8">
        <f>'Section 9b Plan_Médiation'!I92</f>
        <v>0</v>
      </c>
      <c r="N404" s="8">
        <f>'Section 9b Plan_Médiation'!J92</f>
        <v>0</v>
      </c>
    </row>
    <row r="405" spans="1:14">
      <c r="A405" s="8">
        <f>'Identification '!$F$11</f>
        <v>0</v>
      </c>
      <c r="B405" s="1441" t="str">
        <f>IF(AND('Identification '!$F$11="",'Identification '!$F$15&lt;&gt;""),'Identification '!$F$15,IF('Identification '!$F$11="","",IF('Identification '!$F$13="Inscrire le nom de votre organisme dans la cellule F15",'Identification '!$F$15,'Identification '!$F$13)))</f>
        <v/>
      </c>
      <c r="C405" s="8" t="str">
        <f>REF!$BM$8</f>
        <v>2026-2027</v>
      </c>
      <c r="D405" s="8" t="s">
        <v>3361</v>
      </c>
      <c r="E405" s="46" t="str">
        <f>'Identification '!$F$17</f>
        <v/>
      </c>
      <c r="F405" s="8" t="str">
        <f>'Identification '!$G$18</f>
        <v/>
      </c>
      <c r="G405" s="8" t="str">
        <f>IF('Section 9b Plan_Médiation'!B93="","",'Section 9b Plan_Médiation'!B93)</f>
        <v/>
      </c>
      <c r="H405" s="1315" t="str">
        <f>IF('Section 9b Plan_Médiation'!C93="","",'Section 9b Plan_Médiation'!C93)</f>
        <v/>
      </c>
      <c r="I405" s="8" t="str">
        <f>IF('Section 9b Plan_Médiation'!D93="","",IF('Section 9b Plan_Médiation'!D93="«Choisir»","",'Section 9b Plan_Médiation'!D93))</f>
        <v/>
      </c>
      <c r="J405" s="8" t="str">
        <f>IF('Section 9b Plan_Médiation'!F93="","",IF('Section 9b Plan_Médiation'!F93="«Choisir»","",'Section 9b Plan_Médiation'!F93))</f>
        <v/>
      </c>
      <c r="K405" s="8">
        <f>'Section 9b Plan_Médiation'!G93</f>
        <v>0</v>
      </c>
      <c r="L405" s="8">
        <f>'Section 9b Plan_Médiation'!H93</f>
        <v>0</v>
      </c>
      <c r="M405" s="8">
        <f>'Section 9b Plan_Médiation'!I93</f>
        <v>0</v>
      </c>
      <c r="N405" s="8">
        <f>'Section 9b Plan_Médiation'!J93</f>
        <v>0</v>
      </c>
    </row>
    <row r="406" spans="1:14">
      <c r="A406" s="8">
        <f>'Identification '!$F$11</f>
        <v>0</v>
      </c>
      <c r="B406" s="1441" t="str">
        <f>IF(AND('Identification '!$F$11="",'Identification '!$F$15&lt;&gt;""),'Identification '!$F$15,IF('Identification '!$F$11="","",IF('Identification '!$F$13="Inscrire le nom de votre organisme dans la cellule F15",'Identification '!$F$15,'Identification '!$F$13)))</f>
        <v/>
      </c>
      <c r="C406" s="8" t="str">
        <f>REF!$BM$8</f>
        <v>2026-2027</v>
      </c>
      <c r="D406" s="8" t="s">
        <v>3361</v>
      </c>
      <c r="E406" s="46" t="str">
        <f>'Identification '!$F$17</f>
        <v/>
      </c>
      <c r="F406" s="8" t="str">
        <f>'Identification '!$G$18</f>
        <v/>
      </c>
      <c r="G406" s="8" t="str">
        <f>IF('Section 9b Plan_Médiation'!B94="","",'Section 9b Plan_Médiation'!B94)</f>
        <v/>
      </c>
      <c r="H406" s="1315" t="str">
        <f>IF('Section 9b Plan_Médiation'!C94="","",'Section 9b Plan_Médiation'!C94)</f>
        <v/>
      </c>
      <c r="I406" s="8" t="str">
        <f>IF('Section 9b Plan_Médiation'!D94="","",IF('Section 9b Plan_Médiation'!D94="«Choisir»","",'Section 9b Plan_Médiation'!D94))</f>
        <v/>
      </c>
      <c r="J406" s="8" t="str">
        <f>IF('Section 9b Plan_Médiation'!F94="","",IF('Section 9b Plan_Médiation'!F94="«Choisir»","",'Section 9b Plan_Médiation'!F94))</f>
        <v/>
      </c>
      <c r="K406" s="8">
        <f>'Section 9b Plan_Médiation'!G94</f>
        <v>0</v>
      </c>
      <c r="L406" s="8">
        <f>'Section 9b Plan_Médiation'!H94</f>
        <v>0</v>
      </c>
      <c r="M406" s="8">
        <f>'Section 9b Plan_Médiation'!I94</f>
        <v>0</v>
      </c>
      <c r="N406" s="8">
        <f>'Section 9b Plan_Médiation'!J94</f>
        <v>0</v>
      </c>
    </row>
    <row r="407" spans="1:14">
      <c r="A407" s="8">
        <f>'Identification '!$F$11</f>
        <v>0</v>
      </c>
      <c r="B407" s="1441" t="str">
        <f>IF(AND('Identification '!$F$11="",'Identification '!$F$15&lt;&gt;""),'Identification '!$F$15,IF('Identification '!$F$11="","",IF('Identification '!$F$13="Inscrire le nom de votre organisme dans la cellule F15",'Identification '!$F$15,'Identification '!$F$13)))</f>
        <v/>
      </c>
      <c r="C407" s="8" t="str">
        <f>REF!$BM$8</f>
        <v>2026-2027</v>
      </c>
      <c r="D407" s="8" t="s">
        <v>3361</v>
      </c>
      <c r="E407" s="46" t="str">
        <f>'Identification '!$F$17</f>
        <v/>
      </c>
      <c r="F407" s="8" t="str">
        <f>'Identification '!$G$18</f>
        <v/>
      </c>
      <c r="G407" s="8" t="str">
        <f>IF('Section 9b Plan_Médiation'!B95="","",'Section 9b Plan_Médiation'!B95)</f>
        <v/>
      </c>
      <c r="H407" s="1315" t="str">
        <f>IF('Section 9b Plan_Médiation'!C95="","",'Section 9b Plan_Médiation'!C95)</f>
        <v/>
      </c>
      <c r="I407" s="8" t="str">
        <f>IF('Section 9b Plan_Médiation'!D95="","",IF('Section 9b Plan_Médiation'!D95="«Choisir»","",'Section 9b Plan_Médiation'!D95))</f>
        <v/>
      </c>
      <c r="J407" s="8" t="str">
        <f>IF('Section 9b Plan_Médiation'!F95="","",IF('Section 9b Plan_Médiation'!F95="«Choisir»","",'Section 9b Plan_Médiation'!F95))</f>
        <v/>
      </c>
      <c r="K407" s="8">
        <f>'Section 9b Plan_Médiation'!G95</f>
        <v>0</v>
      </c>
      <c r="L407" s="8">
        <f>'Section 9b Plan_Médiation'!H95</f>
        <v>0</v>
      </c>
      <c r="M407" s="8">
        <f>'Section 9b Plan_Médiation'!I95</f>
        <v>0</v>
      </c>
      <c r="N407" s="8">
        <f>'Section 9b Plan_Médiation'!J95</f>
        <v>0</v>
      </c>
    </row>
    <row r="408" spans="1:14">
      <c r="A408" s="8">
        <f>'Identification '!$F$11</f>
        <v>0</v>
      </c>
      <c r="B408" s="1441" t="str">
        <f>IF(AND('Identification '!$F$11="",'Identification '!$F$15&lt;&gt;""),'Identification '!$F$15,IF('Identification '!$F$11="","",IF('Identification '!$F$13="Inscrire le nom de votre organisme dans la cellule F15",'Identification '!$F$15,'Identification '!$F$13)))</f>
        <v/>
      </c>
      <c r="C408" s="8" t="str">
        <f>REF!$BM$8</f>
        <v>2026-2027</v>
      </c>
      <c r="D408" s="8" t="s">
        <v>3361</v>
      </c>
      <c r="E408" s="46" t="str">
        <f>'Identification '!$F$17</f>
        <v/>
      </c>
      <c r="F408" s="8" t="str">
        <f>'Identification '!$G$18</f>
        <v/>
      </c>
      <c r="G408" s="8" t="str">
        <f>IF('Section 9b Plan_Médiation'!B96="","",'Section 9b Plan_Médiation'!B96)</f>
        <v/>
      </c>
      <c r="H408" s="1315" t="str">
        <f>IF('Section 9b Plan_Médiation'!C96="","",'Section 9b Plan_Médiation'!C96)</f>
        <v/>
      </c>
      <c r="I408" s="8" t="str">
        <f>IF('Section 9b Plan_Médiation'!D96="","",IF('Section 9b Plan_Médiation'!D96="«Choisir»","",'Section 9b Plan_Médiation'!D96))</f>
        <v/>
      </c>
      <c r="J408" s="8" t="str">
        <f>IF('Section 9b Plan_Médiation'!F96="","",IF('Section 9b Plan_Médiation'!F96="«Choisir»","",'Section 9b Plan_Médiation'!F96))</f>
        <v/>
      </c>
      <c r="K408" s="8">
        <f>'Section 9b Plan_Médiation'!G96</f>
        <v>0</v>
      </c>
      <c r="L408" s="8">
        <f>'Section 9b Plan_Médiation'!H96</f>
        <v>0</v>
      </c>
      <c r="M408" s="8">
        <f>'Section 9b Plan_Médiation'!I96</f>
        <v>0</v>
      </c>
      <c r="N408" s="8">
        <f>'Section 9b Plan_Médiation'!J96</f>
        <v>0</v>
      </c>
    </row>
    <row r="409" spans="1:14">
      <c r="A409" s="8">
        <f>'Identification '!$F$11</f>
        <v>0</v>
      </c>
      <c r="B409" s="1441" t="str">
        <f>IF(AND('Identification '!$F$11="",'Identification '!$F$15&lt;&gt;""),'Identification '!$F$15,IF('Identification '!$F$11="","",IF('Identification '!$F$13="Inscrire le nom de votre organisme dans la cellule F15",'Identification '!$F$15,'Identification '!$F$13)))</f>
        <v/>
      </c>
      <c r="C409" s="8" t="str">
        <f>REF!$BM$8</f>
        <v>2026-2027</v>
      </c>
      <c r="D409" s="8" t="s">
        <v>3361</v>
      </c>
      <c r="E409" s="46" t="str">
        <f>'Identification '!$F$17</f>
        <v/>
      </c>
      <c r="F409" s="8" t="str">
        <f>'Identification '!$G$18</f>
        <v/>
      </c>
      <c r="G409" s="8" t="str">
        <f>IF('Section 9b Plan_Médiation'!B97="","",'Section 9b Plan_Médiation'!B97)</f>
        <v/>
      </c>
      <c r="H409" s="1315" t="str">
        <f>IF('Section 9b Plan_Médiation'!C97="","",'Section 9b Plan_Médiation'!C97)</f>
        <v/>
      </c>
      <c r="I409" s="8" t="str">
        <f>IF('Section 9b Plan_Médiation'!D97="","",IF('Section 9b Plan_Médiation'!D97="«Choisir»","",'Section 9b Plan_Médiation'!D97))</f>
        <v/>
      </c>
      <c r="J409" s="8" t="str">
        <f>IF('Section 9b Plan_Médiation'!F97="","",IF('Section 9b Plan_Médiation'!F97="«Choisir»","",'Section 9b Plan_Médiation'!F97))</f>
        <v/>
      </c>
      <c r="K409" s="8">
        <f>'Section 9b Plan_Médiation'!G97</f>
        <v>0</v>
      </c>
      <c r="L409" s="8">
        <f>'Section 9b Plan_Médiation'!H97</f>
        <v>0</v>
      </c>
      <c r="M409" s="8">
        <f>'Section 9b Plan_Médiation'!I97</f>
        <v>0</v>
      </c>
      <c r="N409" s="8">
        <f>'Section 9b Plan_Médiation'!J97</f>
        <v>0</v>
      </c>
    </row>
    <row r="410" spans="1:14">
      <c r="A410" s="8">
        <f>'Identification '!$F$11</f>
        <v>0</v>
      </c>
      <c r="B410" s="1441" t="str">
        <f>IF(AND('Identification '!$F$11="",'Identification '!$F$15&lt;&gt;""),'Identification '!$F$15,IF('Identification '!$F$11="","",IF('Identification '!$F$13="Inscrire le nom de votre organisme dans la cellule F15",'Identification '!$F$15,'Identification '!$F$13)))</f>
        <v/>
      </c>
      <c r="C410" s="8" t="str">
        <f>REF!$BM$8</f>
        <v>2026-2027</v>
      </c>
      <c r="D410" s="8" t="s">
        <v>3361</v>
      </c>
      <c r="E410" s="46" t="str">
        <f>'Identification '!$F$17</f>
        <v/>
      </c>
      <c r="F410" s="8" t="str">
        <f>'Identification '!$G$18</f>
        <v/>
      </c>
      <c r="G410" s="8" t="str">
        <f>IF('Section 9b Plan_Médiation'!B98="","",'Section 9b Plan_Médiation'!B98)</f>
        <v/>
      </c>
      <c r="H410" s="1315" t="str">
        <f>IF('Section 9b Plan_Médiation'!C98="","",'Section 9b Plan_Médiation'!C98)</f>
        <v/>
      </c>
      <c r="I410" s="8" t="str">
        <f>IF('Section 9b Plan_Médiation'!D98="","",IF('Section 9b Plan_Médiation'!D98="«Choisir»","",'Section 9b Plan_Médiation'!D98))</f>
        <v/>
      </c>
      <c r="J410" s="8" t="str">
        <f>IF('Section 9b Plan_Médiation'!F98="","",IF('Section 9b Plan_Médiation'!F98="«Choisir»","",'Section 9b Plan_Médiation'!F98))</f>
        <v/>
      </c>
      <c r="K410" s="8">
        <f>'Section 9b Plan_Médiation'!G98</f>
        <v>0</v>
      </c>
      <c r="L410" s="8">
        <f>'Section 9b Plan_Médiation'!H98</f>
        <v>0</v>
      </c>
      <c r="M410" s="8">
        <f>'Section 9b Plan_Médiation'!I98</f>
        <v>0</v>
      </c>
      <c r="N410" s="8">
        <f>'Section 9b Plan_Médiation'!J98</f>
        <v>0</v>
      </c>
    </row>
    <row r="411" spans="1:14">
      <c r="A411" s="8">
        <f>'Identification '!$F$11</f>
        <v>0</v>
      </c>
      <c r="B411" s="1441" t="str">
        <f>IF(AND('Identification '!$F$11="",'Identification '!$F$15&lt;&gt;""),'Identification '!$F$15,IF('Identification '!$F$11="","",IF('Identification '!$F$13="Inscrire le nom de votre organisme dans la cellule F15",'Identification '!$F$15,'Identification '!$F$13)))</f>
        <v/>
      </c>
      <c r="C411" s="8" t="str">
        <f>REF!$BM$8</f>
        <v>2026-2027</v>
      </c>
      <c r="D411" s="8" t="s">
        <v>3361</v>
      </c>
      <c r="E411" s="46" t="str">
        <f>'Identification '!$F$17</f>
        <v/>
      </c>
      <c r="F411" s="8" t="str">
        <f>'Identification '!$G$18</f>
        <v/>
      </c>
      <c r="G411" s="8" t="str">
        <f>IF('Section 9b Plan_Médiation'!B99="","",'Section 9b Plan_Médiation'!B99)</f>
        <v/>
      </c>
      <c r="H411" s="1315" t="str">
        <f>IF('Section 9b Plan_Médiation'!C99="","",'Section 9b Plan_Médiation'!C99)</f>
        <v/>
      </c>
      <c r="I411" s="8" t="str">
        <f>IF('Section 9b Plan_Médiation'!D99="","",IF('Section 9b Plan_Médiation'!D99="«Choisir»","",'Section 9b Plan_Médiation'!D99))</f>
        <v/>
      </c>
      <c r="J411" s="8" t="str">
        <f>IF('Section 9b Plan_Médiation'!F99="","",IF('Section 9b Plan_Médiation'!F99="«Choisir»","",'Section 9b Plan_Médiation'!F99))</f>
        <v/>
      </c>
      <c r="K411" s="8">
        <f>'Section 9b Plan_Médiation'!G99</f>
        <v>0</v>
      </c>
      <c r="L411" s="8">
        <f>'Section 9b Plan_Médiation'!H99</f>
        <v>0</v>
      </c>
      <c r="M411" s="8">
        <f>'Section 9b Plan_Médiation'!I99</f>
        <v>0</v>
      </c>
      <c r="N411" s="8">
        <f>'Section 9b Plan_Médiation'!J99</f>
        <v>0</v>
      </c>
    </row>
    <row r="412" spans="1:14">
      <c r="A412" s="8">
        <f>'Identification '!$F$11</f>
        <v>0</v>
      </c>
      <c r="B412" s="1441" t="str">
        <f>IF(AND('Identification '!$F$11="",'Identification '!$F$15&lt;&gt;""),'Identification '!$F$15,IF('Identification '!$F$11="","",IF('Identification '!$F$13="Inscrire le nom de votre organisme dans la cellule F15",'Identification '!$F$15,'Identification '!$F$13)))</f>
        <v/>
      </c>
      <c r="C412" s="8" t="str">
        <f>REF!$BM$8</f>
        <v>2026-2027</v>
      </c>
      <c r="D412" s="8" t="s">
        <v>3361</v>
      </c>
      <c r="E412" s="46" t="str">
        <f>'Identification '!$F$17</f>
        <v/>
      </c>
      <c r="F412" s="8" t="str">
        <f>'Identification '!$G$18</f>
        <v/>
      </c>
      <c r="G412" s="8" t="str">
        <f>IF('Section 9b Plan_Médiation'!B100="","",'Section 9b Plan_Médiation'!B100)</f>
        <v/>
      </c>
      <c r="H412" s="1315" t="str">
        <f>IF('Section 9b Plan_Médiation'!C100="","",'Section 9b Plan_Médiation'!C100)</f>
        <v/>
      </c>
      <c r="I412" s="8" t="str">
        <f>IF('Section 9b Plan_Médiation'!D100="","",IF('Section 9b Plan_Médiation'!D100="«Choisir»","",'Section 9b Plan_Médiation'!D100))</f>
        <v/>
      </c>
      <c r="J412" s="8" t="str">
        <f>IF('Section 9b Plan_Médiation'!F100="","",IF('Section 9b Plan_Médiation'!F100="«Choisir»","",'Section 9b Plan_Médiation'!F100))</f>
        <v/>
      </c>
      <c r="K412" s="8">
        <f>'Section 9b Plan_Médiation'!G100</f>
        <v>0</v>
      </c>
      <c r="L412" s="8">
        <f>'Section 9b Plan_Médiation'!H100</f>
        <v>0</v>
      </c>
      <c r="M412" s="8">
        <f>'Section 9b Plan_Médiation'!I100</f>
        <v>0</v>
      </c>
      <c r="N412" s="8">
        <f>'Section 9b Plan_Médiation'!J100</f>
        <v>0</v>
      </c>
    </row>
    <row r="413" spans="1:14">
      <c r="A413" s="8">
        <f>'Identification '!$F$11</f>
        <v>0</v>
      </c>
      <c r="B413" s="1441" t="str">
        <f>IF(AND('Identification '!$F$11="",'Identification '!$F$15&lt;&gt;""),'Identification '!$F$15,IF('Identification '!$F$11="","",IF('Identification '!$F$13="Inscrire le nom de votre organisme dans la cellule F15",'Identification '!$F$15,'Identification '!$F$13)))</f>
        <v/>
      </c>
      <c r="C413" s="8" t="str">
        <f>REF!$BM$8</f>
        <v>2026-2027</v>
      </c>
      <c r="D413" s="8" t="s">
        <v>3361</v>
      </c>
      <c r="E413" s="46" t="str">
        <f>'Identification '!$F$17</f>
        <v/>
      </c>
      <c r="F413" s="8" t="str">
        <f>'Identification '!$G$18</f>
        <v/>
      </c>
      <c r="G413" s="8" t="str">
        <f>IF('Section 9b Plan_Médiation'!B101="","",'Section 9b Plan_Médiation'!B101)</f>
        <v/>
      </c>
      <c r="H413" s="1315" t="str">
        <f>IF('Section 9b Plan_Médiation'!C101="","",'Section 9b Plan_Médiation'!C101)</f>
        <v/>
      </c>
      <c r="I413" s="8" t="str">
        <f>IF('Section 9b Plan_Médiation'!D101="","",IF('Section 9b Plan_Médiation'!D101="«Choisir»","",'Section 9b Plan_Médiation'!D101))</f>
        <v/>
      </c>
      <c r="J413" s="8" t="str">
        <f>IF('Section 9b Plan_Médiation'!F101="","",IF('Section 9b Plan_Médiation'!F101="«Choisir»","",'Section 9b Plan_Médiation'!F101))</f>
        <v/>
      </c>
      <c r="K413" s="8">
        <f>'Section 9b Plan_Médiation'!G101</f>
        <v>0</v>
      </c>
      <c r="L413" s="8">
        <f>'Section 9b Plan_Médiation'!H101</f>
        <v>0</v>
      </c>
      <c r="M413" s="8">
        <f>'Section 9b Plan_Médiation'!I101</f>
        <v>0</v>
      </c>
      <c r="N413" s="8">
        <f>'Section 9b Plan_Médiation'!J101</f>
        <v>0</v>
      </c>
    </row>
    <row r="414" spans="1:14">
      <c r="A414" s="8">
        <f>'Identification '!$F$11</f>
        <v>0</v>
      </c>
      <c r="B414" s="1441" t="str">
        <f>IF(AND('Identification '!$F$11="",'Identification '!$F$15&lt;&gt;""),'Identification '!$F$15,IF('Identification '!$F$11="","",IF('Identification '!$F$13="Inscrire le nom de votre organisme dans la cellule F15",'Identification '!$F$15,'Identification '!$F$13)))</f>
        <v/>
      </c>
      <c r="C414" s="8" t="str">
        <f>REF!$BM$8</f>
        <v>2026-2027</v>
      </c>
      <c r="D414" s="8" t="s">
        <v>3361</v>
      </c>
      <c r="E414" s="46" t="str">
        <f>'Identification '!$F$17</f>
        <v/>
      </c>
      <c r="F414" s="8" t="str">
        <f>'Identification '!$G$18</f>
        <v/>
      </c>
      <c r="G414" s="8" t="str">
        <f>IF('Section 9b Plan_Médiation'!B102="","",'Section 9b Plan_Médiation'!B102)</f>
        <v/>
      </c>
      <c r="H414" s="1315" t="str">
        <f>IF('Section 9b Plan_Médiation'!C102="","",'Section 9b Plan_Médiation'!C102)</f>
        <v/>
      </c>
      <c r="I414" s="8" t="str">
        <f>IF('Section 9b Plan_Médiation'!D102="","",IF('Section 9b Plan_Médiation'!D102="«Choisir»","",'Section 9b Plan_Médiation'!D102))</f>
        <v/>
      </c>
      <c r="J414" s="8" t="str">
        <f>IF('Section 9b Plan_Médiation'!F102="","",IF('Section 9b Plan_Médiation'!F102="«Choisir»","",'Section 9b Plan_Médiation'!F102))</f>
        <v/>
      </c>
      <c r="K414" s="8">
        <f>'Section 9b Plan_Médiation'!G102</f>
        <v>0</v>
      </c>
      <c r="L414" s="8">
        <f>'Section 9b Plan_Médiation'!H102</f>
        <v>0</v>
      </c>
      <c r="M414" s="8">
        <f>'Section 9b Plan_Médiation'!I102</f>
        <v>0</v>
      </c>
      <c r="N414" s="8">
        <f>'Section 9b Plan_Médiation'!J102</f>
        <v>0</v>
      </c>
    </row>
    <row r="415" spans="1:14">
      <c r="A415" s="8">
        <f>'Identification '!$F$11</f>
        <v>0</v>
      </c>
      <c r="B415" s="1441" t="str">
        <f>IF(AND('Identification '!$F$11="",'Identification '!$F$15&lt;&gt;""),'Identification '!$F$15,IF('Identification '!$F$11="","",IF('Identification '!$F$13="Inscrire le nom de votre organisme dans la cellule F15",'Identification '!$F$15,'Identification '!$F$13)))</f>
        <v/>
      </c>
      <c r="C415" s="8" t="str">
        <f>REF!$BM$8</f>
        <v>2026-2027</v>
      </c>
      <c r="D415" s="8" t="s">
        <v>3361</v>
      </c>
      <c r="E415" s="46" t="str">
        <f>'Identification '!$F$17</f>
        <v/>
      </c>
      <c r="F415" s="8" t="str">
        <f>'Identification '!$G$18</f>
        <v/>
      </c>
      <c r="G415" s="8" t="str">
        <f>IF('Section 9b Plan_Médiation'!B103="","",'Section 9b Plan_Médiation'!B103)</f>
        <v/>
      </c>
      <c r="H415" s="1315" t="str">
        <f>IF('Section 9b Plan_Médiation'!C103="","",'Section 9b Plan_Médiation'!C103)</f>
        <v/>
      </c>
      <c r="I415" s="8" t="str">
        <f>IF('Section 9b Plan_Médiation'!D103="","",IF('Section 9b Plan_Médiation'!D103="«Choisir»","",'Section 9b Plan_Médiation'!D103))</f>
        <v/>
      </c>
      <c r="J415" s="8" t="str">
        <f>IF('Section 9b Plan_Médiation'!F103="","",IF('Section 9b Plan_Médiation'!F103="«Choisir»","",'Section 9b Plan_Médiation'!F103))</f>
        <v/>
      </c>
      <c r="K415" s="8">
        <f>'Section 9b Plan_Médiation'!G103</f>
        <v>0</v>
      </c>
      <c r="L415" s="8">
        <f>'Section 9b Plan_Médiation'!H103</f>
        <v>0</v>
      </c>
      <c r="M415" s="8">
        <f>'Section 9b Plan_Médiation'!I103</f>
        <v>0</v>
      </c>
      <c r="N415" s="8">
        <f>'Section 9b Plan_Médiation'!J103</f>
        <v>0</v>
      </c>
    </row>
    <row r="416" spans="1:14">
      <c r="A416" s="8">
        <f>'Identification '!$F$11</f>
        <v>0</v>
      </c>
      <c r="B416" s="1441" t="str">
        <f>IF(AND('Identification '!$F$11="",'Identification '!$F$15&lt;&gt;""),'Identification '!$F$15,IF('Identification '!$F$11="","",IF('Identification '!$F$13="Inscrire le nom de votre organisme dans la cellule F15",'Identification '!$F$15,'Identification '!$F$13)))</f>
        <v/>
      </c>
      <c r="C416" s="8" t="str">
        <f>REF!$BM$8</f>
        <v>2026-2027</v>
      </c>
      <c r="D416" s="8" t="s">
        <v>3361</v>
      </c>
      <c r="E416" s="46" t="str">
        <f>'Identification '!$F$17</f>
        <v/>
      </c>
      <c r="F416" s="8" t="str">
        <f>'Identification '!$G$18</f>
        <v/>
      </c>
      <c r="G416" s="8" t="str">
        <f>IF('Section 9b Plan_Médiation'!B104="","",'Section 9b Plan_Médiation'!B104)</f>
        <v/>
      </c>
      <c r="H416" s="1315" t="str">
        <f>IF('Section 9b Plan_Médiation'!C104="","",'Section 9b Plan_Médiation'!C104)</f>
        <v/>
      </c>
      <c r="I416" s="8" t="str">
        <f>IF('Section 9b Plan_Médiation'!D104="","",IF('Section 9b Plan_Médiation'!D104="«Choisir»","",'Section 9b Plan_Médiation'!D104))</f>
        <v/>
      </c>
      <c r="J416" s="8" t="str">
        <f>IF('Section 9b Plan_Médiation'!F104="","",IF('Section 9b Plan_Médiation'!F104="«Choisir»","",'Section 9b Plan_Médiation'!F104))</f>
        <v/>
      </c>
      <c r="K416" s="8">
        <f>'Section 9b Plan_Médiation'!G104</f>
        <v>0</v>
      </c>
      <c r="L416" s="8">
        <f>'Section 9b Plan_Médiation'!H104</f>
        <v>0</v>
      </c>
      <c r="M416" s="8">
        <f>'Section 9b Plan_Médiation'!I104</f>
        <v>0</v>
      </c>
      <c r="N416" s="8">
        <f>'Section 9b Plan_Médiation'!J104</f>
        <v>0</v>
      </c>
    </row>
    <row r="417" spans="1:14">
      <c r="A417" s="8">
        <f>'Identification '!$F$11</f>
        <v>0</v>
      </c>
      <c r="B417" s="1441" t="str">
        <f>IF(AND('Identification '!$F$11="",'Identification '!$F$15&lt;&gt;""),'Identification '!$F$15,IF('Identification '!$F$11="","",IF('Identification '!$F$13="Inscrire le nom de votre organisme dans la cellule F15",'Identification '!$F$15,'Identification '!$F$13)))</f>
        <v/>
      </c>
      <c r="C417" s="8" t="str">
        <f>REF!$BM$8</f>
        <v>2026-2027</v>
      </c>
      <c r="D417" s="8" t="s">
        <v>3361</v>
      </c>
      <c r="E417" s="46" t="str">
        <f>'Identification '!$F$17</f>
        <v/>
      </c>
      <c r="F417" s="8" t="str">
        <f>'Identification '!$G$18</f>
        <v/>
      </c>
      <c r="G417" s="8" t="str">
        <f>IF('Section 9b Plan_Médiation'!B105="","",'Section 9b Plan_Médiation'!B105)</f>
        <v/>
      </c>
      <c r="H417" s="1315" t="str">
        <f>IF('Section 9b Plan_Médiation'!C105="","",'Section 9b Plan_Médiation'!C105)</f>
        <v/>
      </c>
      <c r="I417" s="8" t="str">
        <f>IF('Section 9b Plan_Médiation'!D105="","",IF('Section 9b Plan_Médiation'!D105="«Choisir»","",'Section 9b Plan_Médiation'!D105))</f>
        <v/>
      </c>
      <c r="J417" s="8" t="str">
        <f>IF('Section 9b Plan_Médiation'!F105="","",IF('Section 9b Plan_Médiation'!F105="«Choisir»","",'Section 9b Plan_Médiation'!F105))</f>
        <v/>
      </c>
      <c r="K417" s="8">
        <f>'Section 9b Plan_Médiation'!G105</f>
        <v>0</v>
      </c>
      <c r="L417" s="8">
        <f>'Section 9b Plan_Médiation'!H105</f>
        <v>0</v>
      </c>
      <c r="M417" s="8">
        <f>'Section 9b Plan_Médiation'!I105</f>
        <v>0</v>
      </c>
      <c r="N417" s="8">
        <f>'Section 9b Plan_Médiation'!J105</f>
        <v>0</v>
      </c>
    </row>
    <row r="418" spans="1:14">
      <c r="A418" s="8">
        <f>'Identification '!$F$11</f>
        <v>0</v>
      </c>
      <c r="B418" s="1441" t="str">
        <f>IF(AND('Identification '!$F$11="",'Identification '!$F$15&lt;&gt;""),'Identification '!$F$15,IF('Identification '!$F$11="","",IF('Identification '!$F$13="Inscrire le nom de votre organisme dans la cellule F15",'Identification '!$F$15,'Identification '!$F$13)))</f>
        <v/>
      </c>
      <c r="C418" s="8" t="str">
        <f>REF!$BM$8</f>
        <v>2026-2027</v>
      </c>
      <c r="D418" s="8" t="s">
        <v>3361</v>
      </c>
      <c r="E418" s="46" t="str">
        <f>'Identification '!$F$17</f>
        <v/>
      </c>
      <c r="F418" s="8" t="str">
        <f>'Identification '!$G$18</f>
        <v/>
      </c>
      <c r="G418" s="8" t="str">
        <f>IF('Section 9b Plan_Médiation'!B106="","",'Section 9b Plan_Médiation'!B106)</f>
        <v/>
      </c>
      <c r="H418" s="1315" t="str">
        <f>IF('Section 9b Plan_Médiation'!C106="","",'Section 9b Plan_Médiation'!C106)</f>
        <v/>
      </c>
      <c r="I418" s="8" t="str">
        <f>IF('Section 9b Plan_Médiation'!D106="","",IF('Section 9b Plan_Médiation'!D106="«Choisir»","",'Section 9b Plan_Médiation'!D106))</f>
        <v/>
      </c>
      <c r="J418" s="8" t="str">
        <f>IF('Section 9b Plan_Médiation'!F106="","",IF('Section 9b Plan_Médiation'!F106="«Choisir»","",'Section 9b Plan_Médiation'!F106))</f>
        <v/>
      </c>
      <c r="K418" s="8">
        <f>'Section 9b Plan_Médiation'!G106</f>
        <v>0</v>
      </c>
      <c r="L418" s="8">
        <f>'Section 9b Plan_Médiation'!H106</f>
        <v>0</v>
      </c>
      <c r="M418" s="8">
        <f>'Section 9b Plan_Médiation'!I106</f>
        <v>0</v>
      </c>
      <c r="N418" s="8">
        <f>'Section 9b Plan_Médiation'!J106</f>
        <v>0</v>
      </c>
    </row>
    <row r="419" spans="1:14">
      <c r="A419" s="8">
        <f>'Identification '!$F$11</f>
        <v>0</v>
      </c>
      <c r="B419" s="1441" t="str">
        <f>IF(AND('Identification '!$F$11="",'Identification '!$F$15&lt;&gt;""),'Identification '!$F$15,IF('Identification '!$F$11="","",IF('Identification '!$F$13="Inscrire le nom de votre organisme dans la cellule F15",'Identification '!$F$15,'Identification '!$F$13)))</f>
        <v/>
      </c>
      <c r="C419" s="8" t="str">
        <f>REF!$BM$8</f>
        <v>2026-2027</v>
      </c>
      <c r="D419" s="8" t="s">
        <v>3361</v>
      </c>
      <c r="E419" s="46" t="str">
        <f>'Identification '!$F$17</f>
        <v/>
      </c>
      <c r="F419" s="8" t="str">
        <f>'Identification '!$G$18</f>
        <v/>
      </c>
      <c r="G419" s="8" t="str">
        <f>IF('Section 9b Plan_Médiation'!B107="","",'Section 9b Plan_Médiation'!B107)</f>
        <v/>
      </c>
      <c r="H419" s="1315" t="str">
        <f>IF('Section 9b Plan_Médiation'!C107="","",'Section 9b Plan_Médiation'!C107)</f>
        <v/>
      </c>
      <c r="I419" s="8" t="str">
        <f>IF('Section 9b Plan_Médiation'!D107="","",IF('Section 9b Plan_Médiation'!D107="«Choisir»","",'Section 9b Plan_Médiation'!D107))</f>
        <v/>
      </c>
      <c r="J419" s="8" t="str">
        <f>IF('Section 9b Plan_Médiation'!F107="","",IF('Section 9b Plan_Médiation'!F107="«Choisir»","",'Section 9b Plan_Médiation'!F107))</f>
        <v/>
      </c>
      <c r="K419" s="8">
        <f>'Section 9b Plan_Médiation'!G107</f>
        <v>0</v>
      </c>
      <c r="L419" s="8">
        <f>'Section 9b Plan_Médiation'!H107</f>
        <v>0</v>
      </c>
      <c r="M419" s="8">
        <f>'Section 9b Plan_Médiation'!I107</f>
        <v>0</v>
      </c>
      <c r="N419" s="8">
        <f>'Section 9b Plan_Médiation'!J107</f>
        <v>0</v>
      </c>
    </row>
    <row r="420" spans="1:14">
      <c r="A420" s="8">
        <f>'Identification '!$F$11</f>
        <v>0</v>
      </c>
      <c r="B420" s="1441" t="str">
        <f>IF(AND('Identification '!$F$11="",'Identification '!$F$15&lt;&gt;""),'Identification '!$F$15,IF('Identification '!$F$11="","",IF('Identification '!$F$13="Inscrire le nom de votre organisme dans la cellule F15",'Identification '!$F$15,'Identification '!$F$13)))</f>
        <v/>
      </c>
      <c r="C420" s="8" t="str">
        <f>REF!$BM$8</f>
        <v>2026-2027</v>
      </c>
      <c r="D420" s="8" t="s">
        <v>3361</v>
      </c>
      <c r="E420" s="46" t="str">
        <f>'Identification '!$F$17</f>
        <v/>
      </c>
      <c r="F420" s="8" t="str">
        <f>'Identification '!$G$18</f>
        <v/>
      </c>
      <c r="G420" s="8" t="str">
        <f>IF('Section 9b Plan_Médiation'!B108="","",'Section 9b Plan_Médiation'!B108)</f>
        <v/>
      </c>
      <c r="H420" s="1315" t="str">
        <f>IF('Section 9b Plan_Médiation'!C108="","",'Section 9b Plan_Médiation'!C108)</f>
        <v/>
      </c>
      <c r="I420" s="8" t="str">
        <f>IF('Section 9b Plan_Médiation'!D108="","",IF('Section 9b Plan_Médiation'!D108="«Choisir»","",'Section 9b Plan_Médiation'!D108))</f>
        <v/>
      </c>
      <c r="J420" s="8" t="str">
        <f>IF('Section 9b Plan_Médiation'!F108="","",IF('Section 9b Plan_Médiation'!F108="«Choisir»","",'Section 9b Plan_Médiation'!F108))</f>
        <v/>
      </c>
      <c r="K420" s="8">
        <f>'Section 9b Plan_Médiation'!G108</f>
        <v>0</v>
      </c>
      <c r="L420" s="8">
        <f>'Section 9b Plan_Médiation'!H108</f>
        <v>0</v>
      </c>
      <c r="M420" s="8">
        <f>'Section 9b Plan_Médiation'!I108</f>
        <v>0</v>
      </c>
      <c r="N420" s="8">
        <f>'Section 9b Plan_Médiation'!J108</f>
        <v>0</v>
      </c>
    </row>
    <row r="421" spans="1:14">
      <c r="A421" s="8">
        <f>'Identification '!$F$11</f>
        <v>0</v>
      </c>
      <c r="B421" s="1441" t="str">
        <f>IF(AND('Identification '!$F$11="",'Identification '!$F$15&lt;&gt;""),'Identification '!$F$15,IF('Identification '!$F$11="","",IF('Identification '!$F$13="Inscrire le nom de votre organisme dans la cellule F15",'Identification '!$F$15,'Identification '!$F$13)))</f>
        <v/>
      </c>
      <c r="C421" s="8" t="str">
        <f>REF!$BM$8</f>
        <v>2026-2027</v>
      </c>
      <c r="D421" s="8" t="s">
        <v>3361</v>
      </c>
      <c r="E421" s="46" t="str">
        <f>'Identification '!$F$17</f>
        <v/>
      </c>
      <c r="F421" s="8" t="str">
        <f>'Identification '!$G$18</f>
        <v/>
      </c>
      <c r="G421" s="8" t="str">
        <f>IF('Section 9b Plan_Médiation'!B109="","",'Section 9b Plan_Médiation'!B109)</f>
        <v/>
      </c>
      <c r="H421" s="1315" t="str">
        <f>IF('Section 9b Plan_Médiation'!C109="","",'Section 9b Plan_Médiation'!C109)</f>
        <v/>
      </c>
      <c r="I421" s="8" t="str">
        <f>IF('Section 9b Plan_Médiation'!D109="","",IF('Section 9b Plan_Médiation'!D109="«Choisir»","",'Section 9b Plan_Médiation'!D109))</f>
        <v/>
      </c>
      <c r="J421" s="8" t="str">
        <f>IF('Section 9b Plan_Médiation'!F109="","",IF('Section 9b Plan_Médiation'!F109="«Choisir»","",'Section 9b Plan_Médiation'!F109))</f>
        <v/>
      </c>
      <c r="K421" s="8">
        <f>'Section 9b Plan_Médiation'!G109</f>
        <v>0</v>
      </c>
      <c r="L421" s="8">
        <f>'Section 9b Plan_Médiation'!H109</f>
        <v>0</v>
      </c>
      <c r="M421" s="8">
        <f>'Section 9b Plan_Médiation'!I109</f>
        <v>0</v>
      </c>
      <c r="N421" s="8">
        <f>'Section 9b Plan_Médiation'!J109</f>
        <v>0</v>
      </c>
    </row>
    <row r="422" spans="1:14">
      <c r="A422" s="8">
        <f>'Identification '!$F$11</f>
        <v>0</v>
      </c>
      <c r="B422" s="1441" t="str">
        <f>IF(AND('Identification '!$F$11="",'Identification '!$F$15&lt;&gt;""),'Identification '!$F$15,IF('Identification '!$F$11="","",IF('Identification '!$F$13="Inscrire le nom de votre organisme dans la cellule F15",'Identification '!$F$15,'Identification '!$F$13)))</f>
        <v/>
      </c>
      <c r="C422" s="8" t="str">
        <f>REF!$BM$8</f>
        <v>2026-2027</v>
      </c>
      <c r="D422" s="8" t="s">
        <v>3361</v>
      </c>
      <c r="E422" s="46" t="str">
        <f>'Identification '!$F$17</f>
        <v/>
      </c>
      <c r="F422" s="8" t="str">
        <f>'Identification '!$G$18</f>
        <v/>
      </c>
      <c r="G422" s="8" t="str">
        <f>IF('Section 9b Plan_Médiation'!B110="","",'Section 9b Plan_Médiation'!B110)</f>
        <v/>
      </c>
      <c r="H422" s="1315" t="str">
        <f>IF('Section 9b Plan_Médiation'!C110="","",'Section 9b Plan_Médiation'!C110)</f>
        <v/>
      </c>
      <c r="I422" s="8" t="str">
        <f>IF('Section 9b Plan_Médiation'!D110="","",IF('Section 9b Plan_Médiation'!D110="«Choisir»","",'Section 9b Plan_Médiation'!D110))</f>
        <v/>
      </c>
      <c r="J422" s="8" t="str">
        <f>IF('Section 9b Plan_Médiation'!F110="","",IF('Section 9b Plan_Médiation'!F110="«Choisir»","",'Section 9b Plan_Médiation'!F110))</f>
        <v/>
      </c>
      <c r="K422" s="8">
        <f>'Section 9b Plan_Médiation'!G110</f>
        <v>0</v>
      </c>
      <c r="L422" s="8">
        <f>'Section 9b Plan_Médiation'!H110</f>
        <v>0</v>
      </c>
      <c r="M422" s="8">
        <f>'Section 9b Plan_Médiation'!I110</f>
        <v>0</v>
      </c>
      <c r="N422" s="8">
        <f>'Section 9b Plan_Médiation'!J110</f>
        <v>0</v>
      </c>
    </row>
    <row r="423" spans="1:14">
      <c r="A423" s="8">
        <f>'Identification '!$F$11</f>
        <v>0</v>
      </c>
      <c r="B423" s="1441" t="str">
        <f>IF(AND('Identification '!$F$11="",'Identification '!$F$15&lt;&gt;""),'Identification '!$F$15,IF('Identification '!$F$11="","",IF('Identification '!$F$13="Inscrire le nom de votre organisme dans la cellule F15",'Identification '!$F$15,'Identification '!$F$13)))</f>
        <v/>
      </c>
      <c r="C423" s="8" t="str">
        <f>REF!$BM$8</f>
        <v>2026-2027</v>
      </c>
      <c r="D423" s="8" t="s">
        <v>3361</v>
      </c>
      <c r="E423" s="46" t="str">
        <f>'Identification '!$F$17</f>
        <v/>
      </c>
      <c r="F423" s="8" t="str">
        <f>'Identification '!$G$18</f>
        <v/>
      </c>
      <c r="G423" s="8" t="str">
        <f>IF('Section 9b Plan_Médiation'!B111="","",'Section 9b Plan_Médiation'!B111)</f>
        <v/>
      </c>
      <c r="H423" s="1315" t="str">
        <f>IF('Section 9b Plan_Médiation'!C111="","",'Section 9b Plan_Médiation'!C111)</f>
        <v/>
      </c>
      <c r="I423" s="8" t="str">
        <f>IF('Section 9b Plan_Médiation'!D111="","",IF('Section 9b Plan_Médiation'!D111="«Choisir»","",'Section 9b Plan_Médiation'!D111))</f>
        <v/>
      </c>
      <c r="J423" s="8" t="str">
        <f>IF('Section 9b Plan_Médiation'!F111="","",IF('Section 9b Plan_Médiation'!F111="«Choisir»","",'Section 9b Plan_Médiation'!F111))</f>
        <v/>
      </c>
      <c r="K423" s="8">
        <f>'Section 9b Plan_Médiation'!G111</f>
        <v>0</v>
      </c>
      <c r="L423" s="8">
        <f>'Section 9b Plan_Médiation'!H111</f>
        <v>0</v>
      </c>
      <c r="M423" s="8">
        <f>'Section 9b Plan_Médiation'!I111</f>
        <v>0</v>
      </c>
      <c r="N423" s="8">
        <f>'Section 9b Plan_Médiation'!J111</f>
        <v>0</v>
      </c>
    </row>
    <row r="424" spans="1:14">
      <c r="A424" s="8">
        <f>'Identification '!$F$11</f>
        <v>0</v>
      </c>
      <c r="B424" s="1441" t="str">
        <f>IF(AND('Identification '!$F$11="",'Identification '!$F$15&lt;&gt;""),'Identification '!$F$15,IF('Identification '!$F$11="","",IF('Identification '!$F$13="Inscrire le nom de votre organisme dans la cellule F15",'Identification '!$F$15,'Identification '!$F$13)))</f>
        <v/>
      </c>
      <c r="C424" s="8" t="str">
        <f>REF!$BM$8</f>
        <v>2026-2027</v>
      </c>
      <c r="D424" s="8" t="s">
        <v>3361</v>
      </c>
      <c r="E424" s="46" t="str">
        <f>'Identification '!$F$17</f>
        <v/>
      </c>
      <c r="F424" s="8" t="str">
        <f>'Identification '!$G$18</f>
        <v/>
      </c>
      <c r="G424" s="8" t="str">
        <f>IF('Section 9b Plan_Médiation'!B112="","",'Section 9b Plan_Médiation'!B112)</f>
        <v/>
      </c>
      <c r="H424" s="1315" t="str">
        <f>IF('Section 9b Plan_Médiation'!C112="","",'Section 9b Plan_Médiation'!C112)</f>
        <v/>
      </c>
      <c r="I424" s="8" t="str">
        <f>IF('Section 9b Plan_Médiation'!D112="","",IF('Section 9b Plan_Médiation'!D112="«Choisir»","",'Section 9b Plan_Médiation'!D112))</f>
        <v/>
      </c>
      <c r="J424" s="8" t="str">
        <f>IF('Section 9b Plan_Médiation'!F112="","",IF('Section 9b Plan_Médiation'!F112="«Choisir»","",'Section 9b Plan_Médiation'!F112))</f>
        <v/>
      </c>
      <c r="K424" s="8">
        <f>'Section 9b Plan_Médiation'!G112</f>
        <v>0</v>
      </c>
      <c r="L424" s="8">
        <f>'Section 9b Plan_Médiation'!H112</f>
        <v>0</v>
      </c>
      <c r="M424" s="8">
        <f>'Section 9b Plan_Médiation'!I112</f>
        <v>0</v>
      </c>
      <c r="N424" s="8">
        <f>'Section 9b Plan_Médiation'!J112</f>
        <v>0</v>
      </c>
    </row>
    <row r="425" spans="1:14">
      <c r="A425" s="8">
        <f>'Identification '!$F$11</f>
        <v>0</v>
      </c>
      <c r="B425" s="1441" t="str">
        <f>IF(AND('Identification '!$F$11="",'Identification '!$F$15&lt;&gt;""),'Identification '!$F$15,IF('Identification '!$F$11="","",IF('Identification '!$F$13="Inscrire le nom de votre organisme dans la cellule F15",'Identification '!$F$15,'Identification '!$F$13)))</f>
        <v/>
      </c>
      <c r="C425" s="8" t="str">
        <f>REF!$BM$8</f>
        <v>2026-2027</v>
      </c>
      <c r="D425" s="8" t="s">
        <v>3361</v>
      </c>
      <c r="E425" s="46" t="str">
        <f>'Identification '!$F$17</f>
        <v/>
      </c>
      <c r="F425" s="8" t="str">
        <f>'Identification '!$G$18</f>
        <v/>
      </c>
      <c r="G425" s="8" t="str">
        <f>IF('Section 9b Plan_Médiation'!B113="","",'Section 9b Plan_Médiation'!B113)</f>
        <v/>
      </c>
      <c r="H425" s="1315" t="str">
        <f>IF('Section 9b Plan_Médiation'!C113="","",'Section 9b Plan_Médiation'!C113)</f>
        <v/>
      </c>
      <c r="I425" s="8" t="str">
        <f>IF('Section 9b Plan_Médiation'!D113="","",IF('Section 9b Plan_Médiation'!D113="«Choisir»","",'Section 9b Plan_Médiation'!D113))</f>
        <v/>
      </c>
      <c r="J425" s="8" t="str">
        <f>IF('Section 9b Plan_Médiation'!F113="","",IF('Section 9b Plan_Médiation'!F113="«Choisir»","",'Section 9b Plan_Médiation'!F113))</f>
        <v/>
      </c>
      <c r="K425" s="8">
        <f>'Section 9b Plan_Médiation'!G113</f>
        <v>0</v>
      </c>
      <c r="L425" s="8">
        <f>'Section 9b Plan_Médiation'!H113</f>
        <v>0</v>
      </c>
      <c r="M425" s="8">
        <f>'Section 9b Plan_Médiation'!I113</f>
        <v>0</v>
      </c>
      <c r="N425" s="8">
        <f>'Section 9b Plan_Médiation'!J113</f>
        <v>0</v>
      </c>
    </row>
    <row r="426" spans="1:14">
      <c r="A426" s="8">
        <f>'Identification '!$F$11</f>
        <v>0</v>
      </c>
      <c r="B426" s="1441" t="str">
        <f>IF(AND('Identification '!$F$11="",'Identification '!$F$15&lt;&gt;""),'Identification '!$F$15,IF('Identification '!$F$11="","",IF('Identification '!$F$13="Inscrire le nom de votre organisme dans la cellule F15",'Identification '!$F$15,'Identification '!$F$13)))</f>
        <v/>
      </c>
      <c r="C426" s="8" t="str">
        <f>REF!$BM$8</f>
        <v>2026-2027</v>
      </c>
      <c r="D426" s="8" t="s">
        <v>3361</v>
      </c>
      <c r="E426" s="46" t="str">
        <f>'Identification '!$F$17</f>
        <v/>
      </c>
      <c r="F426" s="8" t="str">
        <f>'Identification '!$G$18</f>
        <v/>
      </c>
      <c r="G426" s="8" t="str">
        <f>IF('Section 9b Plan_Médiation'!B114="","",'Section 9b Plan_Médiation'!B114)</f>
        <v/>
      </c>
      <c r="H426" s="1315" t="str">
        <f>IF('Section 9b Plan_Médiation'!C114="","",'Section 9b Plan_Médiation'!C114)</f>
        <v/>
      </c>
      <c r="I426" s="8" t="str">
        <f>IF('Section 9b Plan_Médiation'!D114="","",IF('Section 9b Plan_Médiation'!D114="«Choisir»","",'Section 9b Plan_Médiation'!D114))</f>
        <v/>
      </c>
      <c r="J426" s="8" t="str">
        <f>IF('Section 9b Plan_Médiation'!F114="","",IF('Section 9b Plan_Médiation'!F114="«Choisir»","",'Section 9b Plan_Médiation'!F114))</f>
        <v/>
      </c>
      <c r="K426" s="8">
        <f>'Section 9b Plan_Médiation'!G114</f>
        <v>0</v>
      </c>
      <c r="L426" s="8">
        <f>'Section 9b Plan_Médiation'!H114</f>
        <v>0</v>
      </c>
      <c r="M426" s="8">
        <f>'Section 9b Plan_Médiation'!I114</f>
        <v>0</v>
      </c>
      <c r="N426" s="8">
        <f>'Section 9b Plan_Médiation'!J114</f>
        <v>0</v>
      </c>
    </row>
    <row r="427" spans="1:14">
      <c r="A427" s="8">
        <f>'Identification '!$F$11</f>
        <v>0</v>
      </c>
      <c r="B427" s="1441" t="str">
        <f>IF(AND('Identification '!$F$11="",'Identification '!$F$15&lt;&gt;""),'Identification '!$F$15,IF('Identification '!$F$11="","",IF('Identification '!$F$13="Inscrire le nom de votre organisme dans la cellule F15",'Identification '!$F$15,'Identification '!$F$13)))</f>
        <v/>
      </c>
      <c r="C427" s="8" t="str">
        <f>REF!$BM$8</f>
        <v>2026-2027</v>
      </c>
      <c r="D427" s="8" t="s">
        <v>3361</v>
      </c>
      <c r="E427" s="46" t="str">
        <f>'Identification '!$F$17</f>
        <v/>
      </c>
      <c r="F427" s="8" t="str">
        <f>'Identification '!$G$18</f>
        <v/>
      </c>
      <c r="G427" s="8" t="str">
        <f>IF('Section 9b Plan_Médiation'!B115="","",'Section 9b Plan_Médiation'!B115)</f>
        <v/>
      </c>
      <c r="H427" s="1315" t="str">
        <f>IF('Section 9b Plan_Médiation'!C115="","",'Section 9b Plan_Médiation'!C115)</f>
        <v/>
      </c>
      <c r="I427" s="8" t="str">
        <f>IF('Section 9b Plan_Médiation'!D115="","",IF('Section 9b Plan_Médiation'!D115="«Choisir»","",'Section 9b Plan_Médiation'!D115))</f>
        <v/>
      </c>
      <c r="J427" s="8" t="str">
        <f>IF('Section 9b Plan_Médiation'!F115="","",IF('Section 9b Plan_Médiation'!F115="«Choisir»","",'Section 9b Plan_Médiation'!F115))</f>
        <v/>
      </c>
      <c r="K427" s="8">
        <f>'Section 9b Plan_Médiation'!G115</f>
        <v>0</v>
      </c>
      <c r="L427" s="8">
        <f>'Section 9b Plan_Médiation'!H115</f>
        <v>0</v>
      </c>
      <c r="M427" s="8">
        <f>'Section 9b Plan_Médiation'!I115</f>
        <v>0</v>
      </c>
      <c r="N427" s="8">
        <f>'Section 9b Plan_Médiation'!J115</f>
        <v>0</v>
      </c>
    </row>
    <row r="428" spans="1:14">
      <c r="A428" s="8">
        <f>'Identification '!$F$11</f>
        <v>0</v>
      </c>
      <c r="B428" s="1441" t="str">
        <f>IF(AND('Identification '!$F$11="",'Identification '!$F$15&lt;&gt;""),'Identification '!$F$15,IF('Identification '!$F$11="","",IF('Identification '!$F$13="Inscrire le nom de votre organisme dans la cellule F15",'Identification '!$F$15,'Identification '!$F$13)))</f>
        <v/>
      </c>
      <c r="C428" s="8" t="str">
        <f>REF!$BM$8</f>
        <v>2026-2027</v>
      </c>
      <c r="D428" s="8" t="s">
        <v>3361</v>
      </c>
      <c r="E428" s="46" t="str">
        <f>'Identification '!$F$17</f>
        <v/>
      </c>
      <c r="F428" s="8" t="str">
        <f>'Identification '!$G$18</f>
        <v/>
      </c>
      <c r="G428" s="8" t="str">
        <f>IF('Section 9b Plan_Médiation'!B116="","",'Section 9b Plan_Médiation'!B116)</f>
        <v/>
      </c>
      <c r="H428" s="1315" t="str">
        <f>IF('Section 9b Plan_Médiation'!C116="","",'Section 9b Plan_Médiation'!C116)</f>
        <v/>
      </c>
      <c r="I428" s="8" t="str">
        <f>IF('Section 9b Plan_Médiation'!D116="","",IF('Section 9b Plan_Médiation'!D116="«Choisir»","",'Section 9b Plan_Médiation'!D116))</f>
        <v/>
      </c>
      <c r="J428" s="8" t="str">
        <f>IF('Section 9b Plan_Médiation'!F116="","",IF('Section 9b Plan_Médiation'!F116="«Choisir»","",'Section 9b Plan_Médiation'!F116))</f>
        <v/>
      </c>
      <c r="K428" s="8">
        <f>'Section 9b Plan_Médiation'!G116</f>
        <v>0</v>
      </c>
      <c r="L428" s="8">
        <f>'Section 9b Plan_Médiation'!H116</f>
        <v>0</v>
      </c>
      <c r="M428" s="8">
        <f>'Section 9b Plan_Médiation'!I116</f>
        <v>0</v>
      </c>
      <c r="N428" s="8">
        <f>'Section 9b Plan_Médiation'!J116</f>
        <v>0</v>
      </c>
    </row>
    <row r="429" spans="1:14">
      <c r="A429" s="8">
        <f>'Identification '!$F$11</f>
        <v>0</v>
      </c>
      <c r="B429" s="1441" t="str">
        <f>IF(AND('Identification '!$F$11="",'Identification '!$F$15&lt;&gt;""),'Identification '!$F$15,IF('Identification '!$F$11="","",IF('Identification '!$F$13="Inscrire le nom de votre organisme dans la cellule F15",'Identification '!$F$15,'Identification '!$F$13)))</f>
        <v/>
      </c>
      <c r="C429" s="8" t="str">
        <f>REF!$BM$8</f>
        <v>2026-2027</v>
      </c>
      <c r="D429" s="8" t="s">
        <v>3361</v>
      </c>
      <c r="E429" s="46" t="str">
        <f>'Identification '!$F$17</f>
        <v/>
      </c>
      <c r="F429" s="8" t="str">
        <f>'Identification '!$G$18</f>
        <v/>
      </c>
      <c r="G429" s="8" t="str">
        <f>IF('Section 9b Plan_Médiation'!B117="","",'Section 9b Plan_Médiation'!B117)</f>
        <v/>
      </c>
      <c r="H429" s="1315" t="str">
        <f>IF('Section 9b Plan_Médiation'!C117="","",'Section 9b Plan_Médiation'!C117)</f>
        <v/>
      </c>
      <c r="I429" s="8" t="str">
        <f>IF('Section 9b Plan_Médiation'!D117="","",IF('Section 9b Plan_Médiation'!D117="«Choisir»","",'Section 9b Plan_Médiation'!D117))</f>
        <v/>
      </c>
      <c r="J429" s="8" t="str">
        <f>IF('Section 9b Plan_Médiation'!F117="","",IF('Section 9b Plan_Médiation'!F117="«Choisir»","",'Section 9b Plan_Médiation'!F117))</f>
        <v/>
      </c>
      <c r="K429" s="8">
        <f>'Section 9b Plan_Médiation'!G117</f>
        <v>0</v>
      </c>
      <c r="L429" s="8">
        <f>'Section 9b Plan_Médiation'!H117</f>
        <v>0</v>
      </c>
      <c r="M429" s="8">
        <f>'Section 9b Plan_Médiation'!I117</f>
        <v>0</v>
      </c>
      <c r="N429" s="8">
        <f>'Section 9b Plan_Médiation'!J117</f>
        <v>0</v>
      </c>
    </row>
    <row r="430" spans="1:14">
      <c r="A430" s="8">
        <f>'Identification '!$F$11</f>
        <v>0</v>
      </c>
      <c r="B430" s="1441" t="str">
        <f>IF(AND('Identification '!$F$11="",'Identification '!$F$15&lt;&gt;""),'Identification '!$F$15,IF('Identification '!$F$11="","",IF('Identification '!$F$13="Inscrire le nom de votre organisme dans la cellule F15",'Identification '!$F$15,'Identification '!$F$13)))</f>
        <v/>
      </c>
      <c r="C430" s="8" t="str">
        <f>REF!$BM$8</f>
        <v>2026-2027</v>
      </c>
      <c r="D430" s="8" t="s">
        <v>3361</v>
      </c>
      <c r="E430" s="46" t="str">
        <f>'Identification '!$F$17</f>
        <v/>
      </c>
      <c r="F430" s="8" t="str">
        <f>'Identification '!$G$18</f>
        <v/>
      </c>
      <c r="G430" s="8" t="str">
        <f>IF('Section 9b Plan_Médiation'!B118="","",'Section 9b Plan_Médiation'!B118)</f>
        <v/>
      </c>
      <c r="H430" s="1315" t="str">
        <f>IF('Section 9b Plan_Médiation'!C118="","",'Section 9b Plan_Médiation'!C118)</f>
        <v/>
      </c>
      <c r="I430" s="8" t="str">
        <f>IF('Section 9b Plan_Médiation'!D118="","",IF('Section 9b Plan_Médiation'!D118="«Choisir»","",'Section 9b Plan_Médiation'!D118))</f>
        <v/>
      </c>
      <c r="J430" s="8" t="str">
        <f>IF('Section 9b Plan_Médiation'!F118="","",IF('Section 9b Plan_Médiation'!F118="«Choisir»","",'Section 9b Plan_Médiation'!F118))</f>
        <v/>
      </c>
      <c r="K430" s="8">
        <f>'Section 9b Plan_Médiation'!G118</f>
        <v>0</v>
      </c>
      <c r="L430" s="8">
        <f>'Section 9b Plan_Médiation'!H118</f>
        <v>0</v>
      </c>
      <c r="M430" s="8">
        <f>'Section 9b Plan_Médiation'!I118</f>
        <v>0</v>
      </c>
      <c r="N430" s="8">
        <f>'Section 9b Plan_Médiation'!J118</f>
        <v>0</v>
      </c>
    </row>
    <row r="431" spans="1:14">
      <c r="A431" s="8">
        <f>'Identification '!$F$11</f>
        <v>0</v>
      </c>
      <c r="B431" s="1441" t="str">
        <f>IF(AND('Identification '!$F$11="",'Identification '!$F$15&lt;&gt;""),'Identification '!$F$15,IF('Identification '!$F$11="","",IF('Identification '!$F$13="Inscrire le nom de votre organisme dans la cellule F15",'Identification '!$F$15,'Identification '!$F$13)))</f>
        <v/>
      </c>
      <c r="C431" s="8" t="str">
        <f>REF!$BM$8</f>
        <v>2026-2027</v>
      </c>
      <c r="D431" s="8" t="s">
        <v>3361</v>
      </c>
      <c r="E431" s="46" t="str">
        <f>'Identification '!$F$17</f>
        <v/>
      </c>
      <c r="F431" s="8" t="str">
        <f>'Identification '!$G$18</f>
        <v/>
      </c>
      <c r="G431" s="8" t="str">
        <f>IF('Section 9b Plan_Médiation'!B119="","",'Section 9b Plan_Médiation'!B119)</f>
        <v/>
      </c>
      <c r="H431" s="1315" t="str">
        <f>IF('Section 9b Plan_Médiation'!C119="","",'Section 9b Plan_Médiation'!C119)</f>
        <v/>
      </c>
      <c r="I431" s="8" t="str">
        <f>IF('Section 9b Plan_Médiation'!D119="","",IF('Section 9b Plan_Médiation'!D119="«Choisir»","",'Section 9b Plan_Médiation'!D119))</f>
        <v/>
      </c>
      <c r="J431" s="8" t="str">
        <f>IF('Section 9b Plan_Médiation'!F119="","",IF('Section 9b Plan_Médiation'!F119="«Choisir»","",'Section 9b Plan_Médiation'!F119))</f>
        <v/>
      </c>
      <c r="K431" s="8">
        <f>'Section 9b Plan_Médiation'!G119</f>
        <v>0</v>
      </c>
      <c r="L431" s="8">
        <f>'Section 9b Plan_Médiation'!H119</f>
        <v>0</v>
      </c>
      <c r="M431" s="8">
        <f>'Section 9b Plan_Médiation'!I119</f>
        <v>0</v>
      </c>
      <c r="N431" s="8">
        <f>'Section 9b Plan_Médiation'!J119</f>
        <v>0</v>
      </c>
    </row>
    <row r="432" spans="1:14">
      <c r="A432" s="8">
        <f>'Identification '!$F$11</f>
        <v>0</v>
      </c>
      <c r="B432" s="1441" t="str">
        <f>IF(AND('Identification '!$F$11="",'Identification '!$F$15&lt;&gt;""),'Identification '!$F$15,IF('Identification '!$F$11="","",IF('Identification '!$F$13="Inscrire le nom de votre organisme dans la cellule F15",'Identification '!$F$15,'Identification '!$F$13)))</f>
        <v/>
      </c>
      <c r="C432" s="8" t="str">
        <f>REF!$BM$8</f>
        <v>2026-2027</v>
      </c>
      <c r="D432" s="8" t="s">
        <v>3361</v>
      </c>
      <c r="E432" s="46" t="str">
        <f>'Identification '!$F$17</f>
        <v/>
      </c>
      <c r="F432" s="8" t="str">
        <f>'Identification '!$G$18</f>
        <v/>
      </c>
      <c r="G432" s="8" t="str">
        <f>IF('Section 9b Plan_Médiation'!B120="","",'Section 9b Plan_Médiation'!B120)</f>
        <v/>
      </c>
      <c r="H432" s="1315" t="str">
        <f>IF('Section 9b Plan_Médiation'!C120="","",'Section 9b Plan_Médiation'!C120)</f>
        <v/>
      </c>
      <c r="I432" s="8" t="str">
        <f>IF('Section 9b Plan_Médiation'!D120="","",IF('Section 9b Plan_Médiation'!D120="«Choisir»","",'Section 9b Plan_Médiation'!D120))</f>
        <v/>
      </c>
      <c r="J432" s="8" t="str">
        <f>IF('Section 9b Plan_Médiation'!F120="","",IF('Section 9b Plan_Médiation'!F120="«Choisir»","",'Section 9b Plan_Médiation'!F120))</f>
        <v/>
      </c>
      <c r="K432" s="8">
        <f>'Section 9b Plan_Médiation'!G120</f>
        <v>0</v>
      </c>
      <c r="L432" s="8">
        <f>'Section 9b Plan_Médiation'!H120</f>
        <v>0</v>
      </c>
      <c r="M432" s="8">
        <f>'Section 9b Plan_Médiation'!I120</f>
        <v>0</v>
      </c>
      <c r="N432" s="8">
        <f>'Section 9b Plan_Médiation'!J120</f>
        <v>0</v>
      </c>
    </row>
    <row r="433" spans="1:14">
      <c r="A433" s="8">
        <f>'Identification '!$F$11</f>
        <v>0</v>
      </c>
      <c r="B433" s="1441" t="str">
        <f>IF(AND('Identification '!$F$11="",'Identification '!$F$15&lt;&gt;""),'Identification '!$F$15,IF('Identification '!$F$11="","",IF('Identification '!$F$13="Inscrire le nom de votre organisme dans la cellule F15",'Identification '!$F$15,'Identification '!$F$13)))</f>
        <v/>
      </c>
      <c r="C433" s="8" t="str">
        <f>REF!$BM$8</f>
        <v>2026-2027</v>
      </c>
      <c r="D433" s="8" t="s">
        <v>3361</v>
      </c>
      <c r="E433" s="46" t="str">
        <f>'Identification '!$F$17</f>
        <v/>
      </c>
      <c r="F433" s="8" t="str">
        <f>'Identification '!$G$18</f>
        <v/>
      </c>
      <c r="G433" s="8" t="str">
        <f>IF('Section 9b Plan_Médiation'!B121="","",'Section 9b Plan_Médiation'!B121)</f>
        <v/>
      </c>
      <c r="H433" s="1315" t="str">
        <f>IF('Section 9b Plan_Médiation'!C121="","",'Section 9b Plan_Médiation'!C121)</f>
        <v/>
      </c>
      <c r="I433" s="8" t="str">
        <f>IF('Section 9b Plan_Médiation'!D121="","",IF('Section 9b Plan_Médiation'!D121="«Choisir»","",'Section 9b Plan_Médiation'!D121))</f>
        <v/>
      </c>
      <c r="J433" s="8" t="str">
        <f>IF('Section 9b Plan_Médiation'!F121="","",IF('Section 9b Plan_Médiation'!F121="«Choisir»","",'Section 9b Plan_Médiation'!F121))</f>
        <v/>
      </c>
      <c r="K433" s="8">
        <f>'Section 9b Plan_Médiation'!G121</f>
        <v>0</v>
      </c>
      <c r="L433" s="8">
        <f>'Section 9b Plan_Médiation'!H121</f>
        <v>0</v>
      </c>
      <c r="M433" s="8">
        <f>'Section 9b Plan_Médiation'!I121</f>
        <v>0</v>
      </c>
      <c r="N433" s="8">
        <f>'Section 9b Plan_Médiation'!J121</f>
        <v>0</v>
      </c>
    </row>
    <row r="434" spans="1:14">
      <c r="A434" s="8">
        <f>'Identification '!$F$11</f>
        <v>0</v>
      </c>
      <c r="B434" s="1441" t="str">
        <f>IF(AND('Identification '!$F$11="",'Identification '!$F$15&lt;&gt;""),'Identification '!$F$15,IF('Identification '!$F$11="","",IF('Identification '!$F$13="Inscrire le nom de votre organisme dans la cellule F15",'Identification '!$F$15,'Identification '!$F$13)))</f>
        <v/>
      </c>
      <c r="C434" s="8" t="str">
        <f>REF!$BM$8</f>
        <v>2026-2027</v>
      </c>
      <c r="D434" s="8" t="s">
        <v>3361</v>
      </c>
      <c r="E434" s="46" t="str">
        <f>'Identification '!$F$17</f>
        <v/>
      </c>
      <c r="F434" s="8" t="str">
        <f>'Identification '!$G$18</f>
        <v/>
      </c>
      <c r="G434" s="8" t="str">
        <f>IF('Section 9b Plan_Médiation'!B122="","",'Section 9b Plan_Médiation'!B122)</f>
        <v/>
      </c>
      <c r="H434" s="1315" t="str">
        <f>IF('Section 9b Plan_Médiation'!C122="","",'Section 9b Plan_Médiation'!C122)</f>
        <v/>
      </c>
      <c r="I434" s="8" t="str">
        <f>IF('Section 9b Plan_Médiation'!D122="","",IF('Section 9b Plan_Médiation'!D122="«Choisir»","",'Section 9b Plan_Médiation'!D122))</f>
        <v/>
      </c>
      <c r="J434" s="8" t="str">
        <f>IF('Section 9b Plan_Médiation'!F122="","",IF('Section 9b Plan_Médiation'!F122="«Choisir»","",'Section 9b Plan_Médiation'!F122))</f>
        <v/>
      </c>
      <c r="K434" s="8">
        <f>'Section 9b Plan_Médiation'!G122</f>
        <v>0</v>
      </c>
      <c r="L434" s="8">
        <f>'Section 9b Plan_Médiation'!H122</f>
        <v>0</v>
      </c>
      <c r="M434" s="8">
        <f>'Section 9b Plan_Médiation'!I122</f>
        <v>0</v>
      </c>
      <c r="N434" s="8">
        <f>'Section 9b Plan_Médiation'!J122</f>
        <v>0</v>
      </c>
    </row>
    <row r="435" spans="1:14">
      <c r="A435" s="8">
        <f>'Identification '!$F$11</f>
        <v>0</v>
      </c>
      <c r="B435" s="1441" t="str">
        <f>IF(AND('Identification '!$F$11="",'Identification '!$F$15&lt;&gt;""),'Identification '!$F$15,IF('Identification '!$F$11="","",IF('Identification '!$F$13="Inscrire le nom de votre organisme dans la cellule F15",'Identification '!$F$15,'Identification '!$F$13)))</f>
        <v/>
      </c>
      <c r="C435" s="8" t="str">
        <f>REF!$BM$8</f>
        <v>2026-2027</v>
      </c>
      <c r="D435" s="8" t="s">
        <v>3361</v>
      </c>
      <c r="E435" s="46" t="str">
        <f>'Identification '!$F$17</f>
        <v/>
      </c>
      <c r="F435" s="8" t="str">
        <f>'Identification '!$G$18</f>
        <v/>
      </c>
      <c r="G435" s="8" t="str">
        <f>IF('Section 9b Plan_Médiation'!B123="","",'Section 9b Plan_Médiation'!B123)</f>
        <v/>
      </c>
      <c r="H435" s="1315" t="str">
        <f>IF('Section 9b Plan_Médiation'!C123="","",'Section 9b Plan_Médiation'!C123)</f>
        <v/>
      </c>
      <c r="I435" s="8" t="str">
        <f>IF('Section 9b Plan_Médiation'!D123="","",IF('Section 9b Plan_Médiation'!D123="«Choisir»","",'Section 9b Plan_Médiation'!D123))</f>
        <v/>
      </c>
      <c r="J435" s="8" t="str">
        <f>IF('Section 9b Plan_Médiation'!F123="","",IF('Section 9b Plan_Médiation'!F123="«Choisir»","",'Section 9b Plan_Médiation'!F123))</f>
        <v/>
      </c>
      <c r="K435" s="8">
        <f>'Section 9b Plan_Médiation'!G123</f>
        <v>0</v>
      </c>
      <c r="L435" s="8">
        <f>'Section 9b Plan_Médiation'!H123</f>
        <v>0</v>
      </c>
      <c r="M435" s="8">
        <f>'Section 9b Plan_Médiation'!I123</f>
        <v>0</v>
      </c>
      <c r="N435" s="8">
        <f>'Section 9b Plan_Médiation'!J123</f>
        <v>0</v>
      </c>
    </row>
    <row r="436" spans="1:14">
      <c r="A436" s="8">
        <f>'Identification '!$F$11</f>
        <v>0</v>
      </c>
      <c r="B436" s="1441" t="str">
        <f>IF(AND('Identification '!$F$11="",'Identification '!$F$15&lt;&gt;""),'Identification '!$F$15,IF('Identification '!$F$11="","",IF('Identification '!$F$13="Inscrire le nom de votre organisme dans la cellule F15",'Identification '!$F$15,'Identification '!$F$13)))</f>
        <v/>
      </c>
      <c r="C436" s="8" t="str">
        <f>REF!$BM$8</f>
        <v>2026-2027</v>
      </c>
      <c r="D436" s="8" t="s">
        <v>3361</v>
      </c>
      <c r="E436" s="46" t="str">
        <f>'Identification '!$F$17</f>
        <v/>
      </c>
      <c r="F436" s="8" t="str">
        <f>'Identification '!$G$18</f>
        <v/>
      </c>
      <c r="G436" s="8" t="str">
        <f>IF('Section 9b Plan_Médiation'!B124="","",'Section 9b Plan_Médiation'!B124)</f>
        <v/>
      </c>
      <c r="H436" s="1315" t="str">
        <f>IF('Section 9b Plan_Médiation'!C124="","",'Section 9b Plan_Médiation'!C124)</f>
        <v/>
      </c>
      <c r="I436" s="8" t="str">
        <f>IF('Section 9b Plan_Médiation'!D124="","",IF('Section 9b Plan_Médiation'!D124="«Choisir»","",'Section 9b Plan_Médiation'!D124))</f>
        <v/>
      </c>
      <c r="J436" s="8" t="str">
        <f>IF('Section 9b Plan_Médiation'!F124="","",IF('Section 9b Plan_Médiation'!F124="«Choisir»","",'Section 9b Plan_Médiation'!F124))</f>
        <v/>
      </c>
      <c r="K436" s="8">
        <f>'Section 9b Plan_Médiation'!G124</f>
        <v>0</v>
      </c>
      <c r="L436" s="8">
        <f>'Section 9b Plan_Médiation'!H124</f>
        <v>0</v>
      </c>
      <c r="M436" s="8">
        <f>'Section 9b Plan_Médiation'!I124</f>
        <v>0</v>
      </c>
      <c r="N436" s="8">
        <f>'Section 9b Plan_Médiation'!J124</f>
        <v>0</v>
      </c>
    </row>
    <row r="437" spans="1:14">
      <c r="A437" s="8">
        <f>'Identification '!$F$11</f>
        <v>0</v>
      </c>
      <c r="B437" s="1441" t="str">
        <f>IF(AND('Identification '!$F$11="",'Identification '!$F$15&lt;&gt;""),'Identification '!$F$15,IF('Identification '!$F$11="","",IF('Identification '!$F$13="Inscrire le nom de votre organisme dans la cellule F15",'Identification '!$F$15,'Identification '!$F$13)))</f>
        <v/>
      </c>
      <c r="C437" s="8" t="str">
        <f>REF!$BM$8</f>
        <v>2026-2027</v>
      </c>
      <c r="D437" s="8" t="s">
        <v>3361</v>
      </c>
      <c r="E437" s="46" t="str">
        <f>'Identification '!$F$17</f>
        <v/>
      </c>
      <c r="F437" s="8" t="str">
        <f>'Identification '!$G$18</f>
        <v/>
      </c>
      <c r="G437" s="8" t="str">
        <f>IF('Section 9b Plan_Médiation'!B125="","",'Section 9b Plan_Médiation'!B125)</f>
        <v/>
      </c>
      <c r="H437" s="1315" t="str">
        <f>IF('Section 9b Plan_Médiation'!C125="","",'Section 9b Plan_Médiation'!C125)</f>
        <v/>
      </c>
      <c r="I437" s="8" t="str">
        <f>IF('Section 9b Plan_Médiation'!D125="","",IF('Section 9b Plan_Médiation'!D125="«Choisir»","",'Section 9b Plan_Médiation'!D125))</f>
        <v/>
      </c>
      <c r="J437" s="8" t="str">
        <f>IF('Section 9b Plan_Médiation'!F125="","",IF('Section 9b Plan_Médiation'!F125="«Choisir»","",'Section 9b Plan_Médiation'!F125))</f>
        <v/>
      </c>
      <c r="K437" s="8">
        <f>'Section 9b Plan_Médiation'!G125</f>
        <v>0</v>
      </c>
      <c r="L437" s="8">
        <f>'Section 9b Plan_Médiation'!H125</f>
        <v>0</v>
      </c>
      <c r="M437" s="8">
        <f>'Section 9b Plan_Médiation'!I125</f>
        <v>0</v>
      </c>
      <c r="N437" s="8">
        <f>'Section 9b Plan_Médiation'!J125</f>
        <v>0</v>
      </c>
    </row>
    <row r="438" spans="1:14">
      <c r="A438" s="8">
        <f>'Identification '!$F$11</f>
        <v>0</v>
      </c>
      <c r="B438" s="1441" t="str">
        <f>IF(AND('Identification '!$F$11="",'Identification '!$F$15&lt;&gt;""),'Identification '!$F$15,IF('Identification '!$F$11="","",IF('Identification '!$F$13="Inscrire le nom de votre organisme dans la cellule F15",'Identification '!$F$15,'Identification '!$F$13)))</f>
        <v/>
      </c>
      <c r="C438" s="8" t="str">
        <f>REF!$BM$8</f>
        <v>2026-2027</v>
      </c>
      <c r="D438" s="8" t="s">
        <v>3361</v>
      </c>
      <c r="E438" s="46" t="str">
        <f>'Identification '!$F$17</f>
        <v/>
      </c>
      <c r="F438" s="8" t="str">
        <f>'Identification '!$G$18</f>
        <v/>
      </c>
      <c r="G438" s="8" t="str">
        <f>IF('Section 9b Plan_Médiation'!B126="","",'Section 9b Plan_Médiation'!B126)</f>
        <v/>
      </c>
      <c r="H438" s="1315" t="str">
        <f>IF('Section 9b Plan_Médiation'!C126="","",'Section 9b Plan_Médiation'!C126)</f>
        <v/>
      </c>
      <c r="I438" s="8" t="str">
        <f>IF('Section 9b Plan_Médiation'!D126="","",IF('Section 9b Plan_Médiation'!D126="«Choisir»","",'Section 9b Plan_Médiation'!D126))</f>
        <v/>
      </c>
      <c r="J438" s="8" t="str">
        <f>IF('Section 9b Plan_Médiation'!F126="","",IF('Section 9b Plan_Médiation'!F126="«Choisir»","",'Section 9b Plan_Médiation'!F126))</f>
        <v/>
      </c>
      <c r="K438" s="8">
        <f>'Section 9b Plan_Médiation'!G126</f>
        <v>0</v>
      </c>
      <c r="L438" s="8">
        <f>'Section 9b Plan_Médiation'!H126</f>
        <v>0</v>
      </c>
      <c r="M438" s="8">
        <f>'Section 9b Plan_Médiation'!I126</f>
        <v>0</v>
      </c>
      <c r="N438" s="8">
        <f>'Section 9b Plan_Médiation'!J126</f>
        <v>0</v>
      </c>
    </row>
    <row r="439" spans="1:14">
      <c r="A439" s="8">
        <f>'Identification '!$F$11</f>
        <v>0</v>
      </c>
      <c r="B439" s="1441" t="str">
        <f>IF(AND('Identification '!$F$11="",'Identification '!$F$15&lt;&gt;""),'Identification '!$F$15,IF('Identification '!$F$11="","",IF('Identification '!$F$13="Inscrire le nom de votre organisme dans la cellule F15",'Identification '!$F$15,'Identification '!$F$13)))</f>
        <v/>
      </c>
      <c r="C439" s="8" t="str">
        <f>REF!$BM$8</f>
        <v>2026-2027</v>
      </c>
      <c r="D439" s="8" t="s">
        <v>3361</v>
      </c>
      <c r="E439" s="46" t="str">
        <f>'Identification '!$F$17</f>
        <v/>
      </c>
      <c r="F439" s="8" t="str">
        <f>'Identification '!$G$18</f>
        <v/>
      </c>
      <c r="G439" s="8" t="str">
        <f>IF('Section 9b Plan_Médiation'!B127="","",'Section 9b Plan_Médiation'!B127)</f>
        <v/>
      </c>
      <c r="H439" s="1315" t="str">
        <f>IF('Section 9b Plan_Médiation'!C127="","",'Section 9b Plan_Médiation'!C127)</f>
        <v/>
      </c>
      <c r="I439" s="8" t="str">
        <f>IF('Section 9b Plan_Médiation'!D127="","",IF('Section 9b Plan_Médiation'!D127="«Choisir»","",'Section 9b Plan_Médiation'!D127))</f>
        <v/>
      </c>
      <c r="J439" s="8" t="str">
        <f>IF('Section 9b Plan_Médiation'!F127="","",IF('Section 9b Plan_Médiation'!F127="«Choisir»","",'Section 9b Plan_Médiation'!F127))</f>
        <v/>
      </c>
      <c r="K439" s="8">
        <f>'Section 9b Plan_Médiation'!G127</f>
        <v>0</v>
      </c>
      <c r="L439" s="8">
        <f>'Section 9b Plan_Médiation'!H127</f>
        <v>0</v>
      </c>
      <c r="M439" s="8">
        <f>'Section 9b Plan_Médiation'!I127</f>
        <v>0</v>
      </c>
      <c r="N439" s="8">
        <f>'Section 9b Plan_Médiation'!J127</f>
        <v>0</v>
      </c>
    </row>
    <row r="440" spans="1:14">
      <c r="A440" s="8">
        <f>'Identification '!$F$11</f>
        <v>0</v>
      </c>
      <c r="B440" s="1441" t="str">
        <f>IF(AND('Identification '!$F$11="",'Identification '!$F$15&lt;&gt;""),'Identification '!$F$15,IF('Identification '!$F$11="","",IF('Identification '!$F$13="Inscrire le nom de votre organisme dans la cellule F15",'Identification '!$F$15,'Identification '!$F$13)))</f>
        <v/>
      </c>
      <c r="C440" s="8" t="str">
        <f>REF!$BM$8</f>
        <v>2026-2027</v>
      </c>
      <c r="D440" s="8" t="s">
        <v>3361</v>
      </c>
      <c r="E440" s="46" t="str">
        <f>'Identification '!$F$17</f>
        <v/>
      </c>
      <c r="F440" s="8" t="str">
        <f>'Identification '!$G$18</f>
        <v/>
      </c>
      <c r="G440" s="8" t="str">
        <f>IF('Section 9b Plan_Médiation'!B128="","",'Section 9b Plan_Médiation'!B128)</f>
        <v/>
      </c>
      <c r="H440" s="1315" t="str">
        <f>IF('Section 9b Plan_Médiation'!C128="","",'Section 9b Plan_Médiation'!C128)</f>
        <v/>
      </c>
      <c r="I440" s="8" t="str">
        <f>IF('Section 9b Plan_Médiation'!D128="","",IF('Section 9b Plan_Médiation'!D128="«Choisir»","",'Section 9b Plan_Médiation'!D128))</f>
        <v/>
      </c>
      <c r="J440" s="8" t="str">
        <f>IF('Section 9b Plan_Médiation'!F128="","",IF('Section 9b Plan_Médiation'!F128="«Choisir»","",'Section 9b Plan_Médiation'!F128))</f>
        <v/>
      </c>
      <c r="K440" s="8">
        <f>'Section 9b Plan_Médiation'!G128</f>
        <v>0</v>
      </c>
      <c r="L440" s="8">
        <f>'Section 9b Plan_Médiation'!H128</f>
        <v>0</v>
      </c>
      <c r="M440" s="8">
        <f>'Section 9b Plan_Médiation'!I128</f>
        <v>0</v>
      </c>
      <c r="N440" s="8">
        <f>'Section 9b Plan_Médiation'!J128</f>
        <v>0</v>
      </c>
    </row>
    <row r="441" spans="1:14">
      <c r="A441" s="8">
        <f>'Identification '!$F$11</f>
        <v>0</v>
      </c>
      <c r="B441" s="1441" t="str">
        <f>IF(AND('Identification '!$F$11="",'Identification '!$F$15&lt;&gt;""),'Identification '!$F$15,IF('Identification '!$F$11="","",IF('Identification '!$F$13="Inscrire le nom de votre organisme dans la cellule F15",'Identification '!$F$15,'Identification '!$F$13)))</f>
        <v/>
      </c>
      <c r="C441" s="8" t="str">
        <f>REF!$BM$8</f>
        <v>2026-2027</v>
      </c>
      <c r="D441" s="8" t="s">
        <v>3361</v>
      </c>
      <c r="E441" s="46" t="str">
        <f>'Identification '!$F$17</f>
        <v/>
      </c>
      <c r="F441" s="8" t="str">
        <f>'Identification '!$G$18</f>
        <v/>
      </c>
      <c r="G441" s="8" t="str">
        <f>IF('Section 9b Plan_Médiation'!B129="","",'Section 9b Plan_Médiation'!B129)</f>
        <v/>
      </c>
      <c r="H441" s="1315" t="str">
        <f>IF('Section 9b Plan_Médiation'!C129="","",'Section 9b Plan_Médiation'!C129)</f>
        <v/>
      </c>
      <c r="I441" s="8" t="str">
        <f>IF('Section 9b Plan_Médiation'!D129="","",IF('Section 9b Plan_Médiation'!D129="«Choisir»","",'Section 9b Plan_Médiation'!D129))</f>
        <v/>
      </c>
      <c r="J441" s="8" t="str">
        <f>IF('Section 9b Plan_Médiation'!F129="","",IF('Section 9b Plan_Médiation'!F129="«Choisir»","",'Section 9b Plan_Médiation'!F129))</f>
        <v/>
      </c>
      <c r="K441" s="8">
        <f>'Section 9b Plan_Médiation'!G129</f>
        <v>0</v>
      </c>
      <c r="L441" s="8">
        <f>'Section 9b Plan_Médiation'!H129</f>
        <v>0</v>
      </c>
      <c r="M441" s="8">
        <f>'Section 9b Plan_Médiation'!I129</f>
        <v>0</v>
      </c>
      <c r="N441" s="8">
        <f>'Section 9b Plan_Médiation'!J129</f>
        <v>0</v>
      </c>
    </row>
    <row r="442" spans="1:14">
      <c r="A442" s="8">
        <f>'Identification '!$F$11</f>
        <v>0</v>
      </c>
      <c r="B442" s="1441" t="str">
        <f>IF(AND('Identification '!$F$11="",'Identification '!$F$15&lt;&gt;""),'Identification '!$F$15,IF('Identification '!$F$11="","",IF('Identification '!$F$13="Inscrire le nom de votre organisme dans la cellule F15",'Identification '!$F$15,'Identification '!$F$13)))</f>
        <v/>
      </c>
      <c r="C442" s="8" t="str">
        <f>REF!$BM$8</f>
        <v>2026-2027</v>
      </c>
      <c r="D442" s="8" t="s">
        <v>3361</v>
      </c>
      <c r="E442" s="46" t="str">
        <f>'Identification '!$F$17</f>
        <v/>
      </c>
      <c r="F442" s="8" t="str">
        <f>'Identification '!$G$18</f>
        <v/>
      </c>
      <c r="G442" s="8" t="str">
        <f>IF('Section 9b Plan_Médiation'!B130="","",'Section 9b Plan_Médiation'!B130)</f>
        <v/>
      </c>
      <c r="H442" s="1315" t="str">
        <f>IF('Section 9b Plan_Médiation'!C130="","",'Section 9b Plan_Médiation'!C130)</f>
        <v/>
      </c>
      <c r="I442" s="8" t="str">
        <f>IF('Section 9b Plan_Médiation'!D130="","",IF('Section 9b Plan_Médiation'!D130="«Choisir»","",'Section 9b Plan_Médiation'!D130))</f>
        <v/>
      </c>
      <c r="J442" s="8" t="str">
        <f>IF('Section 9b Plan_Médiation'!F130="","",IF('Section 9b Plan_Médiation'!F130="«Choisir»","",'Section 9b Plan_Médiation'!F130))</f>
        <v/>
      </c>
      <c r="K442" s="8">
        <f>'Section 9b Plan_Médiation'!G130</f>
        <v>0</v>
      </c>
      <c r="L442" s="8">
        <f>'Section 9b Plan_Médiation'!H130</f>
        <v>0</v>
      </c>
      <c r="M442" s="8">
        <f>'Section 9b Plan_Médiation'!I130</f>
        <v>0</v>
      </c>
      <c r="N442" s="8">
        <f>'Section 9b Plan_Médiation'!J130</f>
        <v>0</v>
      </c>
    </row>
    <row r="443" spans="1:14">
      <c r="A443" s="8">
        <f>'Identification '!$F$11</f>
        <v>0</v>
      </c>
      <c r="B443" s="1441" t="str">
        <f>IF(AND('Identification '!$F$11="",'Identification '!$F$15&lt;&gt;""),'Identification '!$F$15,IF('Identification '!$F$11="","",IF('Identification '!$F$13="Inscrire le nom de votre organisme dans la cellule F15",'Identification '!$F$15,'Identification '!$F$13)))</f>
        <v/>
      </c>
      <c r="C443" s="8" t="str">
        <f>REF!$BM$8</f>
        <v>2026-2027</v>
      </c>
      <c r="D443" s="8" t="s">
        <v>3361</v>
      </c>
      <c r="E443" s="46" t="str">
        <f>'Identification '!$F$17</f>
        <v/>
      </c>
      <c r="F443" s="8" t="str">
        <f>'Identification '!$G$18</f>
        <v/>
      </c>
      <c r="G443" s="8" t="str">
        <f>IF('Section 9b Plan_Médiation'!B131="","",'Section 9b Plan_Médiation'!B131)</f>
        <v/>
      </c>
      <c r="H443" s="1315" t="str">
        <f>IF('Section 9b Plan_Médiation'!C131="","",'Section 9b Plan_Médiation'!C131)</f>
        <v/>
      </c>
      <c r="I443" s="8" t="str">
        <f>IF('Section 9b Plan_Médiation'!D131="","",IF('Section 9b Plan_Médiation'!D131="«Choisir»","",'Section 9b Plan_Médiation'!D131))</f>
        <v/>
      </c>
      <c r="J443" s="8" t="str">
        <f>IF('Section 9b Plan_Médiation'!F131="","",IF('Section 9b Plan_Médiation'!F131="«Choisir»","",'Section 9b Plan_Médiation'!F131))</f>
        <v/>
      </c>
      <c r="K443" s="8">
        <f>'Section 9b Plan_Médiation'!G131</f>
        <v>0</v>
      </c>
      <c r="L443" s="8">
        <f>'Section 9b Plan_Médiation'!H131</f>
        <v>0</v>
      </c>
      <c r="M443" s="8">
        <f>'Section 9b Plan_Médiation'!I131</f>
        <v>0</v>
      </c>
      <c r="N443" s="8">
        <f>'Section 9b Plan_Médiation'!J131</f>
        <v>0</v>
      </c>
    </row>
    <row r="444" spans="1:14">
      <c r="A444" s="8">
        <f>'Identification '!$F$11</f>
        <v>0</v>
      </c>
      <c r="B444" s="1441" t="str">
        <f>IF(AND('Identification '!$F$11="",'Identification '!$F$15&lt;&gt;""),'Identification '!$F$15,IF('Identification '!$F$11="","",IF('Identification '!$F$13="Inscrire le nom de votre organisme dans la cellule F15",'Identification '!$F$15,'Identification '!$F$13)))</f>
        <v/>
      </c>
      <c r="C444" s="8" t="str">
        <f>REF!$BM$8</f>
        <v>2026-2027</v>
      </c>
      <c r="D444" s="8" t="s">
        <v>3361</v>
      </c>
      <c r="E444" s="46" t="str">
        <f>'Identification '!$F$17</f>
        <v/>
      </c>
      <c r="F444" s="8" t="str">
        <f>'Identification '!$G$18</f>
        <v/>
      </c>
      <c r="G444" s="8" t="str">
        <f>IF('Section 9b Plan_Médiation'!B132="","",'Section 9b Plan_Médiation'!B132)</f>
        <v/>
      </c>
      <c r="H444" s="1315" t="str">
        <f>IF('Section 9b Plan_Médiation'!C132="","",'Section 9b Plan_Médiation'!C132)</f>
        <v/>
      </c>
      <c r="I444" s="8" t="str">
        <f>IF('Section 9b Plan_Médiation'!D132="","",IF('Section 9b Plan_Médiation'!D132="«Choisir»","",'Section 9b Plan_Médiation'!D132))</f>
        <v/>
      </c>
      <c r="J444" s="8" t="str">
        <f>IF('Section 9b Plan_Médiation'!F132="","",IF('Section 9b Plan_Médiation'!F132="«Choisir»","",'Section 9b Plan_Médiation'!F132))</f>
        <v/>
      </c>
      <c r="K444" s="8">
        <f>'Section 9b Plan_Médiation'!G132</f>
        <v>0</v>
      </c>
      <c r="L444" s="8">
        <f>'Section 9b Plan_Médiation'!H132</f>
        <v>0</v>
      </c>
      <c r="M444" s="8">
        <f>'Section 9b Plan_Médiation'!I132</f>
        <v>0</v>
      </c>
      <c r="N444" s="8">
        <f>'Section 9b Plan_Médiation'!J132</f>
        <v>0</v>
      </c>
    </row>
    <row r="445" spans="1:14">
      <c r="A445" s="8">
        <f>'Identification '!$F$11</f>
        <v>0</v>
      </c>
      <c r="B445" s="1441" t="str">
        <f>IF(AND('Identification '!$F$11="",'Identification '!$F$15&lt;&gt;""),'Identification '!$F$15,IF('Identification '!$F$11="","",IF('Identification '!$F$13="Inscrire le nom de votre organisme dans la cellule F15",'Identification '!$F$15,'Identification '!$F$13)))</f>
        <v/>
      </c>
      <c r="C445" s="8" t="str">
        <f>REF!$BM$8</f>
        <v>2026-2027</v>
      </c>
      <c r="D445" s="8" t="s">
        <v>3361</v>
      </c>
      <c r="E445" s="46" t="str">
        <f>'Identification '!$F$17</f>
        <v/>
      </c>
      <c r="F445" s="8" t="str">
        <f>'Identification '!$G$18</f>
        <v/>
      </c>
      <c r="G445" s="8" t="str">
        <f>IF('Section 9b Plan_Médiation'!B133="","",'Section 9b Plan_Médiation'!B133)</f>
        <v/>
      </c>
      <c r="H445" s="1315" t="str">
        <f>IF('Section 9b Plan_Médiation'!C133="","",'Section 9b Plan_Médiation'!C133)</f>
        <v/>
      </c>
      <c r="I445" s="8" t="str">
        <f>IF('Section 9b Plan_Médiation'!D133="","",IF('Section 9b Plan_Médiation'!D133="«Choisir»","",'Section 9b Plan_Médiation'!D133))</f>
        <v/>
      </c>
      <c r="J445" s="8" t="str">
        <f>IF('Section 9b Plan_Médiation'!F133="","",IF('Section 9b Plan_Médiation'!F133="«Choisir»","",'Section 9b Plan_Médiation'!F133))</f>
        <v/>
      </c>
      <c r="K445" s="8">
        <f>'Section 9b Plan_Médiation'!G133</f>
        <v>0</v>
      </c>
      <c r="L445" s="8">
        <f>'Section 9b Plan_Médiation'!H133</f>
        <v>0</v>
      </c>
      <c r="M445" s="8">
        <f>'Section 9b Plan_Médiation'!I133</f>
        <v>0</v>
      </c>
      <c r="N445" s="8">
        <f>'Section 9b Plan_Médiation'!J133</f>
        <v>0</v>
      </c>
    </row>
    <row r="446" spans="1:14">
      <c r="A446" s="8">
        <f>'Identification '!$F$11</f>
        <v>0</v>
      </c>
      <c r="B446" s="1441" t="str">
        <f>IF(AND('Identification '!$F$11="",'Identification '!$F$15&lt;&gt;""),'Identification '!$F$15,IF('Identification '!$F$11="","",IF('Identification '!$F$13="Inscrire le nom de votre organisme dans la cellule F15",'Identification '!$F$15,'Identification '!$F$13)))</f>
        <v/>
      </c>
      <c r="C446" s="8" t="str">
        <f>REF!$BM$8</f>
        <v>2026-2027</v>
      </c>
      <c r="D446" s="8" t="s">
        <v>3361</v>
      </c>
      <c r="E446" s="46" t="str">
        <f>'Identification '!$F$17</f>
        <v/>
      </c>
      <c r="F446" s="8" t="str">
        <f>'Identification '!$G$18</f>
        <v/>
      </c>
      <c r="G446" s="8" t="str">
        <f>IF('Section 9b Plan_Médiation'!B134="","",'Section 9b Plan_Médiation'!B134)</f>
        <v/>
      </c>
      <c r="H446" s="1315" t="str">
        <f>IF('Section 9b Plan_Médiation'!C134="","",'Section 9b Plan_Médiation'!C134)</f>
        <v/>
      </c>
      <c r="I446" s="8" t="str">
        <f>IF('Section 9b Plan_Médiation'!D134="","",IF('Section 9b Plan_Médiation'!D134="«Choisir»","",'Section 9b Plan_Médiation'!D134))</f>
        <v/>
      </c>
      <c r="J446" s="8" t="str">
        <f>IF('Section 9b Plan_Médiation'!F134="","",IF('Section 9b Plan_Médiation'!F134="«Choisir»","",'Section 9b Plan_Médiation'!F134))</f>
        <v/>
      </c>
      <c r="K446" s="8">
        <f>'Section 9b Plan_Médiation'!G134</f>
        <v>0</v>
      </c>
      <c r="L446" s="8">
        <f>'Section 9b Plan_Médiation'!H134</f>
        <v>0</v>
      </c>
      <c r="M446" s="8">
        <f>'Section 9b Plan_Médiation'!I134</f>
        <v>0</v>
      </c>
      <c r="N446" s="8">
        <f>'Section 9b Plan_Médiation'!J134</f>
        <v>0</v>
      </c>
    </row>
    <row r="447" spans="1:14">
      <c r="A447" s="8">
        <f>'Identification '!$F$11</f>
        <v>0</v>
      </c>
      <c r="B447" s="1441" t="str">
        <f>IF(AND('Identification '!$F$11="",'Identification '!$F$15&lt;&gt;""),'Identification '!$F$15,IF('Identification '!$F$11="","",IF('Identification '!$F$13="Inscrire le nom de votre organisme dans la cellule F15",'Identification '!$F$15,'Identification '!$F$13)))</f>
        <v/>
      </c>
      <c r="C447" s="8" t="str">
        <f>REF!$BM$8</f>
        <v>2026-2027</v>
      </c>
      <c r="D447" s="8" t="s">
        <v>3361</v>
      </c>
      <c r="E447" s="46" t="str">
        <f>'Identification '!$F$17</f>
        <v/>
      </c>
      <c r="F447" s="8" t="str">
        <f>'Identification '!$G$18</f>
        <v/>
      </c>
      <c r="G447" s="8" t="str">
        <f>IF('Section 9b Plan_Médiation'!B135="","",'Section 9b Plan_Médiation'!B135)</f>
        <v/>
      </c>
      <c r="H447" s="1315" t="str">
        <f>IF('Section 9b Plan_Médiation'!C135="","",'Section 9b Plan_Médiation'!C135)</f>
        <v/>
      </c>
      <c r="I447" s="8" t="str">
        <f>IF('Section 9b Plan_Médiation'!D135="","",IF('Section 9b Plan_Médiation'!D135="«Choisir»","",'Section 9b Plan_Médiation'!D135))</f>
        <v/>
      </c>
      <c r="J447" s="8" t="str">
        <f>IF('Section 9b Plan_Médiation'!F135="","",IF('Section 9b Plan_Médiation'!F135="«Choisir»","",'Section 9b Plan_Médiation'!F135))</f>
        <v/>
      </c>
      <c r="K447" s="8">
        <f>'Section 9b Plan_Médiation'!G135</f>
        <v>0</v>
      </c>
      <c r="L447" s="8">
        <f>'Section 9b Plan_Médiation'!H135</f>
        <v>0</v>
      </c>
      <c r="M447" s="8">
        <f>'Section 9b Plan_Médiation'!I135</f>
        <v>0</v>
      </c>
      <c r="N447" s="8">
        <f>'Section 9b Plan_Médiation'!J135</f>
        <v>0</v>
      </c>
    </row>
    <row r="448" spans="1:14">
      <c r="A448" s="8">
        <f>'Identification '!$F$11</f>
        <v>0</v>
      </c>
      <c r="B448" s="1441" t="str">
        <f>IF(AND('Identification '!$F$11="",'Identification '!$F$15&lt;&gt;""),'Identification '!$F$15,IF('Identification '!$F$11="","",IF('Identification '!$F$13="Inscrire le nom de votre organisme dans la cellule F15",'Identification '!$F$15,'Identification '!$F$13)))</f>
        <v/>
      </c>
      <c r="C448" s="8" t="str">
        <f>REF!$BM$8</f>
        <v>2026-2027</v>
      </c>
      <c r="D448" s="8" t="s">
        <v>3361</v>
      </c>
      <c r="E448" s="46" t="str">
        <f>'Identification '!$F$17</f>
        <v/>
      </c>
      <c r="F448" s="8" t="str">
        <f>'Identification '!$G$18</f>
        <v/>
      </c>
      <c r="G448" s="8" t="str">
        <f>IF('Section 9b Plan_Médiation'!B136="","",'Section 9b Plan_Médiation'!B136)</f>
        <v/>
      </c>
      <c r="H448" s="1315" t="str">
        <f>IF('Section 9b Plan_Médiation'!C136="","",'Section 9b Plan_Médiation'!C136)</f>
        <v/>
      </c>
      <c r="I448" s="8" t="str">
        <f>IF('Section 9b Plan_Médiation'!D136="","",IF('Section 9b Plan_Médiation'!D136="«Choisir»","",'Section 9b Plan_Médiation'!D136))</f>
        <v/>
      </c>
      <c r="J448" s="8" t="str">
        <f>IF('Section 9b Plan_Médiation'!F136="","",IF('Section 9b Plan_Médiation'!F136="«Choisir»","",'Section 9b Plan_Médiation'!F136))</f>
        <v/>
      </c>
      <c r="K448" s="8">
        <f>'Section 9b Plan_Médiation'!G136</f>
        <v>0</v>
      </c>
      <c r="L448" s="8">
        <f>'Section 9b Plan_Médiation'!H136</f>
        <v>0</v>
      </c>
      <c r="M448" s="8">
        <f>'Section 9b Plan_Médiation'!I136</f>
        <v>0</v>
      </c>
      <c r="N448" s="8">
        <f>'Section 9b Plan_Médiation'!J136</f>
        <v>0</v>
      </c>
    </row>
    <row r="449" spans="1:14">
      <c r="A449" s="8">
        <f>'Identification '!$F$11</f>
        <v>0</v>
      </c>
      <c r="B449" s="1441" t="str">
        <f>IF(AND('Identification '!$F$11="",'Identification '!$F$15&lt;&gt;""),'Identification '!$F$15,IF('Identification '!$F$11="","",IF('Identification '!$F$13="Inscrire le nom de votre organisme dans la cellule F15",'Identification '!$F$15,'Identification '!$F$13)))</f>
        <v/>
      </c>
      <c r="C449" s="8" t="str">
        <f>REF!$BM$8</f>
        <v>2026-2027</v>
      </c>
      <c r="D449" s="8" t="s">
        <v>3361</v>
      </c>
      <c r="E449" s="46" t="str">
        <f>'Identification '!$F$17</f>
        <v/>
      </c>
      <c r="F449" s="8" t="str">
        <f>'Identification '!$G$18</f>
        <v/>
      </c>
      <c r="G449" s="8" t="str">
        <f>IF('Section 9b Plan_Médiation'!B137="","",'Section 9b Plan_Médiation'!B137)</f>
        <v/>
      </c>
      <c r="H449" s="1315" t="str">
        <f>IF('Section 9b Plan_Médiation'!C137="","",'Section 9b Plan_Médiation'!C137)</f>
        <v/>
      </c>
      <c r="I449" s="8" t="str">
        <f>IF('Section 9b Plan_Médiation'!D137="","",IF('Section 9b Plan_Médiation'!D137="«Choisir»","",'Section 9b Plan_Médiation'!D137))</f>
        <v/>
      </c>
      <c r="J449" s="8" t="str">
        <f>IF('Section 9b Plan_Médiation'!F137="","",IF('Section 9b Plan_Médiation'!F137="«Choisir»","",'Section 9b Plan_Médiation'!F137))</f>
        <v/>
      </c>
      <c r="K449" s="8">
        <f>'Section 9b Plan_Médiation'!G137</f>
        <v>0</v>
      </c>
      <c r="L449" s="8">
        <f>'Section 9b Plan_Médiation'!H137</f>
        <v>0</v>
      </c>
      <c r="M449" s="8">
        <f>'Section 9b Plan_Médiation'!I137</f>
        <v>0</v>
      </c>
      <c r="N449" s="8">
        <f>'Section 9b Plan_Médiation'!J137</f>
        <v>0</v>
      </c>
    </row>
    <row r="450" spans="1:14">
      <c r="A450" s="8">
        <f>'Identification '!$F$11</f>
        <v>0</v>
      </c>
      <c r="B450" s="1441" t="str">
        <f>IF(AND('Identification '!$F$11="",'Identification '!$F$15&lt;&gt;""),'Identification '!$F$15,IF('Identification '!$F$11="","",IF('Identification '!$F$13="Inscrire le nom de votre organisme dans la cellule F15",'Identification '!$F$15,'Identification '!$F$13)))</f>
        <v/>
      </c>
      <c r="C450" s="8" t="str">
        <f>REF!$BM$8</f>
        <v>2026-2027</v>
      </c>
      <c r="D450" s="8" t="s">
        <v>3361</v>
      </c>
      <c r="E450" s="46" t="str">
        <f>'Identification '!$F$17</f>
        <v/>
      </c>
      <c r="F450" s="8" t="str">
        <f>'Identification '!$G$18</f>
        <v/>
      </c>
      <c r="G450" s="8" t="str">
        <f>IF('Section 9b Plan_Médiation'!B138="","",'Section 9b Plan_Médiation'!B138)</f>
        <v/>
      </c>
      <c r="H450" s="1315" t="str">
        <f>IF('Section 9b Plan_Médiation'!C138="","",'Section 9b Plan_Médiation'!C138)</f>
        <v/>
      </c>
      <c r="I450" s="8" t="str">
        <f>IF('Section 9b Plan_Médiation'!D138="","",IF('Section 9b Plan_Médiation'!D138="«Choisir»","",'Section 9b Plan_Médiation'!D138))</f>
        <v/>
      </c>
      <c r="J450" s="8" t="str">
        <f>IF('Section 9b Plan_Médiation'!F138="","",IF('Section 9b Plan_Médiation'!F138="«Choisir»","",'Section 9b Plan_Médiation'!F138))</f>
        <v/>
      </c>
      <c r="K450" s="8">
        <f>'Section 9b Plan_Médiation'!G138</f>
        <v>0</v>
      </c>
      <c r="L450" s="8">
        <f>'Section 9b Plan_Médiation'!H138</f>
        <v>0</v>
      </c>
      <c r="M450" s="8">
        <f>'Section 9b Plan_Médiation'!I138</f>
        <v>0</v>
      </c>
      <c r="N450" s="8">
        <f>'Section 9b Plan_Médiation'!J138</f>
        <v>0</v>
      </c>
    </row>
    <row r="451" spans="1:14">
      <c r="A451" s="8">
        <f>'Identification '!$F$11</f>
        <v>0</v>
      </c>
      <c r="B451" s="1441" t="str">
        <f>IF(AND('Identification '!$F$11="",'Identification '!$F$15&lt;&gt;""),'Identification '!$F$15,IF('Identification '!$F$11="","",IF('Identification '!$F$13="Inscrire le nom de votre organisme dans la cellule F15",'Identification '!$F$15,'Identification '!$F$13)))</f>
        <v/>
      </c>
      <c r="C451" s="8" t="str">
        <f>REF!$BM$8</f>
        <v>2026-2027</v>
      </c>
      <c r="D451" s="8" t="s">
        <v>3361</v>
      </c>
      <c r="E451" s="46" t="str">
        <f>'Identification '!$F$17</f>
        <v/>
      </c>
      <c r="F451" s="8" t="str">
        <f>'Identification '!$G$18</f>
        <v/>
      </c>
      <c r="G451" s="8" t="str">
        <f>IF('Section 9b Plan_Médiation'!B139="","",'Section 9b Plan_Médiation'!B139)</f>
        <v/>
      </c>
      <c r="H451" s="1315" t="str">
        <f>IF('Section 9b Plan_Médiation'!C139="","",'Section 9b Plan_Médiation'!C139)</f>
        <v/>
      </c>
      <c r="I451" s="8" t="str">
        <f>IF('Section 9b Plan_Médiation'!D139="","",IF('Section 9b Plan_Médiation'!D139="«Choisir»","",'Section 9b Plan_Médiation'!D139))</f>
        <v/>
      </c>
      <c r="J451" s="8" t="str">
        <f>IF('Section 9b Plan_Médiation'!F139="","",IF('Section 9b Plan_Médiation'!F139="«Choisir»","",'Section 9b Plan_Médiation'!F139))</f>
        <v/>
      </c>
      <c r="K451" s="8">
        <f>'Section 9b Plan_Médiation'!G139</f>
        <v>0</v>
      </c>
      <c r="L451" s="8">
        <f>'Section 9b Plan_Médiation'!H139</f>
        <v>0</v>
      </c>
      <c r="M451" s="8">
        <f>'Section 9b Plan_Médiation'!I139</f>
        <v>0</v>
      </c>
      <c r="N451" s="8">
        <f>'Section 9b Plan_Médiation'!J139</f>
        <v>0</v>
      </c>
    </row>
    <row r="452" spans="1:14">
      <c r="A452" s="8">
        <f>'Identification '!$F$11</f>
        <v>0</v>
      </c>
      <c r="B452" s="1441" t="str">
        <f>IF(AND('Identification '!$F$11="",'Identification '!$F$15&lt;&gt;""),'Identification '!$F$15,IF('Identification '!$F$11="","",IF('Identification '!$F$13="Inscrire le nom de votre organisme dans la cellule F15",'Identification '!$F$15,'Identification '!$F$13)))</f>
        <v/>
      </c>
      <c r="C452" s="8" t="str">
        <f>REF!$BM$8</f>
        <v>2026-2027</v>
      </c>
      <c r="D452" s="8" t="s">
        <v>3361</v>
      </c>
      <c r="E452" s="46" t="str">
        <f>'Identification '!$F$17</f>
        <v/>
      </c>
      <c r="F452" s="8" t="str">
        <f>'Identification '!$G$18</f>
        <v/>
      </c>
      <c r="G452" s="8" t="str">
        <f>IF('Section 9b Plan_Médiation'!B140="","",'Section 9b Plan_Médiation'!B140)</f>
        <v/>
      </c>
      <c r="H452" s="1315" t="str">
        <f>IF('Section 9b Plan_Médiation'!C140="","",'Section 9b Plan_Médiation'!C140)</f>
        <v/>
      </c>
      <c r="I452" s="8" t="str">
        <f>IF('Section 9b Plan_Médiation'!D140="","",IF('Section 9b Plan_Médiation'!D140="«Choisir»","",'Section 9b Plan_Médiation'!D140))</f>
        <v/>
      </c>
      <c r="J452" s="8" t="str">
        <f>IF('Section 9b Plan_Médiation'!F140="","",IF('Section 9b Plan_Médiation'!F140="«Choisir»","",'Section 9b Plan_Médiation'!F140))</f>
        <v/>
      </c>
      <c r="K452" s="8">
        <f>'Section 9b Plan_Médiation'!G140</f>
        <v>0</v>
      </c>
      <c r="L452" s="8">
        <f>'Section 9b Plan_Médiation'!H140</f>
        <v>0</v>
      </c>
      <c r="M452" s="8">
        <f>'Section 9b Plan_Médiation'!I140</f>
        <v>0</v>
      </c>
      <c r="N452" s="8">
        <f>'Section 9b Plan_Médiation'!J140</f>
        <v>0</v>
      </c>
    </row>
    <row r="453" spans="1:14">
      <c r="A453" s="8">
        <f>'Identification '!$F$11</f>
        <v>0</v>
      </c>
      <c r="B453" s="1441" t="str">
        <f>IF(AND('Identification '!$F$11="",'Identification '!$F$15&lt;&gt;""),'Identification '!$F$15,IF('Identification '!$F$11="","",IF('Identification '!$F$13="Inscrire le nom de votre organisme dans la cellule F15",'Identification '!$F$15,'Identification '!$F$13)))</f>
        <v/>
      </c>
      <c r="C453" s="8" t="str">
        <f>REF!$BM$8</f>
        <v>2026-2027</v>
      </c>
      <c r="D453" s="8" t="s">
        <v>3361</v>
      </c>
      <c r="E453" s="46" t="str">
        <f>'Identification '!$F$17</f>
        <v/>
      </c>
      <c r="F453" s="8" t="str">
        <f>'Identification '!$G$18</f>
        <v/>
      </c>
      <c r="G453" s="8" t="str">
        <f>IF('Section 9b Plan_Médiation'!B141="","",'Section 9b Plan_Médiation'!B141)</f>
        <v/>
      </c>
      <c r="H453" s="1315" t="str">
        <f>IF('Section 9b Plan_Médiation'!C141="","",'Section 9b Plan_Médiation'!C141)</f>
        <v/>
      </c>
      <c r="I453" s="8" t="str">
        <f>IF('Section 9b Plan_Médiation'!D141="","",IF('Section 9b Plan_Médiation'!D141="«Choisir»","",'Section 9b Plan_Médiation'!D141))</f>
        <v/>
      </c>
      <c r="J453" s="8" t="str">
        <f>IF('Section 9b Plan_Médiation'!F141="","",IF('Section 9b Plan_Médiation'!F141="«Choisir»","",'Section 9b Plan_Médiation'!F141))</f>
        <v/>
      </c>
      <c r="K453" s="8">
        <f>'Section 9b Plan_Médiation'!G141</f>
        <v>0</v>
      </c>
      <c r="L453" s="8">
        <f>'Section 9b Plan_Médiation'!H141</f>
        <v>0</v>
      </c>
      <c r="M453" s="8">
        <f>'Section 9b Plan_Médiation'!I141</f>
        <v>0</v>
      </c>
      <c r="N453" s="8">
        <f>'Section 9b Plan_Médiation'!J141</f>
        <v>0</v>
      </c>
    </row>
    <row r="454" spans="1:14">
      <c r="A454" s="8">
        <f>'Identification '!$F$11</f>
        <v>0</v>
      </c>
      <c r="B454" s="1441" t="str">
        <f>IF(AND('Identification '!$F$11="",'Identification '!$F$15&lt;&gt;""),'Identification '!$F$15,IF('Identification '!$F$11="","",IF('Identification '!$F$13="Inscrire le nom de votre organisme dans la cellule F15",'Identification '!$F$15,'Identification '!$F$13)))</f>
        <v/>
      </c>
      <c r="C454" s="8" t="str">
        <f>REF!$BM$8</f>
        <v>2026-2027</v>
      </c>
      <c r="D454" s="8" t="s">
        <v>3361</v>
      </c>
      <c r="E454" s="46" t="str">
        <f>'Identification '!$F$17</f>
        <v/>
      </c>
      <c r="F454" s="8" t="str">
        <f>'Identification '!$G$18</f>
        <v/>
      </c>
      <c r="G454" s="8" t="str">
        <f>IF('Section 9b Plan_Médiation'!B142="","",'Section 9b Plan_Médiation'!B142)</f>
        <v/>
      </c>
      <c r="H454" s="1315" t="str">
        <f>IF('Section 9b Plan_Médiation'!C142="","",'Section 9b Plan_Médiation'!C142)</f>
        <v/>
      </c>
      <c r="I454" s="8" t="str">
        <f>IF('Section 9b Plan_Médiation'!D142="","",IF('Section 9b Plan_Médiation'!D142="«Choisir»","",'Section 9b Plan_Médiation'!D142))</f>
        <v/>
      </c>
      <c r="J454" s="8" t="str">
        <f>IF('Section 9b Plan_Médiation'!F142="","",IF('Section 9b Plan_Médiation'!F142="«Choisir»","",'Section 9b Plan_Médiation'!F142))</f>
        <v/>
      </c>
      <c r="K454" s="8">
        <f>'Section 9b Plan_Médiation'!G142</f>
        <v>0</v>
      </c>
      <c r="L454" s="8">
        <f>'Section 9b Plan_Médiation'!H142</f>
        <v>0</v>
      </c>
      <c r="M454" s="8">
        <f>'Section 9b Plan_Médiation'!I142</f>
        <v>0</v>
      </c>
      <c r="N454" s="8">
        <f>'Section 9b Plan_Médiation'!J142</f>
        <v>0</v>
      </c>
    </row>
    <row r="455" spans="1:14">
      <c r="A455" s="8">
        <f>'Identification '!$F$11</f>
        <v>0</v>
      </c>
      <c r="B455" s="1441" t="str">
        <f>IF(AND('Identification '!$F$11="",'Identification '!$F$15&lt;&gt;""),'Identification '!$F$15,IF('Identification '!$F$11="","",IF('Identification '!$F$13="Inscrire le nom de votre organisme dans la cellule F15",'Identification '!$F$15,'Identification '!$F$13)))</f>
        <v/>
      </c>
      <c r="C455" s="8" t="str">
        <f>REF!$BM$8</f>
        <v>2026-2027</v>
      </c>
      <c r="D455" s="8" t="s">
        <v>3361</v>
      </c>
      <c r="E455" s="46" t="str">
        <f>'Identification '!$F$17</f>
        <v/>
      </c>
      <c r="F455" s="8" t="str">
        <f>'Identification '!$G$18</f>
        <v/>
      </c>
      <c r="G455" s="8" t="str">
        <f>IF('Section 9b Plan_Médiation'!B143="","",'Section 9b Plan_Médiation'!B143)</f>
        <v/>
      </c>
      <c r="H455" s="1315" t="str">
        <f>IF('Section 9b Plan_Médiation'!C143="","",'Section 9b Plan_Médiation'!C143)</f>
        <v/>
      </c>
      <c r="I455" s="8" t="str">
        <f>IF('Section 9b Plan_Médiation'!D143="","",IF('Section 9b Plan_Médiation'!D143="«Choisir»","",'Section 9b Plan_Médiation'!D143))</f>
        <v/>
      </c>
      <c r="J455" s="8" t="str">
        <f>IF('Section 9b Plan_Médiation'!F143="","",IF('Section 9b Plan_Médiation'!F143="«Choisir»","",'Section 9b Plan_Médiation'!F143))</f>
        <v/>
      </c>
      <c r="K455" s="8">
        <f>'Section 9b Plan_Médiation'!G143</f>
        <v>0</v>
      </c>
      <c r="L455" s="8">
        <f>'Section 9b Plan_Médiation'!H143</f>
        <v>0</v>
      </c>
      <c r="M455" s="8">
        <f>'Section 9b Plan_Médiation'!I143</f>
        <v>0</v>
      </c>
      <c r="N455" s="8">
        <f>'Section 9b Plan_Médiation'!J143</f>
        <v>0</v>
      </c>
    </row>
    <row r="456" spans="1:14">
      <c r="A456" s="8">
        <f>'Identification '!$F$11</f>
        <v>0</v>
      </c>
      <c r="B456" s="1441" t="str">
        <f>IF(AND('Identification '!$F$11="",'Identification '!$F$15&lt;&gt;""),'Identification '!$F$15,IF('Identification '!$F$11="","",IF('Identification '!$F$13="Inscrire le nom de votre organisme dans la cellule F15",'Identification '!$F$15,'Identification '!$F$13)))</f>
        <v/>
      </c>
      <c r="C456" s="8" t="str">
        <f>REF!$BM$8</f>
        <v>2026-2027</v>
      </c>
      <c r="D456" s="8" t="s">
        <v>3361</v>
      </c>
      <c r="E456" s="46" t="str">
        <f>'Identification '!$F$17</f>
        <v/>
      </c>
      <c r="F456" s="8" t="str">
        <f>'Identification '!$G$18</f>
        <v/>
      </c>
      <c r="G456" s="8" t="str">
        <f>IF('Section 9b Plan_Médiation'!B144="","",'Section 9b Plan_Médiation'!B144)</f>
        <v/>
      </c>
      <c r="H456" s="1315" t="str">
        <f>IF('Section 9b Plan_Médiation'!C144="","",'Section 9b Plan_Médiation'!C144)</f>
        <v/>
      </c>
      <c r="I456" s="8" t="str">
        <f>IF('Section 9b Plan_Médiation'!D144="","",IF('Section 9b Plan_Médiation'!D144="«Choisir»","",'Section 9b Plan_Médiation'!D144))</f>
        <v/>
      </c>
      <c r="J456" s="8" t="str">
        <f>IF('Section 9b Plan_Médiation'!F144="","",IF('Section 9b Plan_Médiation'!F144="«Choisir»","",'Section 9b Plan_Médiation'!F144))</f>
        <v/>
      </c>
      <c r="K456" s="8">
        <f>'Section 9b Plan_Médiation'!G144</f>
        <v>0</v>
      </c>
      <c r="L456" s="8">
        <f>'Section 9b Plan_Médiation'!H144</f>
        <v>0</v>
      </c>
      <c r="M456" s="8">
        <f>'Section 9b Plan_Médiation'!I144</f>
        <v>0</v>
      </c>
      <c r="N456" s="8">
        <f>'Section 9b Plan_Médiation'!J144</f>
        <v>0</v>
      </c>
    </row>
    <row r="457" spans="1:14">
      <c r="A457" s="8">
        <f>'Identification '!$F$11</f>
        <v>0</v>
      </c>
      <c r="B457" s="1441" t="str">
        <f>IF(AND('Identification '!$F$11="",'Identification '!$F$15&lt;&gt;""),'Identification '!$F$15,IF('Identification '!$F$11="","",IF('Identification '!$F$13="Inscrire le nom de votre organisme dans la cellule F15",'Identification '!$F$15,'Identification '!$F$13)))</f>
        <v/>
      </c>
      <c r="C457" s="8" t="str">
        <f>REF!$BM$8</f>
        <v>2026-2027</v>
      </c>
      <c r="D457" s="8" t="s">
        <v>3361</v>
      </c>
      <c r="E457" s="46" t="str">
        <f>'Identification '!$F$17</f>
        <v/>
      </c>
      <c r="F457" s="8" t="str">
        <f>'Identification '!$G$18</f>
        <v/>
      </c>
      <c r="G457" s="8" t="str">
        <f>IF('Section 9b Plan_Médiation'!B145="","",'Section 9b Plan_Médiation'!B145)</f>
        <v/>
      </c>
      <c r="H457" s="1315" t="str">
        <f>IF('Section 9b Plan_Médiation'!C145="","",'Section 9b Plan_Médiation'!C145)</f>
        <v/>
      </c>
      <c r="I457" s="8" t="str">
        <f>IF('Section 9b Plan_Médiation'!D145="","",IF('Section 9b Plan_Médiation'!D145="«Choisir»","",'Section 9b Plan_Médiation'!D145))</f>
        <v/>
      </c>
      <c r="J457" s="8" t="str">
        <f>IF('Section 9b Plan_Médiation'!F145="","",IF('Section 9b Plan_Médiation'!F145="«Choisir»","",'Section 9b Plan_Médiation'!F145))</f>
        <v/>
      </c>
      <c r="K457" s="8">
        <f>'Section 9b Plan_Médiation'!G145</f>
        <v>0</v>
      </c>
      <c r="L457" s="8">
        <f>'Section 9b Plan_Médiation'!H145</f>
        <v>0</v>
      </c>
      <c r="M457" s="8">
        <f>'Section 9b Plan_Médiation'!I145</f>
        <v>0</v>
      </c>
      <c r="N457" s="8">
        <f>'Section 9b Plan_Médiation'!J145</f>
        <v>0</v>
      </c>
    </row>
    <row r="458" spans="1:14">
      <c r="A458" s="8">
        <f>'Identification '!$F$11</f>
        <v>0</v>
      </c>
      <c r="B458" s="1441" t="str">
        <f>IF(AND('Identification '!$F$11="",'Identification '!$F$15&lt;&gt;""),'Identification '!$F$15,IF('Identification '!$F$11="","",IF('Identification '!$F$13="Inscrire le nom de votre organisme dans la cellule F15",'Identification '!$F$15,'Identification '!$F$13)))</f>
        <v/>
      </c>
      <c r="C458" s="8" t="str">
        <f>REF!$BM$8</f>
        <v>2026-2027</v>
      </c>
      <c r="D458" s="8" t="s">
        <v>3361</v>
      </c>
      <c r="E458" s="46" t="str">
        <f>'Identification '!$F$17</f>
        <v/>
      </c>
      <c r="F458" s="8" t="str">
        <f>'Identification '!$G$18</f>
        <v/>
      </c>
      <c r="G458" s="8" t="str">
        <f>IF('Section 9b Plan_Médiation'!B146="","",'Section 9b Plan_Médiation'!B146)</f>
        <v/>
      </c>
      <c r="H458" s="1315" t="str">
        <f>IF('Section 9b Plan_Médiation'!C146="","",'Section 9b Plan_Médiation'!C146)</f>
        <v/>
      </c>
      <c r="I458" s="8" t="str">
        <f>IF('Section 9b Plan_Médiation'!D146="","",IF('Section 9b Plan_Médiation'!D146="«Choisir»","",'Section 9b Plan_Médiation'!D146))</f>
        <v/>
      </c>
      <c r="J458" s="8" t="str">
        <f>IF('Section 9b Plan_Médiation'!F146="","",IF('Section 9b Plan_Médiation'!F146="«Choisir»","",'Section 9b Plan_Médiation'!F146))</f>
        <v/>
      </c>
      <c r="K458" s="8">
        <f>'Section 9b Plan_Médiation'!G146</f>
        <v>0</v>
      </c>
      <c r="L458" s="8">
        <f>'Section 9b Plan_Médiation'!H146</f>
        <v>0</v>
      </c>
      <c r="M458" s="8">
        <f>'Section 9b Plan_Médiation'!I146</f>
        <v>0</v>
      </c>
      <c r="N458" s="8">
        <f>'Section 9b Plan_Médiation'!J146</f>
        <v>0</v>
      </c>
    </row>
    <row r="459" spans="1:14">
      <c r="A459" s="8">
        <f>'Identification '!$F$11</f>
        <v>0</v>
      </c>
      <c r="B459" s="1441" t="str">
        <f>IF(AND('Identification '!$F$11="",'Identification '!$F$15&lt;&gt;""),'Identification '!$F$15,IF('Identification '!$F$11="","",IF('Identification '!$F$13="Inscrire le nom de votre organisme dans la cellule F15",'Identification '!$F$15,'Identification '!$F$13)))</f>
        <v/>
      </c>
      <c r="C459" s="8" t="str">
        <f>REF!$BM$8</f>
        <v>2026-2027</v>
      </c>
      <c r="D459" s="8" t="s">
        <v>3361</v>
      </c>
      <c r="E459" s="46" t="str">
        <f>'Identification '!$F$17</f>
        <v/>
      </c>
      <c r="F459" s="8" t="str">
        <f>'Identification '!$G$18</f>
        <v/>
      </c>
      <c r="G459" s="8" t="str">
        <f>IF('Section 9b Plan_Médiation'!B147="","",'Section 9b Plan_Médiation'!B147)</f>
        <v/>
      </c>
      <c r="H459" s="1315" t="str">
        <f>IF('Section 9b Plan_Médiation'!C147="","",'Section 9b Plan_Médiation'!C147)</f>
        <v/>
      </c>
      <c r="I459" s="8" t="str">
        <f>IF('Section 9b Plan_Médiation'!D147="","",IF('Section 9b Plan_Médiation'!D147="«Choisir»","",'Section 9b Plan_Médiation'!D147))</f>
        <v/>
      </c>
      <c r="J459" s="8" t="str">
        <f>IF('Section 9b Plan_Médiation'!F147="","",IF('Section 9b Plan_Médiation'!F147="«Choisir»","",'Section 9b Plan_Médiation'!F147))</f>
        <v/>
      </c>
      <c r="K459" s="8">
        <f>'Section 9b Plan_Médiation'!G147</f>
        <v>0</v>
      </c>
      <c r="L459" s="8">
        <f>'Section 9b Plan_Médiation'!H147</f>
        <v>0</v>
      </c>
      <c r="M459" s="8">
        <f>'Section 9b Plan_Médiation'!I147</f>
        <v>0</v>
      </c>
      <c r="N459" s="8">
        <f>'Section 9b Plan_Médiation'!J147</f>
        <v>0</v>
      </c>
    </row>
    <row r="460" spans="1:14">
      <c r="A460" s="8">
        <f>'Identification '!$F$11</f>
        <v>0</v>
      </c>
      <c r="B460" s="1441" t="str">
        <f>IF(AND('Identification '!$F$11="",'Identification '!$F$15&lt;&gt;""),'Identification '!$F$15,IF('Identification '!$F$11="","",IF('Identification '!$F$13="Inscrire le nom de votre organisme dans la cellule F15",'Identification '!$F$15,'Identification '!$F$13)))</f>
        <v/>
      </c>
      <c r="C460" s="8" t="str">
        <f>REF!$BM$8</f>
        <v>2026-2027</v>
      </c>
      <c r="D460" s="8" t="s">
        <v>3361</v>
      </c>
      <c r="E460" s="46" t="str">
        <f>'Identification '!$F$17</f>
        <v/>
      </c>
      <c r="F460" s="8" t="str">
        <f>'Identification '!$G$18</f>
        <v/>
      </c>
      <c r="G460" s="8" t="str">
        <f>IF('Section 9b Plan_Médiation'!B148="","",'Section 9b Plan_Médiation'!B148)</f>
        <v/>
      </c>
      <c r="H460" s="1315" t="str">
        <f>IF('Section 9b Plan_Médiation'!C148="","",'Section 9b Plan_Médiation'!C148)</f>
        <v/>
      </c>
      <c r="I460" s="8" t="str">
        <f>IF('Section 9b Plan_Médiation'!D148="","",IF('Section 9b Plan_Médiation'!D148="«Choisir»","",'Section 9b Plan_Médiation'!D148))</f>
        <v/>
      </c>
      <c r="J460" s="8" t="str">
        <f>IF('Section 9b Plan_Médiation'!F148="","",IF('Section 9b Plan_Médiation'!F148="«Choisir»","",'Section 9b Plan_Médiation'!F148))</f>
        <v/>
      </c>
      <c r="K460" s="8">
        <f>'Section 9b Plan_Médiation'!G148</f>
        <v>0</v>
      </c>
      <c r="L460" s="8">
        <f>'Section 9b Plan_Médiation'!H148</f>
        <v>0</v>
      </c>
      <c r="M460" s="8">
        <f>'Section 9b Plan_Médiation'!I148</f>
        <v>0</v>
      </c>
      <c r="N460" s="8">
        <f>'Section 9b Plan_Médiation'!J148</f>
        <v>0</v>
      </c>
    </row>
    <row r="461" spans="1:14">
      <c r="A461" s="8">
        <f>'Identification '!$F$11</f>
        <v>0</v>
      </c>
      <c r="B461" s="1441" t="str">
        <f>IF(AND('Identification '!$F$11="",'Identification '!$F$15&lt;&gt;""),'Identification '!$F$15,IF('Identification '!$F$11="","",IF('Identification '!$F$13="Inscrire le nom de votre organisme dans la cellule F15",'Identification '!$F$15,'Identification '!$F$13)))</f>
        <v/>
      </c>
      <c r="C461" s="8" t="str">
        <f>REF!$BM$8</f>
        <v>2026-2027</v>
      </c>
      <c r="D461" s="8" t="s">
        <v>3361</v>
      </c>
      <c r="E461" s="46" t="str">
        <f>'Identification '!$F$17</f>
        <v/>
      </c>
      <c r="F461" s="8" t="str">
        <f>'Identification '!$G$18</f>
        <v/>
      </c>
      <c r="G461" s="8" t="str">
        <f>IF('Section 9b Plan_Médiation'!B149="","",'Section 9b Plan_Médiation'!B149)</f>
        <v/>
      </c>
      <c r="H461" s="1315" t="str">
        <f>IF('Section 9b Plan_Médiation'!C149="","",'Section 9b Plan_Médiation'!C149)</f>
        <v/>
      </c>
      <c r="I461" s="8" t="str">
        <f>IF('Section 9b Plan_Médiation'!D149="","",IF('Section 9b Plan_Médiation'!D149="«Choisir»","",'Section 9b Plan_Médiation'!D149))</f>
        <v/>
      </c>
      <c r="J461" s="8" t="str">
        <f>IF('Section 9b Plan_Médiation'!F149="","",IF('Section 9b Plan_Médiation'!F149="«Choisir»","",'Section 9b Plan_Médiation'!F149))</f>
        <v/>
      </c>
      <c r="K461" s="8">
        <f>'Section 9b Plan_Médiation'!G149</f>
        <v>0</v>
      </c>
      <c r="L461" s="8">
        <f>'Section 9b Plan_Médiation'!H149</f>
        <v>0</v>
      </c>
      <c r="M461" s="8">
        <f>'Section 9b Plan_Médiation'!I149</f>
        <v>0</v>
      </c>
      <c r="N461" s="8">
        <f>'Section 9b Plan_Médiation'!J149</f>
        <v>0</v>
      </c>
    </row>
    <row r="462" spans="1:14">
      <c r="A462" s="8">
        <f>'Identification '!$F$11</f>
        <v>0</v>
      </c>
      <c r="B462" s="1441" t="str">
        <f>IF(AND('Identification '!$F$11="",'Identification '!$F$15&lt;&gt;""),'Identification '!$F$15,IF('Identification '!$F$11="","",IF('Identification '!$F$13="Inscrire le nom de votre organisme dans la cellule F15",'Identification '!$F$15,'Identification '!$F$13)))</f>
        <v/>
      </c>
      <c r="C462" s="8" t="str">
        <f>REF!$BM$8</f>
        <v>2026-2027</v>
      </c>
      <c r="D462" s="8" t="s">
        <v>3361</v>
      </c>
      <c r="E462" s="46" t="str">
        <f>'Identification '!$F$17</f>
        <v/>
      </c>
      <c r="F462" s="8" t="str">
        <f>'Identification '!$G$18</f>
        <v/>
      </c>
      <c r="G462" s="8" t="str">
        <f>IF('Section 9b Plan_Médiation'!B150="","",'Section 9b Plan_Médiation'!B150)</f>
        <v/>
      </c>
      <c r="H462" s="1315" t="str">
        <f>IF('Section 9b Plan_Médiation'!C150="","",'Section 9b Plan_Médiation'!C150)</f>
        <v/>
      </c>
      <c r="I462" s="8" t="str">
        <f>IF('Section 9b Plan_Médiation'!D150="","",IF('Section 9b Plan_Médiation'!D150="«Choisir»","",'Section 9b Plan_Médiation'!D150))</f>
        <v/>
      </c>
      <c r="J462" s="8" t="str">
        <f>IF('Section 9b Plan_Médiation'!F150="","",IF('Section 9b Plan_Médiation'!F150="«Choisir»","",'Section 9b Plan_Médiation'!F150))</f>
        <v/>
      </c>
      <c r="K462" s="8">
        <f>'Section 9b Plan_Médiation'!G150</f>
        <v>0</v>
      </c>
      <c r="L462" s="8">
        <f>'Section 9b Plan_Médiation'!H150</f>
        <v>0</v>
      </c>
      <c r="M462" s="8">
        <f>'Section 9b Plan_Médiation'!I150</f>
        <v>0</v>
      </c>
      <c r="N462" s="8">
        <f>'Section 9b Plan_Médiation'!J150</f>
        <v>0</v>
      </c>
    </row>
    <row r="463" spans="1:14">
      <c r="A463" s="8">
        <f>'Identification '!$F$11</f>
        <v>0</v>
      </c>
      <c r="B463" s="1441" t="str">
        <f>IF(AND('Identification '!$F$11="",'Identification '!$F$15&lt;&gt;""),'Identification '!$F$15,IF('Identification '!$F$11="","",IF('Identification '!$F$13="Inscrire le nom de votre organisme dans la cellule F15",'Identification '!$F$15,'Identification '!$F$13)))</f>
        <v/>
      </c>
      <c r="C463" s="8" t="str">
        <f>REF!$BM$8</f>
        <v>2026-2027</v>
      </c>
      <c r="D463" s="8" t="s">
        <v>3361</v>
      </c>
      <c r="E463" s="46" t="str">
        <f>'Identification '!$F$17</f>
        <v/>
      </c>
      <c r="F463" s="8" t="str">
        <f>'Identification '!$G$18</f>
        <v/>
      </c>
      <c r="G463" s="8" t="str">
        <f>IF('Section 9b Plan_Médiation'!B151="","",'Section 9b Plan_Médiation'!B151)</f>
        <v/>
      </c>
      <c r="H463" s="1315" t="str">
        <f>IF('Section 9b Plan_Médiation'!C151="","",'Section 9b Plan_Médiation'!C151)</f>
        <v/>
      </c>
      <c r="I463" s="8" t="str">
        <f>IF('Section 9b Plan_Médiation'!D151="","",IF('Section 9b Plan_Médiation'!D151="«Choisir»","",'Section 9b Plan_Médiation'!D151))</f>
        <v/>
      </c>
      <c r="J463" s="8" t="str">
        <f>IF('Section 9b Plan_Médiation'!F151="","",IF('Section 9b Plan_Médiation'!F151="«Choisir»","",'Section 9b Plan_Médiation'!F151))</f>
        <v/>
      </c>
      <c r="K463" s="8">
        <f>'Section 9b Plan_Médiation'!G151</f>
        <v>0</v>
      </c>
      <c r="L463" s="8">
        <f>'Section 9b Plan_Médiation'!H151</f>
        <v>0</v>
      </c>
      <c r="M463" s="8">
        <f>'Section 9b Plan_Médiation'!I151</f>
        <v>0</v>
      </c>
      <c r="N463" s="8">
        <f>'Section 9b Plan_Médiation'!J151</f>
        <v>0</v>
      </c>
    </row>
    <row r="464" spans="1:14">
      <c r="A464" s="8">
        <f>'Identification '!$F$11</f>
        <v>0</v>
      </c>
      <c r="B464" s="1441" t="str">
        <f>IF(AND('Identification '!$F$11="",'Identification '!$F$15&lt;&gt;""),'Identification '!$F$15,IF('Identification '!$F$11="","",IF('Identification '!$F$13="Inscrire le nom de votre organisme dans la cellule F15",'Identification '!$F$15,'Identification '!$F$13)))</f>
        <v/>
      </c>
      <c r="C464" s="8" t="str">
        <f>REF!$BM$8</f>
        <v>2026-2027</v>
      </c>
      <c r="D464" s="8" t="s">
        <v>3361</v>
      </c>
      <c r="E464" s="46" t="str">
        <f>'Identification '!$F$17</f>
        <v/>
      </c>
      <c r="F464" s="8" t="str">
        <f>'Identification '!$G$18</f>
        <v/>
      </c>
      <c r="G464" s="8" t="str">
        <f>IF('Section 9b Plan_Médiation'!B152="","",'Section 9b Plan_Médiation'!B152)</f>
        <v/>
      </c>
      <c r="H464" s="1315" t="str">
        <f>IF('Section 9b Plan_Médiation'!C152="","",'Section 9b Plan_Médiation'!C152)</f>
        <v/>
      </c>
      <c r="I464" s="8" t="str">
        <f>IF('Section 9b Plan_Médiation'!D152="","",IF('Section 9b Plan_Médiation'!D152="«Choisir»","",'Section 9b Plan_Médiation'!D152))</f>
        <v/>
      </c>
      <c r="J464" s="8" t="str">
        <f>IF('Section 9b Plan_Médiation'!F152="","",IF('Section 9b Plan_Médiation'!F152="«Choisir»","",'Section 9b Plan_Médiation'!F152))</f>
        <v/>
      </c>
      <c r="K464" s="8">
        <f>'Section 9b Plan_Médiation'!G152</f>
        <v>0</v>
      </c>
      <c r="L464" s="8">
        <f>'Section 9b Plan_Médiation'!H152</f>
        <v>0</v>
      </c>
      <c r="M464" s="8">
        <f>'Section 9b Plan_Médiation'!I152</f>
        <v>0</v>
      </c>
      <c r="N464" s="8">
        <f>'Section 9b Plan_Médiation'!J152</f>
        <v>0</v>
      </c>
    </row>
    <row r="465" spans="1:14">
      <c r="A465" s="8">
        <f>'Identification '!$F$11</f>
        <v>0</v>
      </c>
      <c r="B465" s="1441" t="str">
        <f>IF(AND('Identification '!$F$11="",'Identification '!$F$15&lt;&gt;""),'Identification '!$F$15,IF('Identification '!$F$11="","",IF('Identification '!$F$13="Inscrire le nom de votre organisme dans la cellule F15",'Identification '!$F$15,'Identification '!$F$13)))</f>
        <v/>
      </c>
      <c r="C465" s="8" t="str">
        <f>REF!$BM$8</f>
        <v>2026-2027</v>
      </c>
      <c r="D465" s="8" t="s">
        <v>3361</v>
      </c>
      <c r="E465" s="46" t="str">
        <f>'Identification '!$F$17</f>
        <v/>
      </c>
      <c r="F465" s="8" t="str">
        <f>'Identification '!$G$18</f>
        <v/>
      </c>
      <c r="G465" s="8" t="str">
        <f>IF('Section 9b Plan_Médiation'!B153="","",'Section 9b Plan_Médiation'!B153)</f>
        <v/>
      </c>
      <c r="H465" s="1315" t="str">
        <f>IF('Section 9b Plan_Médiation'!C153="","",'Section 9b Plan_Médiation'!C153)</f>
        <v/>
      </c>
      <c r="I465" s="8" t="str">
        <f>IF('Section 9b Plan_Médiation'!D153="","",IF('Section 9b Plan_Médiation'!D153="«Choisir»","",'Section 9b Plan_Médiation'!D153))</f>
        <v/>
      </c>
      <c r="J465" s="8" t="str">
        <f>IF('Section 9b Plan_Médiation'!F153="","",IF('Section 9b Plan_Médiation'!F153="«Choisir»","",'Section 9b Plan_Médiation'!F153))</f>
        <v/>
      </c>
      <c r="K465" s="8">
        <f>'Section 9b Plan_Médiation'!G153</f>
        <v>0</v>
      </c>
      <c r="L465" s="8">
        <f>'Section 9b Plan_Médiation'!H153</f>
        <v>0</v>
      </c>
      <c r="M465" s="8">
        <f>'Section 9b Plan_Médiation'!I153</f>
        <v>0</v>
      </c>
      <c r="N465" s="8">
        <f>'Section 9b Plan_Médiation'!J153</f>
        <v>0</v>
      </c>
    </row>
    <row r="466" spans="1:14">
      <c r="A466" s="8">
        <f>'Identification '!$F$11</f>
        <v>0</v>
      </c>
      <c r="B466" s="1441" t="str">
        <f>IF(AND('Identification '!$F$11="",'Identification '!$F$15&lt;&gt;""),'Identification '!$F$15,IF('Identification '!$F$11="","",IF('Identification '!$F$13="Inscrire le nom de votre organisme dans la cellule F15",'Identification '!$F$15,'Identification '!$F$13)))</f>
        <v/>
      </c>
      <c r="C466" s="8" t="str">
        <f>REF!$BM$8</f>
        <v>2026-2027</v>
      </c>
      <c r="D466" s="8" t="s">
        <v>3361</v>
      </c>
      <c r="E466" s="46" t="str">
        <f>'Identification '!$F$17</f>
        <v/>
      </c>
      <c r="F466" s="8" t="str">
        <f>'Identification '!$G$18</f>
        <v/>
      </c>
      <c r="G466" s="8" t="str">
        <f>IF('Section 9b Plan_Médiation'!B154="","",'Section 9b Plan_Médiation'!B154)</f>
        <v/>
      </c>
      <c r="H466" s="1315" t="str">
        <f>IF('Section 9b Plan_Médiation'!C154="","",'Section 9b Plan_Médiation'!C154)</f>
        <v/>
      </c>
      <c r="I466" s="8" t="str">
        <f>IF('Section 9b Plan_Médiation'!D154="","",IF('Section 9b Plan_Médiation'!D154="«Choisir»","",'Section 9b Plan_Médiation'!D154))</f>
        <v/>
      </c>
      <c r="J466" s="8" t="str">
        <f>IF('Section 9b Plan_Médiation'!F154="","",IF('Section 9b Plan_Médiation'!F154="«Choisir»","",'Section 9b Plan_Médiation'!F154))</f>
        <v/>
      </c>
      <c r="K466" s="8">
        <f>'Section 9b Plan_Médiation'!G154</f>
        <v>0</v>
      </c>
      <c r="L466" s="8">
        <f>'Section 9b Plan_Médiation'!H154</f>
        <v>0</v>
      </c>
      <c r="M466" s="8">
        <f>'Section 9b Plan_Médiation'!I154</f>
        <v>0</v>
      </c>
      <c r="N466" s="8">
        <f>'Section 9b Plan_Médiation'!J154</f>
        <v>0</v>
      </c>
    </row>
    <row r="467" spans="1:14">
      <c r="A467" s="8">
        <f>'Identification '!$F$11</f>
        <v>0</v>
      </c>
      <c r="B467" s="1441" t="str">
        <f>IF(AND('Identification '!$F$11="",'Identification '!$F$15&lt;&gt;""),'Identification '!$F$15,IF('Identification '!$F$11="","",IF('Identification '!$F$13="Inscrire le nom de votre organisme dans la cellule F15",'Identification '!$F$15,'Identification '!$F$13)))</f>
        <v/>
      </c>
      <c r="C467" s="8" t="str">
        <f>REF!$BM$8</f>
        <v>2026-2027</v>
      </c>
      <c r="D467" s="8" t="s">
        <v>3361</v>
      </c>
      <c r="E467" s="46" t="str">
        <f>'Identification '!$F$17</f>
        <v/>
      </c>
      <c r="F467" s="8" t="str">
        <f>'Identification '!$G$18</f>
        <v/>
      </c>
      <c r="G467" s="8" t="str">
        <f>IF('Section 9b Plan_Médiation'!B155="","",'Section 9b Plan_Médiation'!B155)</f>
        <v/>
      </c>
      <c r="H467" s="1315" t="str">
        <f>IF('Section 9b Plan_Médiation'!C155="","",'Section 9b Plan_Médiation'!C155)</f>
        <v/>
      </c>
      <c r="I467" s="8" t="str">
        <f>IF('Section 9b Plan_Médiation'!D155="","",IF('Section 9b Plan_Médiation'!D155="«Choisir»","",'Section 9b Plan_Médiation'!D155))</f>
        <v/>
      </c>
      <c r="J467" s="8" t="str">
        <f>IF('Section 9b Plan_Médiation'!F155="","",IF('Section 9b Plan_Médiation'!F155="«Choisir»","",'Section 9b Plan_Médiation'!F155))</f>
        <v/>
      </c>
      <c r="K467" s="8">
        <f>'Section 9b Plan_Médiation'!G155</f>
        <v>0</v>
      </c>
      <c r="L467" s="8">
        <f>'Section 9b Plan_Médiation'!H155</f>
        <v>0</v>
      </c>
      <c r="M467" s="8">
        <f>'Section 9b Plan_Médiation'!I155</f>
        <v>0</v>
      </c>
      <c r="N467" s="8">
        <f>'Section 9b Plan_Médiation'!J155</f>
        <v>0</v>
      </c>
    </row>
    <row r="468" spans="1:14">
      <c r="A468" s="8">
        <f>'Identification '!$F$11</f>
        <v>0</v>
      </c>
      <c r="B468" s="1441" t="str">
        <f>IF(AND('Identification '!$F$11="",'Identification '!$F$15&lt;&gt;""),'Identification '!$F$15,IF('Identification '!$F$11="","",IF('Identification '!$F$13="Inscrire le nom de votre organisme dans la cellule F15",'Identification '!$F$15,'Identification '!$F$13)))</f>
        <v/>
      </c>
      <c r="C468" s="8" t="str">
        <f>REF!$BM$8</f>
        <v>2026-2027</v>
      </c>
      <c r="D468" s="8" t="s">
        <v>3361</v>
      </c>
      <c r="E468" s="46" t="str">
        <f>'Identification '!$F$17</f>
        <v/>
      </c>
      <c r="F468" s="8" t="str">
        <f>'Identification '!$G$18</f>
        <v/>
      </c>
      <c r="G468" s="8" t="str">
        <f>IF('Section 9b Plan_Médiation'!B156="","",'Section 9b Plan_Médiation'!B156)</f>
        <v/>
      </c>
      <c r="H468" s="1315" t="str">
        <f>IF('Section 9b Plan_Médiation'!C156="","",'Section 9b Plan_Médiation'!C156)</f>
        <v/>
      </c>
      <c r="I468" s="8" t="str">
        <f>IF('Section 9b Plan_Médiation'!D156="","",IF('Section 9b Plan_Médiation'!D156="«Choisir»","",'Section 9b Plan_Médiation'!D156))</f>
        <v/>
      </c>
      <c r="J468" s="8" t="str">
        <f>IF('Section 9b Plan_Médiation'!F156="","",IF('Section 9b Plan_Médiation'!F156="«Choisir»","",'Section 9b Plan_Médiation'!F156))</f>
        <v/>
      </c>
      <c r="K468" s="8">
        <f>'Section 9b Plan_Médiation'!G156</f>
        <v>0</v>
      </c>
      <c r="L468" s="8">
        <f>'Section 9b Plan_Médiation'!H156</f>
        <v>0</v>
      </c>
      <c r="M468" s="8">
        <f>'Section 9b Plan_Médiation'!I156</f>
        <v>0</v>
      </c>
      <c r="N468" s="8">
        <f>'Section 9b Plan_Médiation'!J156</f>
        <v>0</v>
      </c>
    </row>
    <row r="469" spans="1:14">
      <c r="A469" s="8">
        <f>'Identification '!$F$11</f>
        <v>0</v>
      </c>
      <c r="B469" s="1441" t="str">
        <f>IF(AND('Identification '!$F$11="",'Identification '!$F$15&lt;&gt;""),'Identification '!$F$15,IF('Identification '!$F$11="","",IF('Identification '!$F$13="Inscrire le nom de votre organisme dans la cellule F15",'Identification '!$F$15,'Identification '!$F$13)))</f>
        <v/>
      </c>
      <c r="C469" s="8" t="str">
        <f>REF!$BM$8</f>
        <v>2026-2027</v>
      </c>
      <c r="D469" s="8" t="s">
        <v>3361</v>
      </c>
      <c r="E469" s="46" t="str">
        <f>'Identification '!$F$17</f>
        <v/>
      </c>
      <c r="F469" s="8" t="str">
        <f>'Identification '!$G$18</f>
        <v/>
      </c>
      <c r="G469" s="8" t="str">
        <f>IF('Section 9b Plan_Médiation'!B157="","",'Section 9b Plan_Médiation'!B157)</f>
        <v/>
      </c>
      <c r="H469" s="1315" t="str">
        <f>IF('Section 9b Plan_Médiation'!C157="","",'Section 9b Plan_Médiation'!C157)</f>
        <v/>
      </c>
      <c r="I469" s="8" t="str">
        <f>IF('Section 9b Plan_Médiation'!D157="","",IF('Section 9b Plan_Médiation'!D157="«Choisir»","",'Section 9b Plan_Médiation'!D157))</f>
        <v/>
      </c>
      <c r="J469" s="8" t="str">
        <f>IF('Section 9b Plan_Médiation'!F157="","",IF('Section 9b Plan_Médiation'!F157="«Choisir»","",'Section 9b Plan_Médiation'!F157))</f>
        <v/>
      </c>
      <c r="K469" s="8">
        <f>'Section 9b Plan_Médiation'!G157</f>
        <v>0</v>
      </c>
      <c r="L469" s="8">
        <f>'Section 9b Plan_Médiation'!H157</f>
        <v>0</v>
      </c>
      <c r="M469" s="8">
        <f>'Section 9b Plan_Médiation'!I157</f>
        <v>0</v>
      </c>
      <c r="N469" s="8">
        <f>'Section 9b Plan_Médiation'!J157</f>
        <v>0</v>
      </c>
    </row>
    <row r="470" spans="1:14">
      <c r="A470" s="8">
        <f>'Identification '!$F$11</f>
        <v>0</v>
      </c>
      <c r="B470" s="1441" t="str">
        <f>IF(AND('Identification '!$F$11="",'Identification '!$F$15&lt;&gt;""),'Identification '!$F$15,IF('Identification '!$F$11="","",IF('Identification '!$F$13="Inscrire le nom de votre organisme dans la cellule F15",'Identification '!$F$15,'Identification '!$F$13)))</f>
        <v/>
      </c>
      <c r="C470" s="8" t="str">
        <f>REF!$BM$8</f>
        <v>2026-2027</v>
      </c>
      <c r="D470" s="8" t="s">
        <v>3361</v>
      </c>
      <c r="E470" s="46" t="str">
        <f>'Identification '!$F$17</f>
        <v/>
      </c>
      <c r="F470" s="8" t="str">
        <f>'Identification '!$G$18</f>
        <v/>
      </c>
      <c r="G470" s="8" t="str">
        <f>IF('Section 9b Plan_Médiation'!B158="","",'Section 9b Plan_Médiation'!B158)</f>
        <v/>
      </c>
      <c r="H470" s="1315" t="str">
        <f>IF('Section 9b Plan_Médiation'!C158="","",'Section 9b Plan_Médiation'!C158)</f>
        <v/>
      </c>
      <c r="I470" s="8" t="str">
        <f>IF('Section 9b Plan_Médiation'!D158="","",IF('Section 9b Plan_Médiation'!D158="«Choisir»","",'Section 9b Plan_Médiation'!D158))</f>
        <v/>
      </c>
      <c r="J470" s="8" t="str">
        <f>IF('Section 9b Plan_Médiation'!F158="","",IF('Section 9b Plan_Médiation'!F158="«Choisir»","",'Section 9b Plan_Médiation'!F158))</f>
        <v/>
      </c>
      <c r="K470" s="8">
        <f>'Section 9b Plan_Médiation'!G158</f>
        <v>0</v>
      </c>
      <c r="L470" s="8">
        <f>'Section 9b Plan_Médiation'!H158</f>
        <v>0</v>
      </c>
      <c r="M470" s="8">
        <f>'Section 9b Plan_Médiation'!I158</f>
        <v>0</v>
      </c>
      <c r="N470" s="8">
        <f>'Section 9b Plan_Médiation'!J158</f>
        <v>0</v>
      </c>
    </row>
    <row r="471" spans="1:14">
      <c r="A471" s="8">
        <f>'Identification '!$F$11</f>
        <v>0</v>
      </c>
      <c r="B471" s="1441" t="str">
        <f>IF(AND('Identification '!$F$11="",'Identification '!$F$15&lt;&gt;""),'Identification '!$F$15,IF('Identification '!$F$11="","",IF('Identification '!$F$13="Inscrire le nom de votre organisme dans la cellule F15",'Identification '!$F$15,'Identification '!$F$13)))</f>
        <v/>
      </c>
      <c r="C471" s="8" t="str">
        <f>REF!$BM$8</f>
        <v>2026-2027</v>
      </c>
      <c r="D471" s="8" t="s">
        <v>3361</v>
      </c>
      <c r="E471" s="46" t="str">
        <f>'Identification '!$F$17</f>
        <v/>
      </c>
      <c r="F471" s="8" t="str">
        <f>'Identification '!$G$18</f>
        <v/>
      </c>
      <c r="G471" s="8" t="str">
        <f>IF('Section 9b Plan_Médiation'!B159="","",'Section 9b Plan_Médiation'!B159)</f>
        <v/>
      </c>
      <c r="H471" s="1315" t="str">
        <f>IF('Section 9b Plan_Médiation'!C159="","",'Section 9b Plan_Médiation'!C159)</f>
        <v/>
      </c>
      <c r="I471" s="8" t="str">
        <f>IF('Section 9b Plan_Médiation'!D159="","",IF('Section 9b Plan_Médiation'!D159="«Choisir»","",'Section 9b Plan_Médiation'!D159))</f>
        <v/>
      </c>
      <c r="J471" s="8" t="str">
        <f>IF('Section 9b Plan_Médiation'!F159="","",IF('Section 9b Plan_Médiation'!F159="«Choisir»","",'Section 9b Plan_Médiation'!F159))</f>
        <v/>
      </c>
      <c r="K471" s="8">
        <f>'Section 9b Plan_Médiation'!G159</f>
        <v>0</v>
      </c>
      <c r="L471" s="8">
        <f>'Section 9b Plan_Médiation'!H159</f>
        <v>0</v>
      </c>
      <c r="M471" s="8">
        <f>'Section 9b Plan_Médiation'!I159</f>
        <v>0</v>
      </c>
      <c r="N471" s="8">
        <f>'Section 9b Plan_Médiation'!J159</f>
        <v>0</v>
      </c>
    </row>
    <row r="472" spans="1:14">
      <c r="A472" s="8">
        <f>'Identification '!$F$11</f>
        <v>0</v>
      </c>
      <c r="B472" s="1441" t="str">
        <f>IF(AND('Identification '!$F$11="",'Identification '!$F$15&lt;&gt;""),'Identification '!$F$15,IF('Identification '!$F$11="","",IF('Identification '!$F$13="Inscrire le nom de votre organisme dans la cellule F15",'Identification '!$F$15,'Identification '!$F$13)))</f>
        <v/>
      </c>
      <c r="C472" s="8" t="str">
        <f>REF!$BM$8</f>
        <v>2026-2027</v>
      </c>
      <c r="D472" s="8" t="s">
        <v>3361</v>
      </c>
      <c r="E472" s="46" t="str">
        <f>'Identification '!$F$17</f>
        <v/>
      </c>
      <c r="F472" s="8" t="str">
        <f>'Identification '!$G$18</f>
        <v/>
      </c>
      <c r="G472" s="8" t="str">
        <f>IF('Section 9b Plan_Médiation'!B160="","",'Section 9b Plan_Médiation'!B160)</f>
        <v/>
      </c>
      <c r="H472" s="1315" t="str">
        <f>IF('Section 9b Plan_Médiation'!C160="","",'Section 9b Plan_Médiation'!C160)</f>
        <v/>
      </c>
      <c r="I472" s="8" t="str">
        <f>IF('Section 9b Plan_Médiation'!D160="","",IF('Section 9b Plan_Médiation'!D160="«Choisir»","",'Section 9b Plan_Médiation'!D160))</f>
        <v/>
      </c>
      <c r="J472" s="8" t="str">
        <f>IF('Section 9b Plan_Médiation'!F160="","",IF('Section 9b Plan_Médiation'!F160="«Choisir»","",'Section 9b Plan_Médiation'!F160))</f>
        <v/>
      </c>
      <c r="K472" s="8">
        <f>'Section 9b Plan_Médiation'!G160</f>
        <v>0</v>
      </c>
      <c r="L472" s="8">
        <f>'Section 9b Plan_Médiation'!H160</f>
        <v>0</v>
      </c>
      <c r="M472" s="8">
        <f>'Section 9b Plan_Médiation'!I160</f>
        <v>0</v>
      </c>
      <c r="N472" s="8">
        <f>'Section 9b Plan_Médiation'!J160</f>
        <v>0</v>
      </c>
    </row>
    <row r="473" spans="1:14">
      <c r="A473" s="8">
        <f>'Identification '!$F$11</f>
        <v>0</v>
      </c>
      <c r="B473" s="1441" t="str">
        <f>IF(AND('Identification '!$F$11="",'Identification '!$F$15&lt;&gt;""),'Identification '!$F$15,IF('Identification '!$F$11="","",IF('Identification '!$F$13="Inscrire le nom de votre organisme dans la cellule F15",'Identification '!$F$15,'Identification '!$F$13)))</f>
        <v/>
      </c>
      <c r="C473" s="8" t="str">
        <f>REF!$BM$8</f>
        <v>2026-2027</v>
      </c>
      <c r="D473" s="8" t="s">
        <v>3361</v>
      </c>
      <c r="E473" s="46" t="str">
        <f>'Identification '!$F$17</f>
        <v/>
      </c>
      <c r="F473" s="8" t="str">
        <f>'Identification '!$G$18</f>
        <v/>
      </c>
      <c r="G473" s="8" t="str">
        <f>IF('Section 9b Plan_Médiation'!B161="","",'Section 9b Plan_Médiation'!B161)</f>
        <v/>
      </c>
      <c r="H473" s="1315" t="str">
        <f>IF('Section 9b Plan_Médiation'!C161="","",'Section 9b Plan_Médiation'!C161)</f>
        <v/>
      </c>
      <c r="I473" s="8" t="str">
        <f>IF('Section 9b Plan_Médiation'!D161="","",IF('Section 9b Plan_Médiation'!D161="«Choisir»","",'Section 9b Plan_Médiation'!D161))</f>
        <v/>
      </c>
      <c r="J473" s="8" t="str">
        <f>IF('Section 9b Plan_Médiation'!F161="","",IF('Section 9b Plan_Médiation'!F161="«Choisir»","",'Section 9b Plan_Médiation'!F161))</f>
        <v/>
      </c>
      <c r="K473" s="8">
        <f>'Section 9b Plan_Médiation'!G161</f>
        <v>0</v>
      </c>
      <c r="L473" s="8">
        <f>'Section 9b Plan_Médiation'!H161</f>
        <v>0</v>
      </c>
      <c r="M473" s="8">
        <f>'Section 9b Plan_Médiation'!I161</f>
        <v>0</v>
      </c>
      <c r="N473" s="8">
        <f>'Section 9b Plan_Médiation'!J161</f>
        <v>0</v>
      </c>
    </row>
    <row r="474" spans="1:14">
      <c r="A474" s="8">
        <f>'Identification '!$F$11</f>
        <v>0</v>
      </c>
      <c r="B474" s="1441" t="str">
        <f>IF(AND('Identification '!$F$11="",'Identification '!$F$15&lt;&gt;""),'Identification '!$F$15,IF('Identification '!$F$11="","",IF('Identification '!$F$13="Inscrire le nom de votre organisme dans la cellule F15",'Identification '!$F$15,'Identification '!$F$13)))</f>
        <v/>
      </c>
      <c r="C474" s="8" t="str">
        <f>REF!$BM$8</f>
        <v>2026-2027</v>
      </c>
      <c r="D474" s="8" t="s">
        <v>3361</v>
      </c>
      <c r="E474" s="46" t="str">
        <f>'Identification '!$F$17</f>
        <v/>
      </c>
      <c r="F474" s="8" t="str">
        <f>'Identification '!$G$18</f>
        <v/>
      </c>
      <c r="G474" s="8" t="str">
        <f>IF('Section 9b Plan_Médiation'!B162="","",'Section 9b Plan_Médiation'!B162)</f>
        <v/>
      </c>
      <c r="H474" s="1315" t="str">
        <f>IF('Section 9b Plan_Médiation'!C162="","",'Section 9b Plan_Médiation'!C162)</f>
        <v/>
      </c>
      <c r="I474" s="8" t="str">
        <f>IF('Section 9b Plan_Médiation'!D162="","",IF('Section 9b Plan_Médiation'!D162="«Choisir»","",'Section 9b Plan_Médiation'!D162))</f>
        <v/>
      </c>
      <c r="J474" s="8" t="str">
        <f>IF('Section 9b Plan_Médiation'!F162="","",IF('Section 9b Plan_Médiation'!F162="«Choisir»","",'Section 9b Plan_Médiation'!F162))</f>
        <v/>
      </c>
      <c r="K474" s="8">
        <f>'Section 9b Plan_Médiation'!G162</f>
        <v>0</v>
      </c>
      <c r="L474" s="8">
        <f>'Section 9b Plan_Médiation'!H162</f>
        <v>0</v>
      </c>
      <c r="M474" s="8">
        <f>'Section 9b Plan_Médiation'!I162</f>
        <v>0</v>
      </c>
      <c r="N474" s="8">
        <f>'Section 9b Plan_Médiation'!J162</f>
        <v>0</v>
      </c>
    </row>
    <row r="475" spans="1:14">
      <c r="A475" s="8">
        <f>'Identification '!$F$11</f>
        <v>0</v>
      </c>
      <c r="B475" s="1441" t="str">
        <f>IF(AND('Identification '!$F$11="",'Identification '!$F$15&lt;&gt;""),'Identification '!$F$15,IF('Identification '!$F$11="","",IF('Identification '!$F$13="Inscrire le nom de votre organisme dans la cellule F15",'Identification '!$F$15,'Identification '!$F$13)))</f>
        <v/>
      </c>
      <c r="C475" s="8" t="str">
        <f>REF!$BM$8</f>
        <v>2026-2027</v>
      </c>
      <c r="D475" s="8" t="s">
        <v>3361</v>
      </c>
      <c r="E475" s="46" t="str">
        <f>'Identification '!$F$17</f>
        <v/>
      </c>
      <c r="F475" s="8" t="str">
        <f>'Identification '!$G$18</f>
        <v/>
      </c>
      <c r="G475" s="8" t="str">
        <f>IF('Section 9b Plan_Médiation'!B163="","",'Section 9b Plan_Médiation'!B163)</f>
        <v/>
      </c>
      <c r="H475" s="1315" t="str">
        <f>IF('Section 9b Plan_Médiation'!C163="","",'Section 9b Plan_Médiation'!C163)</f>
        <v/>
      </c>
      <c r="I475" s="8" t="str">
        <f>IF('Section 9b Plan_Médiation'!D163="","",IF('Section 9b Plan_Médiation'!D163="«Choisir»","",'Section 9b Plan_Médiation'!D163))</f>
        <v/>
      </c>
      <c r="J475" s="8" t="str">
        <f>IF('Section 9b Plan_Médiation'!F163="","",IF('Section 9b Plan_Médiation'!F163="«Choisir»","",'Section 9b Plan_Médiation'!F163))</f>
        <v/>
      </c>
      <c r="K475" s="8">
        <f>'Section 9b Plan_Médiation'!G163</f>
        <v>0</v>
      </c>
      <c r="L475" s="8">
        <f>'Section 9b Plan_Médiation'!H163</f>
        <v>0</v>
      </c>
      <c r="M475" s="8">
        <f>'Section 9b Plan_Médiation'!I163</f>
        <v>0</v>
      </c>
      <c r="N475" s="8">
        <f>'Section 9b Plan_Médiation'!J163</f>
        <v>0</v>
      </c>
    </row>
    <row r="476" spans="1:14">
      <c r="A476" s="8">
        <f>'Identification '!$F$11</f>
        <v>0</v>
      </c>
      <c r="B476" s="1441" t="str">
        <f>IF(AND('Identification '!$F$11="",'Identification '!$F$15&lt;&gt;""),'Identification '!$F$15,IF('Identification '!$F$11="","",IF('Identification '!$F$13="Inscrire le nom de votre organisme dans la cellule F15",'Identification '!$F$15,'Identification '!$F$13)))</f>
        <v/>
      </c>
      <c r="C476" s="8" t="str">
        <f>REF!$BM$8</f>
        <v>2026-2027</v>
      </c>
      <c r="D476" s="8" t="s">
        <v>3361</v>
      </c>
      <c r="E476" s="46" t="str">
        <f>'Identification '!$F$17</f>
        <v/>
      </c>
      <c r="F476" s="8" t="str">
        <f>'Identification '!$G$18</f>
        <v/>
      </c>
      <c r="G476" s="8" t="str">
        <f>IF('Section 9b Plan_Médiation'!B164="","",'Section 9b Plan_Médiation'!B164)</f>
        <v/>
      </c>
      <c r="H476" s="1315" t="str">
        <f>IF('Section 9b Plan_Médiation'!C164="","",'Section 9b Plan_Médiation'!C164)</f>
        <v/>
      </c>
      <c r="I476" s="8" t="str">
        <f>IF('Section 9b Plan_Médiation'!D164="","",IF('Section 9b Plan_Médiation'!D164="«Choisir»","",'Section 9b Plan_Médiation'!D164))</f>
        <v/>
      </c>
      <c r="J476" s="8" t="str">
        <f>IF('Section 9b Plan_Médiation'!F164="","",IF('Section 9b Plan_Médiation'!F164="«Choisir»","",'Section 9b Plan_Médiation'!F164))</f>
        <v/>
      </c>
      <c r="K476" s="8">
        <f>'Section 9b Plan_Médiation'!G164</f>
        <v>0</v>
      </c>
      <c r="L476" s="8">
        <f>'Section 9b Plan_Médiation'!H164</f>
        <v>0</v>
      </c>
      <c r="M476" s="8">
        <f>'Section 9b Plan_Médiation'!I164</f>
        <v>0</v>
      </c>
      <c r="N476" s="8">
        <f>'Section 9b Plan_Médiation'!J164</f>
        <v>0</v>
      </c>
    </row>
    <row r="477" spans="1:14">
      <c r="A477" s="8">
        <f>'Identification '!$F$11</f>
        <v>0</v>
      </c>
      <c r="B477" s="1441" t="str">
        <f>IF(AND('Identification '!$F$11="",'Identification '!$F$15&lt;&gt;""),'Identification '!$F$15,IF('Identification '!$F$11="","",IF('Identification '!$F$13="Inscrire le nom de votre organisme dans la cellule F15",'Identification '!$F$15,'Identification '!$F$13)))</f>
        <v/>
      </c>
      <c r="C477" s="8" t="str">
        <f>REF!$BM$8</f>
        <v>2026-2027</v>
      </c>
      <c r="D477" s="8" t="s">
        <v>3361</v>
      </c>
      <c r="E477" s="46" t="str">
        <f>'Identification '!$F$17</f>
        <v/>
      </c>
      <c r="F477" s="8" t="str">
        <f>'Identification '!$G$18</f>
        <v/>
      </c>
      <c r="G477" s="8" t="str">
        <f>IF('Section 9b Plan_Médiation'!B165="","",'Section 9b Plan_Médiation'!B165)</f>
        <v/>
      </c>
      <c r="H477" s="1315" t="str">
        <f>IF('Section 9b Plan_Médiation'!C165="","",'Section 9b Plan_Médiation'!C165)</f>
        <v/>
      </c>
      <c r="I477" s="8" t="str">
        <f>IF('Section 9b Plan_Médiation'!D165="","",IF('Section 9b Plan_Médiation'!D165="«Choisir»","",'Section 9b Plan_Médiation'!D165))</f>
        <v/>
      </c>
      <c r="J477" s="8" t="str">
        <f>IF('Section 9b Plan_Médiation'!F165="","",IF('Section 9b Plan_Médiation'!F165="«Choisir»","",'Section 9b Plan_Médiation'!F165))</f>
        <v/>
      </c>
      <c r="K477" s="8">
        <f>'Section 9b Plan_Médiation'!G165</f>
        <v>0</v>
      </c>
      <c r="L477" s="8">
        <f>'Section 9b Plan_Médiation'!H165</f>
        <v>0</v>
      </c>
      <c r="M477" s="8">
        <f>'Section 9b Plan_Médiation'!I165</f>
        <v>0</v>
      </c>
      <c r="N477" s="8">
        <f>'Section 9b Plan_Médiation'!J165</f>
        <v>0</v>
      </c>
    </row>
    <row r="478" spans="1:14">
      <c r="A478" s="8">
        <f>'Identification '!$F$11</f>
        <v>0</v>
      </c>
      <c r="B478" s="1441" t="str">
        <f>IF(AND('Identification '!$F$11="",'Identification '!$F$15&lt;&gt;""),'Identification '!$F$15,IF('Identification '!$F$11="","",IF('Identification '!$F$13="Inscrire le nom de votre organisme dans la cellule F15",'Identification '!$F$15,'Identification '!$F$13)))</f>
        <v/>
      </c>
      <c r="C478" s="8" t="str">
        <f>REF!$BM$8</f>
        <v>2026-2027</v>
      </c>
      <c r="D478" s="8" t="s">
        <v>3361</v>
      </c>
      <c r="E478" s="46" t="str">
        <f>'Identification '!$F$17</f>
        <v/>
      </c>
      <c r="F478" s="8" t="str">
        <f>'Identification '!$G$18</f>
        <v/>
      </c>
      <c r="G478" s="8" t="str">
        <f>IF('Section 9b Plan_Médiation'!B166="","",'Section 9b Plan_Médiation'!B166)</f>
        <v/>
      </c>
      <c r="H478" s="1315" t="str">
        <f>IF('Section 9b Plan_Médiation'!C166="","",'Section 9b Plan_Médiation'!C166)</f>
        <v/>
      </c>
      <c r="I478" s="8" t="str">
        <f>IF('Section 9b Plan_Médiation'!D166="","",IF('Section 9b Plan_Médiation'!D166="«Choisir»","",'Section 9b Plan_Médiation'!D166))</f>
        <v/>
      </c>
      <c r="J478" s="8" t="str">
        <f>IF('Section 9b Plan_Médiation'!F166="","",IF('Section 9b Plan_Médiation'!F166="«Choisir»","",'Section 9b Plan_Médiation'!F166))</f>
        <v/>
      </c>
      <c r="K478" s="8">
        <f>'Section 9b Plan_Médiation'!G166</f>
        <v>0</v>
      </c>
      <c r="L478" s="8">
        <f>'Section 9b Plan_Médiation'!H166</f>
        <v>0</v>
      </c>
      <c r="M478" s="8">
        <f>'Section 9b Plan_Médiation'!I166</f>
        <v>0</v>
      </c>
      <c r="N478" s="8">
        <f>'Section 9b Plan_Médiation'!J166</f>
        <v>0</v>
      </c>
    </row>
    <row r="479" spans="1:14">
      <c r="A479" s="8">
        <f>'Identification '!$F$11</f>
        <v>0</v>
      </c>
      <c r="B479" s="1441" t="str">
        <f>IF(AND('Identification '!$F$11="",'Identification '!$F$15&lt;&gt;""),'Identification '!$F$15,IF('Identification '!$F$11="","",IF('Identification '!$F$13="Inscrire le nom de votre organisme dans la cellule F15",'Identification '!$F$15,'Identification '!$F$13)))</f>
        <v/>
      </c>
      <c r="C479" s="8" t="str">
        <f>REF!$BM$8</f>
        <v>2026-2027</v>
      </c>
      <c r="D479" s="8" t="s">
        <v>3361</v>
      </c>
      <c r="E479" s="46" t="str">
        <f>'Identification '!$F$17</f>
        <v/>
      </c>
      <c r="F479" s="8" t="str">
        <f>'Identification '!$G$18</f>
        <v/>
      </c>
      <c r="G479" s="8" t="str">
        <f>IF('Section 9b Plan_Médiation'!B167="","",'Section 9b Plan_Médiation'!B167)</f>
        <v/>
      </c>
      <c r="H479" s="1315" t="str">
        <f>IF('Section 9b Plan_Médiation'!C167="","",'Section 9b Plan_Médiation'!C167)</f>
        <v/>
      </c>
      <c r="I479" s="8" t="str">
        <f>IF('Section 9b Plan_Médiation'!D167="","",IF('Section 9b Plan_Médiation'!D167="«Choisir»","",'Section 9b Plan_Médiation'!D167))</f>
        <v/>
      </c>
      <c r="J479" s="8" t="str">
        <f>IF('Section 9b Plan_Médiation'!F167="","",IF('Section 9b Plan_Médiation'!F167="«Choisir»","",'Section 9b Plan_Médiation'!F167))</f>
        <v/>
      </c>
      <c r="K479" s="8">
        <f>'Section 9b Plan_Médiation'!G167</f>
        <v>0</v>
      </c>
      <c r="L479" s="8">
        <f>'Section 9b Plan_Médiation'!H167</f>
        <v>0</v>
      </c>
      <c r="M479" s="8">
        <f>'Section 9b Plan_Médiation'!I167</f>
        <v>0</v>
      </c>
      <c r="N479" s="8">
        <f>'Section 9b Plan_Médiation'!J167</f>
        <v>0</v>
      </c>
    </row>
    <row r="480" spans="1:14">
      <c r="A480" s="8">
        <f>'Identification '!$F$11</f>
        <v>0</v>
      </c>
      <c r="B480" s="1441" t="str">
        <f>IF(AND('Identification '!$F$11="",'Identification '!$F$15&lt;&gt;""),'Identification '!$F$15,IF('Identification '!$F$11="","",IF('Identification '!$F$13="Inscrire le nom de votre organisme dans la cellule F15",'Identification '!$F$15,'Identification '!$F$13)))</f>
        <v/>
      </c>
      <c r="C480" s="8" t="str">
        <f>REF!$BM$8</f>
        <v>2026-2027</v>
      </c>
      <c r="D480" s="8" t="s">
        <v>3361</v>
      </c>
      <c r="E480" s="46" t="str">
        <f>'Identification '!$F$17</f>
        <v/>
      </c>
      <c r="F480" s="8" t="str">
        <f>'Identification '!$G$18</f>
        <v/>
      </c>
      <c r="G480" s="8" t="str">
        <f>IF('Section 9b Plan_Médiation'!B168="","",'Section 9b Plan_Médiation'!B168)</f>
        <v/>
      </c>
      <c r="H480" s="1315" t="str">
        <f>IF('Section 9b Plan_Médiation'!C168="","",'Section 9b Plan_Médiation'!C168)</f>
        <v/>
      </c>
      <c r="I480" s="8" t="str">
        <f>IF('Section 9b Plan_Médiation'!D168="","",IF('Section 9b Plan_Médiation'!D168="«Choisir»","",'Section 9b Plan_Médiation'!D168))</f>
        <v/>
      </c>
      <c r="J480" s="8" t="str">
        <f>IF('Section 9b Plan_Médiation'!F168="","",IF('Section 9b Plan_Médiation'!F168="«Choisir»","",'Section 9b Plan_Médiation'!F168))</f>
        <v/>
      </c>
      <c r="K480" s="8">
        <f>'Section 9b Plan_Médiation'!G168</f>
        <v>0</v>
      </c>
      <c r="L480" s="8">
        <f>'Section 9b Plan_Médiation'!H168</f>
        <v>0</v>
      </c>
      <c r="M480" s="8">
        <f>'Section 9b Plan_Médiation'!I168</f>
        <v>0</v>
      </c>
      <c r="N480" s="8">
        <f>'Section 9b Plan_Médiation'!J168</f>
        <v>0</v>
      </c>
    </row>
    <row r="481" spans="1:14">
      <c r="A481" s="8">
        <f>'Identification '!$F$11</f>
        <v>0</v>
      </c>
      <c r="B481" s="1441" t="str">
        <f>IF(AND('Identification '!$F$11="",'Identification '!$F$15&lt;&gt;""),'Identification '!$F$15,IF('Identification '!$F$11="","",IF('Identification '!$F$13="Inscrire le nom de votre organisme dans la cellule F15",'Identification '!$F$15,'Identification '!$F$13)))</f>
        <v/>
      </c>
      <c r="C481" s="8" t="str">
        <f>REF!$BM$8</f>
        <v>2026-2027</v>
      </c>
      <c r="D481" s="8" t="s">
        <v>3361</v>
      </c>
      <c r="E481" s="46" t="str">
        <f>'Identification '!$F$17</f>
        <v/>
      </c>
      <c r="F481" s="8" t="str">
        <f>'Identification '!$G$18</f>
        <v/>
      </c>
      <c r="G481" s="8" t="str">
        <f>IF('Section 9b Plan_Médiation'!B169="","",'Section 9b Plan_Médiation'!B169)</f>
        <v/>
      </c>
      <c r="H481" s="1315" t="str">
        <f>IF('Section 9b Plan_Médiation'!C169="","",'Section 9b Plan_Médiation'!C169)</f>
        <v/>
      </c>
      <c r="I481" s="8" t="str">
        <f>IF('Section 9b Plan_Médiation'!D169="","",IF('Section 9b Plan_Médiation'!D169="«Choisir»","",'Section 9b Plan_Médiation'!D169))</f>
        <v/>
      </c>
      <c r="J481" s="8" t="str">
        <f>IF('Section 9b Plan_Médiation'!F169="","",IF('Section 9b Plan_Médiation'!F169="«Choisir»","",'Section 9b Plan_Médiation'!F169))</f>
        <v/>
      </c>
      <c r="K481" s="8">
        <f>'Section 9b Plan_Médiation'!G169</f>
        <v>0</v>
      </c>
      <c r="L481" s="8">
        <f>'Section 9b Plan_Médiation'!H169</f>
        <v>0</v>
      </c>
      <c r="M481" s="8">
        <f>'Section 9b Plan_Médiation'!I169</f>
        <v>0</v>
      </c>
      <c r="N481" s="8">
        <f>'Section 9b Plan_Médiation'!J169</f>
        <v>0</v>
      </c>
    </row>
    <row r="482" spans="1:14">
      <c r="A482" s="8">
        <f>'Identification '!$F$11</f>
        <v>0</v>
      </c>
      <c r="B482" s="1441" t="str">
        <f>IF(AND('Identification '!$F$11="",'Identification '!$F$15&lt;&gt;""),'Identification '!$F$15,IF('Identification '!$F$11="","",IF('Identification '!$F$13="Inscrire le nom de votre organisme dans la cellule F15",'Identification '!$F$15,'Identification '!$F$13)))</f>
        <v/>
      </c>
      <c r="C482" s="8" t="str">
        <f>REF!$BM$8</f>
        <v>2026-2027</v>
      </c>
      <c r="D482" s="8" t="s">
        <v>3361</v>
      </c>
      <c r="E482" s="46" t="str">
        <f>'Identification '!$F$17</f>
        <v/>
      </c>
      <c r="F482" s="8" t="str">
        <f>'Identification '!$G$18</f>
        <v/>
      </c>
      <c r="G482" s="8" t="str">
        <f>IF('Section 9b Plan_Médiation'!B170="","",'Section 9b Plan_Médiation'!B170)</f>
        <v/>
      </c>
      <c r="H482" s="1315" t="str">
        <f>IF('Section 9b Plan_Médiation'!C170="","",'Section 9b Plan_Médiation'!C170)</f>
        <v/>
      </c>
      <c r="I482" s="8" t="str">
        <f>IF('Section 9b Plan_Médiation'!D170="","",IF('Section 9b Plan_Médiation'!D170="«Choisir»","",'Section 9b Plan_Médiation'!D170))</f>
        <v/>
      </c>
      <c r="J482" s="8" t="str">
        <f>IF('Section 9b Plan_Médiation'!F170="","",IF('Section 9b Plan_Médiation'!F170="«Choisir»","",'Section 9b Plan_Médiation'!F170))</f>
        <v/>
      </c>
      <c r="K482" s="8">
        <f>'Section 9b Plan_Médiation'!G170</f>
        <v>0</v>
      </c>
      <c r="L482" s="8">
        <f>'Section 9b Plan_Médiation'!H170</f>
        <v>0</v>
      </c>
      <c r="M482" s="8">
        <f>'Section 9b Plan_Médiation'!I170</f>
        <v>0</v>
      </c>
      <c r="N482" s="8">
        <f>'Section 9b Plan_Médiation'!J170</f>
        <v>0</v>
      </c>
    </row>
    <row r="483" spans="1:14">
      <c r="A483" s="8">
        <f>'Identification '!$F$11</f>
        <v>0</v>
      </c>
      <c r="B483" s="1441" t="str">
        <f>IF(AND('Identification '!$F$11="",'Identification '!$F$15&lt;&gt;""),'Identification '!$F$15,IF('Identification '!$F$11="","",IF('Identification '!$F$13="Inscrire le nom de votre organisme dans la cellule F15",'Identification '!$F$15,'Identification '!$F$13)))</f>
        <v/>
      </c>
      <c r="C483" s="8" t="str">
        <f>REF!$BM$8</f>
        <v>2026-2027</v>
      </c>
      <c r="D483" s="8" t="s">
        <v>3361</v>
      </c>
      <c r="E483" s="46" t="str">
        <f>'Identification '!$F$17</f>
        <v/>
      </c>
      <c r="F483" s="8" t="str">
        <f>'Identification '!$G$18</f>
        <v/>
      </c>
      <c r="G483" s="8" t="str">
        <f>IF('Section 9b Plan_Médiation'!B171="","",'Section 9b Plan_Médiation'!B171)</f>
        <v/>
      </c>
      <c r="H483" s="1315" t="str">
        <f>IF('Section 9b Plan_Médiation'!C171="","",'Section 9b Plan_Médiation'!C171)</f>
        <v/>
      </c>
      <c r="I483" s="8" t="str">
        <f>IF('Section 9b Plan_Médiation'!D171="","",IF('Section 9b Plan_Médiation'!D171="«Choisir»","",'Section 9b Plan_Médiation'!D171))</f>
        <v/>
      </c>
      <c r="J483" s="8" t="str">
        <f>IF('Section 9b Plan_Médiation'!F171="","",IF('Section 9b Plan_Médiation'!F171="«Choisir»","",'Section 9b Plan_Médiation'!F171))</f>
        <v/>
      </c>
      <c r="K483" s="8">
        <f>'Section 9b Plan_Médiation'!G171</f>
        <v>0</v>
      </c>
      <c r="L483" s="8">
        <f>'Section 9b Plan_Médiation'!H171</f>
        <v>0</v>
      </c>
      <c r="M483" s="8">
        <f>'Section 9b Plan_Médiation'!I171</f>
        <v>0</v>
      </c>
      <c r="N483" s="8">
        <f>'Section 9b Plan_Médiation'!J171</f>
        <v>0</v>
      </c>
    </row>
    <row r="484" spans="1:14">
      <c r="A484" s="8">
        <f>'Identification '!$F$11</f>
        <v>0</v>
      </c>
      <c r="B484" s="1441" t="str">
        <f>IF(AND('Identification '!$F$11="",'Identification '!$F$15&lt;&gt;""),'Identification '!$F$15,IF('Identification '!$F$11="","",IF('Identification '!$F$13="Inscrire le nom de votre organisme dans la cellule F15",'Identification '!$F$15,'Identification '!$F$13)))</f>
        <v/>
      </c>
      <c r="C484" s="8" t="str">
        <f>REF!$BM$8</f>
        <v>2026-2027</v>
      </c>
      <c r="D484" s="8" t="s">
        <v>3361</v>
      </c>
      <c r="E484" s="46" t="str">
        <f>'Identification '!$F$17</f>
        <v/>
      </c>
      <c r="F484" s="8" t="str">
        <f>'Identification '!$G$18</f>
        <v/>
      </c>
      <c r="G484" s="8" t="str">
        <f>IF('Section 9b Plan_Médiation'!B172="","",'Section 9b Plan_Médiation'!B172)</f>
        <v/>
      </c>
      <c r="H484" s="1315" t="str">
        <f>IF('Section 9b Plan_Médiation'!C172="","",'Section 9b Plan_Médiation'!C172)</f>
        <v/>
      </c>
      <c r="I484" s="8" t="str">
        <f>IF('Section 9b Plan_Médiation'!D172="","",IF('Section 9b Plan_Médiation'!D172="«Choisir»","",'Section 9b Plan_Médiation'!D172))</f>
        <v/>
      </c>
      <c r="J484" s="8" t="str">
        <f>IF('Section 9b Plan_Médiation'!F172="","",IF('Section 9b Plan_Médiation'!F172="«Choisir»","",'Section 9b Plan_Médiation'!F172))</f>
        <v/>
      </c>
      <c r="K484" s="8">
        <f>'Section 9b Plan_Médiation'!G172</f>
        <v>0</v>
      </c>
      <c r="L484" s="8">
        <f>'Section 9b Plan_Médiation'!H172</f>
        <v>0</v>
      </c>
      <c r="M484" s="8">
        <f>'Section 9b Plan_Médiation'!I172</f>
        <v>0</v>
      </c>
      <c r="N484" s="8">
        <f>'Section 9b Plan_Médiation'!J172</f>
        <v>0</v>
      </c>
    </row>
    <row r="485" spans="1:14">
      <c r="A485" s="8">
        <f>'Identification '!$F$11</f>
        <v>0</v>
      </c>
      <c r="B485" s="1441" t="str">
        <f>IF(AND('Identification '!$F$11="",'Identification '!$F$15&lt;&gt;""),'Identification '!$F$15,IF('Identification '!$F$11="","",IF('Identification '!$F$13="Inscrire le nom de votre organisme dans la cellule F15",'Identification '!$F$15,'Identification '!$F$13)))</f>
        <v/>
      </c>
      <c r="C485" s="8" t="str">
        <f>REF!$BM$8</f>
        <v>2026-2027</v>
      </c>
      <c r="D485" s="8" t="s">
        <v>3361</v>
      </c>
      <c r="E485" s="46" t="str">
        <f>'Identification '!$F$17</f>
        <v/>
      </c>
      <c r="F485" s="8" t="str">
        <f>'Identification '!$G$18</f>
        <v/>
      </c>
      <c r="G485" s="8" t="str">
        <f>IF('Section 9b Plan_Médiation'!B173="","",'Section 9b Plan_Médiation'!B173)</f>
        <v/>
      </c>
      <c r="H485" s="1315" t="str">
        <f>IF('Section 9b Plan_Médiation'!C173="","",'Section 9b Plan_Médiation'!C173)</f>
        <v/>
      </c>
      <c r="I485" s="8" t="str">
        <f>IF('Section 9b Plan_Médiation'!D173="","",IF('Section 9b Plan_Médiation'!D173="«Choisir»","",'Section 9b Plan_Médiation'!D173))</f>
        <v/>
      </c>
      <c r="J485" s="8" t="str">
        <f>IF('Section 9b Plan_Médiation'!F173="","",IF('Section 9b Plan_Médiation'!F173="«Choisir»","",'Section 9b Plan_Médiation'!F173))</f>
        <v/>
      </c>
      <c r="K485" s="8">
        <f>'Section 9b Plan_Médiation'!G173</f>
        <v>0</v>
      </c>
      <c r="L485" s="8">
        <f>'Section 9b Plan_Médiation'!H173</f>
        <v>0</v>
      </c>
      <c r="M485" s="8">
        <f>'Section 9b Plan_Médiation'!I173</f>
        <v>0</v>
      </c>
      <c r="N485" s="8">
        <f>'Section 9b Plan_Médiation'!J173</f>
        <v>0</v>
      </c>
    </row>
    <row r="486" spans="1:14">
      <c r="A486" s="8">
        <f>'Identification '!$F$11</f>
        <v>0</v>
      </c>
      <c r="B486" s="1441" t="str">
        <f>IF(AND('Identification '!$F$11="",'Identification '!$F$15&lt;&gt;""),'Identification '!$F$15,IF('Identification '!$F$11="","",IF('Identification '!$F$13="Inscrire le nom de votre organisme dans la cellule F15",'Identification '!$F$15,'Identification '!$F$13)))</f>
        <v/>
      </c>
      <c r="C486" s="8" t="str">
        <f>REF!$BM$8</f>
        <v>2026-2027</v>
      </c>
      <c r="D486" s="8" t="s">
        <v>3361</v>
      </c>
      <c r="E486" s="46" t="str">
        <f>'Identification '!$F$17</f>
        <v/>
      </c>
      <c r="F486" s="8" t="str">
        <f>'Identification '!$G$18</f>
        <v/>
      </c>
      <c r="G486" s="8" t="str">
        <f>IF('Section 9b Plan_Médiation'!B174="","",'Section 9b Plan_Médiation'!B174)</f>
        <v/>
      </c>
      <c r="H486" s="1315" t="str">
        <f>IF('Section 9b Plan_Médiation'!C174="","",'Section 9b Plan_Médiation'!C174)</f>
        <v/>
      </c>
      <c r="I486" s="8" t="str">
        <f>IF('Section 9b Plan_Médiation'!D174="","",IF('Section 9b Plan_Médiation'!D174="«Choisir»","",'Section 9b Plan_Médiation'!D174))</f>
        <v/>
      </c>
      <c r="J486" s="8" t="str">
        <f>IF('Section 9b Plan_Médiation'!F174="","",IF('Section 9b Plan_Médiation'!F174="«Choisir»","",'Section 9b Plan_Médiation'!F174))</f>
        <v/>
      </c>
      <c r="K486" s="8">
        <f>'Section 9b Plan_Médiation'!G174</f>
        <v>0</v>
      </c>
      <c r="L486" s="8">
        <f>'Section 9b Plan_Médiation'!H174</f>
        <v>0</v>
      </c>
      <c r="M486" s="8">
        <f>'Section 9b Plan_Médiation'!I174</f>
        <v>0</v>
      </c>
      <c r="N486" s="8">
        <f>'Section 9b Plan_Médiation'!J174</f>
        <v>0</v>
      </c>
    </row>
    <row r="487" spans="1:14">
      <c r="A487" s="8">
        <f>'Identification '!$F$11</f>
        <v>0</v>
      </c>
      <c r="B487" s="1441" t="str">
        <f>IF(AND('Identification '!$F$11="",'Identification '!$F$15&lt;&gt;""),'Identification '!$F$15,IF('Identification '!$F$11="","",IF('Identification '!$F$13="Inscrire le nom de votre organisme dans la cellule F15",'Identification '!$F$15,'Identification '!$F$13)))</f>
        <v/>
      </c>
      <c r="C487" s="8" t="str">
        <f>REF!$BM$8</f>
        <v>2026-2027</v>
      </c>
      <c r="D487" s="8" t="s">
        <v>3361</v>
      </c>
      <c r="E487" s="46" t="str">
        <f>'Identification '!$F$17</f>
        <v/>
      </c>
      <c r="F487" s="8" t="str">
        <f>'Identification '!$G$18</f>
        <v/>
      </c>
      <c r="G487" s="8" t="str">
        <f>IF('Section 9b Plan_Médiation'!B175="","",'Section 9b Plan_Médiation'!B175)</f>
        <v/>
      </c>
      <c r="H487" s="1315" t="str">
        <f>IF('Section 9b Plan_Médiation'!C175="","",'Section 9b Plan_Médiation'!C175)</f>
        <v/>
      </c>
      <c r="I487" s="8" t="str">
        <f>IF('Section 9b Plan_Médiation'!D175="","",IF('Section 9b Plan_Médiation'!D175="«Choisir»","",'Section 9b Plan_Médiation'!D175))</f>
        <v/>
      </c>
      <c r="J487" s="8" t="str">
        <f>IF('Section 9b Plan_Médiation'!F175="","",IF('Section 9b Plan_Médiation'!F175="«Choisir»","",'Section 9b Plan_Médiation'!F175))</f>
        <v/>
      </c>
      <c r="K487" s="8">
        <f>'Section 9b Plan_Médiation'!G175</f>
        <v>0</v>
      </c>
      <c r="L487" s="8">
        <f>'Section 9b Plan_Médiation'!H175</f>
        <v>0</v>
      </c>
      <c r="M487" s="8">
        <f>'Section 9b Plan_Médiation'!I175</f>
        <v>0</v>
      </c>
      <c r="N487" s="8">
        <f>'Section 9b Plan_Médiation'!J175</f>
        <v>0</v>
      </c>
    </row>
    <row r="488" spans="1:14">
      <c r="A488" s="8">
        <f>'Identification '!$F$11</f>
        <v>0</v>
      </c>
      <c r="B488" s="1441" t="str">
        <f>IF(AND('Identification '!$F$11="",'Identification '!$F$15&lt;&gt;""),'Identification '!$F$15,IF('Identification '!$F$11="","",IF('Identification '!$F$13="Inscrire le nom de votre organisme dans la cellule F15",'Identification '!$F$15,'Identification '!$F$13)))</f>
        <v/>
      </c>
      <c r="C488" s="8" t="str">
        <f>REF!$BM$8</f>
        <v>2026-2027</v>
      </c>
      <c r="D488" s="8" t="s">
        <v>3361</v>
      </c>
      <c r="E488" s="46" t="str">
        <f>'Identification '!$F$17</f>
        <v/>
      </c>
      <c r="F488" s="8" t="str">
        <f>'Identification '!$G$18</f>
        <v/>
      </c>
      <c r="G488" s="8" t="str">
        <f>IF('Section 9b Plan_Médiation'!B176="","",'Section 9b Plan_Médiation'!B176)</f>
        <v/>
      </c>
      <c r="H488" s="1315" t="str">
        <f>IF('Section 9b Plan_Médiation'!C176="","",'Section 9b Plan_Médiation'!C176)</f>
        <v/>
      </c>
      <c r="I488" s="8" t="str">
        <f>IF('Section 9b Plan_Médiation'!D176="","",IF('Section 9b Plan_Médiation'!D176="«Choisir»","",'Section 9b Plan_Médiation'!D176))</f>
        <v/>
      </c>
      <c r="J488" s="8" t="str">
        <f>IF('Section 9b Plan_Médiation'!F176="","",IF('Section 9b Plan_Médiation'!F176="«Choisir»","",'Section 9b Plan_Médiation'!F176))</f>
        <v/>
      </c>
      <c r="K488" s="8">
        <f>'Section 9b Plan_Médiation'!G176</f>
        <v>0</v>
      </c>
      <c r="L488" s="8">
        <f>'Section 9b Plan_Médiation'!H176</f>
        <v>0</v>
      </c>
      <c r="M488" s="8">
        <f>'Section 9b Plan_Médiation'!I176</f>
        <v>0</v>
      </c>
      <c r="N488" s="8">
        <f>'Section 9b Plan_Médiation'!J176</f>
        <v>0</v>
      </c>
    </row>
    <row r="489" spans="1:14">
      <c r="A489" s="8">
        <f>'Identification '!$F$11</f>
        <v>0</v>
      </c>
      <c r="B489" s="1441" t="str">
        <f>IF(AND('Identification '!$F$11="",'Identification '!$F$15&lt;&gt;""),'Identification '!$F$15,IF('Identification '!$F$11="","",IF('Identification '!$F$13="Inscrire le nom de votre organisme dans la cellule F15",'Identification '!$F$15,'Identification '!$F$13)))</f>
        <v/>
      </c>
      <c r="C489" s="8" t="str">
        <f>REF!$BM$8</f>
        <v>2026-2027</v>
      </c>
      <c r="D489" s="8" t="s">
        <v>3361</v>
      </c>
      <c r="E489" s="46" t="str">
        <f>'Identification '!$F$17</f>
        <v/>
      </c>
      <c r="F489" s="8" t="str">
        <f>'Identification '!$G$18</f>
        <v/>
      </c>
      <c r="G489" s="8" t="str">
        <f>IF('Section 9b Plan_Médiation'!B177="","",'Section 9b Plan_Médiation'!B177)</f>
        <v/>
      </c>
      <c r="H489" s="1315" t="str">
        <f>IF('Section 9b Plan_Médiation'!C177="","",'Section 9b Plan_Médiation'!C177)</f>
        <v/>
      </c>
      <c r="I489" s="8" t="str">
        <f>IF('Section 9b Plan_Médiation'!D177="","",IF('Section 9b Plan_Médiation'!D177="«Choisir»","",'Section 9b Plan_Médiation'!D177))</f>
        <v/>
      </c>
      <c r="J489" s="8" t="str">
        <f>IF('Section 9b Plan_Médiation'!F177="","",IF('Section 9b Plan_Médiation'!F177="«Choisir»","",'Section 9b Plan_Médiation'!F177))</f>
        <v/>
      </c>
      <c r="K489" s="8">
        <f>'Section 9b Plan_Médiation'!G177</f>
        <v>0</v>
      </c>
      <c r="L489" s="8">
        <f>'Section 9b Plan_Médiation'!H177</f>
        <v>0</v>
      </c>
      <c r="M489" s="8">
        <f>'Section 9b Plan_Médiation'!I177</f>
        <v>0</v>
      </c>
      <c r="N489" s="8">
        <f>'Section 9b Plan_Médiation'!J177</f>
        <v>0</v>
      </c>
    </row>
    <row r="490" spans="1:14">
      <c r="A490" s="8">
        <f>'Identification '!$F$11</f>
        <v>0</v>
      </c>
      <c r="B490" s="1441" t="str">
        <f>IF(AND('Identification '!$F$11="",'Identification '!$F$15&lt;&gt;""),'Identification '!$F$15,IF('Identification '!$F$11="","",IF('Identification '!$F$13="Inscrire le nom de votre organisme dans la cellule F15",'Identification '!$F$15,'Identification '!$F$13)))</f>
        <v/>
      </c>
      <c r="C490" s="8" t="str">
        <f>REF!$BM$8</f>
        <v>2026-2027</v>
      </c>
      <c r="D490" s="8" t="s">
        <v>3361</v>
      </c>
      <c r="E490" s="46" t="str">
        <f>'Identification '!$F$17</f>
        <v/>
      </c>
      <c r="F490" s="8" t="str">
        <f>'Identification '!$G$18</f>
        <v/>
      </c>
      <c r="G490" s="8" t="str">
        <f>IF('Section 9b Plan_Médiation'!B178="","",'Section 9b Plan_Médiation'!B178)</f>
        <v/>
      </c>
      <c r="H490" s="1315" t="str">
        <f>IF('Section 9b Plan_Médiation'!C178="","",'Section 9b Plan_Médiation'!C178)</f>
        <v/>
      </c>
      <c r="I490" s="8" t="str">
        <f>IF('Section 9b Plan_Médiation'!D178="","",IF('Section 9b Plan_Médiation'!D178="«Choisir»","",'Section 9b Plan_Médiation'!D178))</f>
        <v/>
      </c>
      <c r="J490" s="8" t="str">
        <f>IF('Section 9b Plan_Médiation'!F178="","",IF('Section 9b Plan_Médiation'!F178="«Choisir»","",'Section 9b Plan_Médiation'!F178))</f>
        <v/>
      </c>
      <c r="K490" s="8">
        <f>'Section 9b Plan_Médiation'!G178</f>
        <v>0</v>
      </c>
      <c r="L490" s="8">
        <f>'Section 9b Plan_Médiation'!H178</f>
        <v>0</v>
      </c>
      <c r="M490" s="8">
        <f>'Section 9b Plan_Médiation'!I178</f>
        <v>0</v>
      </c>
      <c r="N490" s="8">
        <f>'Section 9b Plan_Médiation'!J178</f>
        <v>0</v>
      </c>
    </row>
    <row r="491" spans="1:14">
      <c r="A491" s="8">
        <f>'Identification '!$F$11</f>
        <v>0</v>
      </c>
      <c r="B491" s="1441" t="str">
        <f>IF(AND('Identification '!$F$11="",'Identification '!$F$15&lt;&gt;""),'Identification '!$F$15,IF('Identification '!$F$11="","",IF('Identification '!$F$13="Inscrire le nom de votre organisme dans la cellule F15",'Identification '!$F$15,'Identification '!$F$13)))</f>
        <v/>
      </c>
      <c r="C491" s="8" t="str">
        <f>REF!$BM$8</f>
        <v>2026-2027</v>
      </c>
      <c r="D491" s="8" t="s">
        <v>3361</v>
      </c>
      <c r="E491" s="46" t="str">
        <f>'Identification '!$F$17</f>
        <v/>
      </c>
      <c r="F491" s="8" t="str">
        <f>'Identification '!$G$18</f>
        <v/>
      </c>
      <c r="G491" s="8" t="str">
        <f>IF('Section 9b Plan_Médiation'!B179="","",'Section 9b Plan_Médiation'!B179)</f>
        <v/>
      </c>
      <c r="H491" s="1315" t="str">
        <f>IF('Section 9b Plan_Médiation'!C179="","",'Section 9b Plan_Médiation'!C179)</f>
        <v/>
      </c>
      <c r="I491" s="8" t="str">
        <f>IF('Section 9b Plan_Médiation'!D179="","",IF('Section 9b Plan_Médiation'!D179="«Choisir»","",'Section 9b Plan_Médiation'!D179))</f>
        <v/>
      </c>
      <c r="J491" s="8" t="str">
        <f>IF('Section 9b Plan_Médiation'!F179="","",IF('Section 9b Plan_Médiation'!F179="«Choisir»","",'Section 9b Plan_Médiation'!F179))</f>
        <v/>
      </c>
      <c r="K491" s="8">
        <f>'Section 9b Plan_Médiation'!G179</f>
        <v>0</v>
      </c>
      <c r="L491" s="8">
        <f>'Section 9b Plan_Médiation'!H179</f>
        <v>0</v>
      </c>
      <c r="M491" s="8">
        <f>'Section 9b Plan_Médiation'!I179</f>
        <v>0</v>
      </c>
      <c r="N491" s="8">
        <f>'Section 9b Plan_Médiation'!J179</f>
        <v>0</v>
      </c>
    </row>
    <row r="492" spans="1:14">
      <c r="A492" s="8">
        <f>'Identification '!$F$11</f>
        <v>0</v>
      </c>
      <c r="B492" s="1441" t="str">
        <f>IF(AND('Identification '!$F$11="",'Identification '!$F$15&lt;&gt;""),'Identification '!$F$15,IF('Identification '!$F$11="","",IF('Identification '!$F$13="Inscrire le nom de votre organisme dans la cellule F15",'Identification '!$F$15,'Identification '!$F$13)))</f>
        <v/>
      </c>
      <c r="C492" s="8" t="str">
        <f>REF!$BM$8</f>
        <v>2026-2027</v>
      </c>
      <c r="D492" s="8" t="s">
        <v>3361</v>
      </c>
      <c r="E492" s="46" t="str">
        <f>'Identification '!$F$17</f>
        <v/>
      </c>
      <c r="F492" s="8" t="str">
        <f>'Identification '!$G$18</f>
        <v/>
      </c>
      <c r="G492" s="8" t="str">
        <f>IF('Section 9b Plan_Médiation'!B180="","",'Section 9b Plan_Médiation'!B180)</f>
        <v/>
      </c>
      <c r="H492" s="1315" t="str">
        <f>IF('Section 9b Plan_Médiation'!C180="","",'Section 9b Plan_Médiation'!C180)</f>
        <v/>
      </c>
      <c r="I492" s="8" t="str">
        <f>IF('Section 9b Plan_Médiation'!D180="","",IF('Section 9b Plan_Médiation'!D180="«Choisir»","",'Section 9b Plan_Médiation'!D180))</f>
        <v/>
      </c>
      <c r="J492" s="8" t="str">
        <f>IF('Section 9b Plan_Médiation'!F180="","",IF('Section 9b Plan_Médiation'!F180="«Choisir»","",'Section 9b Plan_Médiation'!F180))</f>
        <v/>
      </c>
      <c r="K492" s="8">
        <f>'Section 9b Plan_Médiation'!G180</f>
        <v>0</v>
      </c>
      <c r="L492" s="8">
        <f>'Section 9b Plan_Médiation'!H180</f>
        <v>0</v>
      </c>
      <c r="M492" s="8">
        <f>'Section 9b Plan_Médiation'!I180</f>
        <v>0</v>
      </c>
      <c r="N492" s="8">
        <f>'Section 9b Plan_Médiation'!J180</f>
        <v>0</v>
      </c>
    </row>
    <row r="493" spans="1:14">
      <c r="A493" s="8">
        <f>'Identification '!$F$11</f>
        <v>0</v>
      </c>
      <c r="B493" s="1441" t="str">
        <f>IF(AND('Identification '!$F$11="",'Identification '!$F$15&lt;&gt;""),'Identification '!$F$15,IF('Identification '!$F$11="","",IF('Identification '!$F$13="Inscrire le nom de votre organisme dans la cellule F15",'Identification '!$F$15,'Identification '!$F$13)))</f>
        <v/>
      </c>
      <c r="C493" s="8" t="str">
        <f>REF!$BM$8</f>
        <v>2026-2027</v>
      </c>
      <c r="D493" s="8" t="s">
        <v>3361</v>
      </c>
      <c r="E493" s="46" t="str">
        <f>'Identification '!$F$17</f>
        <v/>
      </c>
      <c r="F493" s="8" t="str">
        <f>'Identification '!$G$18</f>
        <v/>
      </c>
      <c r="G493" s="8" t="str">
        <f>IF('Section 9b Plan_Médiation'!B181="","",'Section 9b Plan_Médiation'!B181)</f>
        <v/>
      </c>
      <c r="H493" s="1315" t="str">
        <f>IF('Section 9b Plan_Médiation'!C181="","",'Section 9b Plan_Médiation'!C181)</f>
        <v/>
      </c>
      <c r="I493" s="8" t="str">
        <f>IF('Section 9b Plan_Médiation'!D181="","",IF('Section 9b Plan_Médiation'!D181="«Choisir»","",'Section 9b Plan_Médiation'!D181))</f>
        <v/>
      </c>
      <c r="J493" s="8" t="str">
        <f>IF('Section 9b Plan_Médiation'!F181="","",IF('Section 9b Plan_Médiation'!F181="«Choisir»","",'Section 9b Plan_Médiation'!F181))</f>
        <v/>
      </c>
      <c r="K493" s="8">
        <f>'Section 9b Plan_Médiation'!G181</f>
        <v>0</v>
      </c>
      <c r="L493" s="8">
        <f>'Section 9b Plan_Médiation'!H181</f>
        <v>0</v>
      </c>
      <c r="M493" s="8">
        <f>'Section 9b Plan_Médiation'!I181</f>
        <v>0</v>
      </c>
      <c r="N493" s="8">
        <f>'Section 9b Plan_Médiation'!J181</f>
        <v>0</v>
      </c>
    </row>
    <row r="494" spans="1:14">
      <c r="A494" s="8">
        <f>'Identification '!$F$11</f>
        <v>0</v>
      </c>
      <c r="B494" s="1441" t="str">
        <f>IF(AND('Identification '!$F$11="",'Identification '!$F$15&lt;&gt;""),'Identification '!$F$15,IF('Identification '!$F$11="","",IF('Identification '!$F$13="Inscrire le nom de votre organisme dans la cellule F15",'Identification '!$F$15,'Identification '!$F$13)))</f>
        <v/>
      </c>
      <c r="C494" s="8" t="str">
        <f>REF!$BM$8</f>
        <v>2026-2027</v>
      </c>
      <c r="D494" s="8" t="s">
        <v>3361</v>
      </c>
      <c r="E494" s="46" t="str">
        <f>'Identification '!$F$17</f>
        <v/>
      </c>
      <c r="F494" s="8" t="str">
        <f>'Identification '!$G$18</f>
        <v/>
      </c>
      <c r="G494" s="8" t="str">
        <f>IF('Section 9b Plan_Médiation'!B182="","",'Section 9b Plan_Médiation'!B182)</f>
        <v/>
      </c>
      <c r="H494" s="1315" t="str">
        <f>IF('Section 9b Plan_Médiation'!C182="","",'Section 9b Plan_Médiation'!C182)</f>
        <v/>
      </c>
      <c r="I494" s="8" t="str">
        <f>IF('Section 9b Plan_Médiation'!D182="","",IF('Section 9b Plan_Médiation'!D182="«Choisir»","",'Section 9b Plan_Médiation'!D182))</f>
        <v/>
      </c>
      <c r="J494" s="8" t="str">
        <f>IF('Section 9b Plan_Médiation'!F182="","",IF('Section 9b Plan_Médiation'!F182="«Choisir»","",'Section 9b Plan_Médiation'!F182))</f>
        <v/>
      </c>
      <c r="K494" s="8">
        <f>'Section 9b Plan_Médiation'!G182</f>
        <v>0</v>
      </c>
      <c r="L494" s="8">
        <f>'Section 9b Plan_Médiation'!H182</f>
        <v>0</v>
      </c>
      <c r="M494" s="8">
        <f>'Section 9b Plan_Médiation'!I182</f>
        <v>0</v>
      </c>
      <c r="N494" s="8">
        <f>'Section 9b Plan_Médiation'!J182</f>
        <v>0</v>
      </c>
    </row>
    <row r="495" spans="1:14">
      <c r="A495" s="8">
        <f>'Identification '!$F$11</f>
        <v>0</v>
      </c>
      <c r="B495" s="1441" t="str">
        <f>IF(AND('Identification '!$F$11="",'Identification '!$F$15&lt;&gt;""),'Identification '!$F$15,IF('Identification '!$F$11="","",IF('Identification '!$F$13="Inscrire le nom de votre organisme dans la cellule F15",'Identification '!$F$15,'Identification '!$F$13)))</f>
        <v/>
      </c>
      <c r="C495" s="8" t="str">
        <f>REF!$BM$8</f>
        <v>2026-2027</v>
      </c>
      <c r="D495" s="8" t="s">
        <v>3361</v>
      </c>
      <c r="E495" s="46" t="str">
        <f>'Identification '!$F$17</f>
        <v/>
      </c>
      <c r="F495" s="8" t="str">
        <f>'Identification '!$G$18</f>
        <v/>
      </c>
      <c r="G495" s="8" t="str">
        <f>IF('Section 9b Plan_Médiation'!B183="","",'Section 9b Plan_Médiation'!B183)</f>
        <v/>
      </c>
      <c r="H495" s="1315" t="str">
        <f>IF('Section 9b Plan_Médiation'!C183="","",'Section 9b Plan_Médiation'!C183)</f>
        <v/>
      </c>
      <c r="I495" s="8" t="str">
        <f>IF('Section 9b Plan_Médiation'!D183="","",IF('Section 9b Plan_Médiation'!D183="«Choisir»","",'Section 9b Plan_Médiation'!D183))</f>
        <v/>
      </c>
      <c r="J495" s="8" t="str">
        <f>IF('Section 9b Plan_Médiation'!F183="","",IF('Section 9b Plan_Médiation'!F183="«Choisir»","",'Section 9b Plan_Médiation'!F183))</f>
        <v/>
      </c>
      <c r="K495" s="8">
        <f>'Section 9b Plan_Médiation'!G183</f>
        <v>0</v>
      </c>
      <c r="L495" s="8">
        <f>'Section 9b Plan_Médiation'!H183</f>
        <v>0</v>
      </c>
      <c r="M495" s="8">
        <f>'Section 9b Plan_Médiation'!I183</f>
        <v>0</v>
      </c>
      <c r="N495" s="8">
        <f>'Section 9b Plan_Médiation'!J183</f>
        <v>0</v>
      </c>
    </row>
    <row r="496" spans="1:14">
      <c r="A496" s="8">
        <f>'Identification '!$F$11</f>
        <v>0</v>
      </c>
      <c r="B496" s="1441" t="str">
        <f>IF(AND('Identification '!$F$11="",'Identification '!$F$15&lt;&gt;""),'Identification '!$F$15,IF('Identification '!$F$11="","",IF('Identification '!$F$13="Inscrire le nom de votre organisme dans la cellule F15",'Identification '!$F$15,'Identification '!$F$13)))</f>
        <v/>
      </c>
      <c r="C496" s="8" t="str">
        <f>REF!$BM$8</f>
        <v>2026-2027</v>
      </c>
      <c r="D496" s="8" t="s">
        <v>3361</v>
      </c>
      <c r="E496" s="46" t="str">
        <f>'Identification '!$F$17</f>
        <v/>
      </c>
      <c r="F496" s="8" t="str">
        <f>'Identification '!$G$18</f>
        <v/>
      </c>
      <c r="G496" s="8" t="str">
        <f>IF('Section 9b Plan_Médiation'!B184="","",'Section 9b Plan_Médiation'!B184)</f>
        <v/>
      </c>
      <c r="H496" s="1315" t="str">
        <f>IF('Section 9b Plan_Médiation'!C184="","",'Section 9b Plan_Médiation'!C184)</f>
        <v/>
      </c>
      <c r="I496" s="8" t="str">
        <f>IF('Section 9b Plan_Médiation'!D184="","",IF('Section 9b Plan_Médiation'!D184="«Choisir»","",'Section 9b Plan_Médiation'!D184))</f>
        <v/>
      </c>
      <c r="J496" s="8" t="str">
        <f>IF('Section 9b Plan_Médiation'!F184="","",IF('Section 9b Plan_Médiation'!F184="«Choisir»","",'Section 9b Plan_Médiation'!F184))</f>
        <v/>
      </c>
      <c r="K496" s="8">
        <f>'Section 9b Plan_Médiation'!G184</f>
        <v>0</v>
      </c>
      <c r="L496" s="8">
        <f>'Section 9b Plan_Médiation'!H184</f>
        <v>0</v>
      </c>
      <c r="M496" s="8">
        <f>'Section 9b Plan_Médiation'!I184</f>
        <v>0</v>
      </c>
      <c r="N496" s="8">
        <f>'Section 9b Plan_Médiation'!J184</f>
        <v>0</v>
      </c>
    </row>
    <row r="497" spans="1:14">
      <c r="A497" s="8">
        <f>'Identification '!$F$11</f>
        <v>0</v>
      </c>
      <c r="B497" s="1441" t="str">
        <f>IF(AND('Identification '!$F$11="",'Identification '!$F$15&lt;&gt;""),'Identification '!$F$15,IF('Identification '!$F$11="","",IF('Identification '!$F$13="Inscrire le nom de votre organisme dans la cellule F15",'Identification '!$F$15,'Identification '!$F$13)))</f>
        <v/>
      </c>
      <c r="C497" s="8" t="str">
        <f>REF!$BM$8</f>
        <v>2026-2027</v>
      </c>
      <c r="D497" s="8" t="s">
        <v>3361</v>
      </c>
      <c r="E497" s="46" t="str">
        <f>'Identification '!$F$17</f>
        <v/>
      </c>
      <c r="F497" s="8" t="str">
        <f>'Identification '!$G$18</f>
        <v/>
      </c>
      <c r="G497" s="8" t="str">
        <f>IF('Section 9b Plan_Médiation'!B185="","",'Section 9b Plan_Médiation'!B185)</f>
        <v/>
      </c>
      <c r="H497" s="1315" t="str">
        <f>IF('Section 9b Plan_Médiation'!C185="","",'Section 9b Plan_Médiation'!C185)</f>
        <v/>
      </c>
      <c r="I497" s="8" t="str">
        <f>IF('Section 9b Plan_Médiation'!D185="","",IF('Section 9b Plan_Médiation'!D185="«Choisir»","",'Section 9b Plan_Médiation'!D185))</f>
        <v/>
      </c>
      <c r="J497" s="8" t="str">
        <f>IF('Section 9b Plan_Médiation'!F185="","",IF('Section 9b Plan_Médiation'!F185="«Choisir»","",'Section 9b Plan_Médiation'!F185))</f>
        <v/>
      </c>
      <c r="K497" s="8">
        <f>'Section 9b Plan_Médiation'!G185</f>
        <v>0</v>
      </c>
      <c r="L497" s="8">
        <f>'Section 9b Plan_Médiation'!H185</f>
        <v>0</v>
      </c>
      <c r="M497" s="8">
        <f>'Section 9b Plan_Médiation'!I185</f>
        <v>0</v>
      </c>
      <c r="N497" s="8">
        <f>'Section 9b Plan_Médiation'!J185</f>
        <v>0</v>
      </c>
    </row>
    <row r="498" spans="1:14">
      <c r="A498" s="8">
        <f>'Identification '!$F$11</f>
        <v>0</v>
      </c>
      <c r="B498" s="1441" t="str">
        <f>IF(AND('Identification '!$F$11="",'Identification '!$F$15&lt;&gt;""),'Identification '!$F$15,IF('Identification '!$F$11="","",IF('Identification '!$F$13="Inscrire le nom de votre organisme dans la cellule F15",'Identification '!$F$15,'Identification '!$F$13)))</f>
        <v/>
      </c>
      <c r="C498" s="8" t="str">
        <f>REF!$BM$8</f>
        <v>2026-2027</v>
      </c>
      <c r="D498" s="8" t="s">
        <v>3361</v>
      </c>
      <c r="E498" s="46" t="str">
        <f>'Identification '!$F$17</f>
        <v/>
      </c>
      <c r="F498" s="8" t="str">
        <f>'Identification '!$G$18</f>
        <v/>
      </c>
      <c r="G498" s="8" t="str">
        <f>IF('Section 9b Plan_Médiation'!B186="","",'Section 9b Plan_Médiation'!B186)</f>
        <v/>
      </c>
      <c r="H498" s="1315" t="str">
        <f>IF('Section 9b Plan_Médiation'!C186="","",'Section 9b Plan_Médiation'!C186)</f>
        <v/>
      </c>
      <c r="I498" s="8" t="str">
        <f>IF('Section 9b Plan_Médiation'!D186="","",IF('Section 9b Plan_Médiation'!D186="«Choisir»","",'Section 9b Plan_Médiation'!D186))</f>
        <v/>
      </c>
      <c r="J498" s="8" t="str">
        <f>IF('Section 9b Plan_Médiation'!F186="","",IF('Section 9b Plan_Médiation'!F186="«Choisir»","",'Section 9b Plan_Médiation'!F186))</f>
        <v/>
      </c>
      <c r="K498" s="8">
        <f>'Section 9b Plan_Médiation'!G186</f>
        <v>0</v>
      </c>
      <c r="L498" s="8">
        <f>'Section 9b Plan_Médiation'!H186</f>
        <v>0</v>
      </c>
      <c r="M498" s="8">
        <f>'Section 9b Plan_Médiation'!I186</f>
        <v>0</v>
      </c>
      <c r="N498" s="8">
        <f>'Section 9b Plan_Médiation'!J186</f>
        <v>0</v>
      </c>
    </row>
    <row r="499" spans="1:14">
      <c r="A499" s="8">
        <f>'Identification '!$F$11</f>
        <v>0</v>
      </c>
      <c r="B499" s="1441" t="str">
        <f>IF(AND('Identification '!$F$11="",'Identification '!$F$15&lt;&gt;""),'Identification '!$F$15,IF('Identification '!$F$11="","",IF('Identification '!$F$13="Inscrire le nom de votre organisme dans la cellule F15",'Identification '!$F$15,'Identification '!$F$13)))</f>
        <v/>
      </c>
      <c r="C499" s="8" t="str">
        <f>REF!$BM$8</f>
        <v>2026-2027</v>
      </c>
      <c r="D499" s="8" t="s">
        <v>3361</v>
      </c>
      <c r="E499" s="46" t="str">
        <f>'Identification '!$F$17</f>
        <v/>
      </c>
      <c r="F499" s="8" t="str">
        <f>'Identification '!$G$18</f>
        <v/>
      </c>
      <c r="G499" s="8" t="str">
        <f>IF('Section 9b Plan_Médiation'!B187="","",'Section 9b Plan_Médiation'!B187)</f>
        <v/>
      </c>
      <c r="H499" s="1315" t="str">
        <f>IF('Section 9b Plan_Médiation'!C187="","",'Section 9b Plan_Médiation'!C187)</f>
        <v/>
      </c>
      <c r="I499" s="8" t="str">
        <f>IF('Section 9b Plan_Médiation'!D187="","",IF('Section 9b Plan_Médiation'!D187="«Choisir»","",'Section 9b Plan_Médiation'!D187))</f>
        <v/>
      </c>
      <c r="J499" s="8" t="str">
        <f>IF('Section 9b Plan_Médiation'!F187="","",IF('Section 9b Plan_Médiation'!F187="«Choisir»","",'Section 9b Plan_Médiation'!F187))</f>
        <v/>
      </c>
      <c r="K499" s="8">
        <f>'Section 9b Plan_Médiation'!G187</f>
        <v>0</v>
      </c>
      <c r="L499" s="8">
        <f>'Section 9b Plan_Médiation'!H187</f>
        <v>0</v>
      </c>
      <c r="M499" s="8">
        <f>'Section 9b Plan_Médiation'!I187</f>
        <v>0</v>
      </c>
      <c r="N499" s="8">
        <f>'Section 9b Plan_Médiation'!J187</f>
        <v>0</v>
      </c>
    </row>
    <row r="500" spans="1:14">
      <c r="A500" s="8">
        <f>'Identification '!$F$11</f>
        <v>0</v>
      </c>
      <c r="B500" s="1441" t="str">
        <f>IF(AND('Identification '!$F$11="",'Identification '!$F$15&lt;&gt;""),'Identification '!$F$15,IF('Identification '!$F$11="","",IF('Identification '!$F$13="Inscrire le nom de votre organisme dans la cellule F15",'Identification '!$F$15,'Identification '!$F$13)))</f>
        <v/>
      </c>
      <c r="C500" s="8" t="str">
        <f>REF!$BM$8</f>
        <v>2026-2027</v>
      </c>
      <c r="D500" s="8" t="s">
        <v>3361</v>
      </c>
      <c r="E500" s="46" t="str">
        <f>'Identification '!$F$17</f>
        <v/>
      </c>
      <c r="F500" s="8" t="str">
        <f>'Identification '!$G$18</f>
        <v/>
      </c>
      <c r="G500" s="8" t="str">
        <f>IF('Section 9b Plan_Médiation'!B188="","",'Section 9b Plan_Médiation'!B188)</f>
        <v/>
      </c>
      <c r="H500" s="1315" t="str">
        <f>IF('Section 9b Plan_Médiation'!C188="","",'Section 9b Plan_Médiation'!C188)</f>
        <v/>
      </c>
      <c r="I500" s="8" t="str">
        <f>IF('Section 9b Plan_Médiation'!D188="","",IF('Section 9b Plan_Médiation'!D188="«Choisir»","",'Section 9b Plan_Médiation'!D188))</f>
        <v/>
      </c>
      <c r="J500" s="8" t="str">
        <f>IF('Section 9b Plan_Médiation'!F188="","",IF('Section 9b Plan_Médiation'!F188="«Choisir»","",'Section 9b Plan_Médiation'!F188))</f>
        <v/>
      </c>
      <c r="K500" s="8">
        <f>'Section 9b Plan_Médiation'!G188</f>
        <v>0</v>
      </c>
      <c r="L500" s="8">
        <f>'Section 9b Plan_Médiation'!H188</f>
        <v>0</v>
      </c>
      <c r="M500" s="8">
        <f>'Section 9b Plan_Médiation'!I188</f>
        <v>0</v>
      </c>
      <c r="N500" s="8">
        <f>'Section 9b Plan_Médiation'!J188</f>
        <v>0</v>
      </c>
    </row>
    <row r="501" spans="1:14">
      <c r="A501" s="8">
        <f>'Identification '!$F$11</f>
        <v>0</v>
      </c>
      <c r="B501" s="1441" t="str">
        <f>IF(AND('Identification '!$F$11="",'Identification '!$F$15&lt;&gt;""),'Identification '!$F$15,IF('Identification '!$F$11="","",IF('Identification '!$F$13="Inscrire le nom de votre organisme dans la cellule F15",'Identification '!$F$15,'Identification '!$F$13)))</f>
        <v/>
      </c>
      <c r="C501" s="8" t="str">
        <f>REF!$BM$8</f>
        <v>2026-2027</v>
      </c>
      <c r="D501" s="8" t="s">
        <v>3361</v>
      </c>
      <c r="E501" s="46" t="str">
        <f>'Identification '!$F$17</f>
        <v/>
      </c>
      <c r="F501" s="8" t="str">
        <f>'Identification '!$G$18</f>
        <v/>
      </c>
      <c r="G501" s="8" t="str">
        <f>IF('Section 9b Plan_Médiation'!B189="","",'Section 9b Plan_Médiation'!B189)</f>
        <v/>
      </c>
      <c r="H501" s="1315" t="str">
        <f>IF('Section 9b Plan_Médiation'!C189="","",'Section 9b Plan_Médiation'!C189)</f>
        <v/>
      </c>
      <c r="I501" s="8" t="str">
        <f>IF('Section 9b Plan_Médiation'!D189="","",IF('Section 9b Plan_Médiation'!D189="«Choisir»","",'Section 9b Plan_Médiation'!D189))</f>
        <v/>
      </c>
      <c r="J501" s="8" t="str">
        <f>IF('Section 9b Plan_Médiation'!F189="","",IF('Section 9b Plan_Médiation'!F189="«Choisir»","",'Section 9b Plan_Médiation'!F189))</f>
        <v/>
      </c>
      <c r="K501" s="8">
        <f>'Section 9b Plan_Médiation'!G189</f>
        <v>0</v>
      </c>
      <c r="L501" s="8">
        <f>'Section 9b Plan_Médiation'!H189</f>
        <v>0</v>
      </c>
      <c r="M501" s="8">
        <f>'Section 9b Plan_Médiation'!I189</f>
        <v>0</v>
      </c>
      <c r="N501" s="8">
        <f>'Section 9b Plan_Médiation'!J189</f>
        <v>0</v>
      </c>
    </row>
    <row r="502" spans="1:14">
      <c r="A502" s="8">
        <f>'Identification '!$F$11</f>
        <v>0</v>
      </c>
      <c r="B502" s="1441" t="str">
        <f>IF(AND('Identification '!$F$11="",'Identification '!$F$15&lt;&gt;""),'Identification '!$F$15,IF('Identification '!$F$11="","",IF('Identification '!$F$13="Inscrire le nom de votre organisme dans la cellule F15",'Identification '!$F$15,'Identification '!$F$13)))</f>
        <v/>
      </c>
      <c r="C502" s="8" t="str">
        <f>REF!$BM$8</f>
        <v>2026-2027</v>
      </c>
      <c r="D502" s="8" t="s">
        <v>3361</v>
      </c>
      <c r="E502" s="46" t="str">
        <f>'Identification '!$F$17</f>
        <v/>
      </c>
      <c r="F502" s="8" t="str">
        <f>'Identification '!$G$18</f>
        <v/>
      </c>
      <c r="G502" s="8" t="str">
        <f>IF('Section 9b Plan_Médiation'!B190="","",'Section 9b Plan_Médiation'!B190)</f>
        <v/>
      </c>
      <c r="H502" s="1315" t="str">
        <f>IF('Section 9b Plan_Médiation'!C190="","",'Section 9b Plan_Médiation'!C190)</f>
        <v/>
      </c>
      <c r="I502" s="8" t="str">
        <f>IF('Section 9b Plan_Médiation'!D190="","",IF('Section 9b Plan_Médiation'!D190="«Choisir»","",'Section 9b Plan_Médiation'!D190))</f>
        <v/>
      </c>
      <c r="J502" s="8" t="str">
        <f>IF('Section 9b Plan_Médiation'!F190="","",IF('Section 9b Plan_Médiation'!F190="«Choisir»","",'Section 9b Plan_Médiation'!F190))</f>
        <v/>
      </c>
      <c r="K502" s="8">
        <f>'Section 9b Plan_Médiation'!G190</f>
        <v>0</v>
      </c>
      <c r="L502" s="8">
        <f>'Section 9b Plan_Médiation'!H190</f>
        <v>0</v>
      </c>
      <c r="M502" s="8">
        <f>'Section 9b Plan_Médiation'!I190</f>
        <v>0</v>
      </c>
      <c r="N502" s="8">
        <f>'Section 9b Plan_Médiation'!J190</f>
        <v>0</v>
      </c>
    </row>
    <row r="503" spans="1:14">
      <c r="A503" s="8">
        <f>'Identification '!$F$11</f>
        <v>0</v>
      </c>
      <c r="B503" s="1441" t="str">
        <f>IF(AND('Identification '!$F$11="",'Identification '!$F$15&lt;&gt;""),'Identification '!$F$15,IF('Identification '!$F$11="","",IF('Identification '!$F$13="Inscrire le nom de votre organisme dans la cellule F15",'Identification '!$F$15,'Identification '!$F$13)))</f>
        <v/>
      </c>
      <c r="C503" s="8" t="str">
        <f>REF!$BM$8</f>
        <v>2026-2027</v>
      </c>
      <c r="D503" s="8" t="s">
        <v>3361</v>
      </c>
      <c r="E503" s="46" t="str">
        <f>'Identification '!$F$17</f>
        <v/>
      </c>
      <c r="F503" s="8" t="str">
        <f>'Identification '!$G$18</f>
        <v/>
      </c>
      <c r="G503" s="8" t="str">
        <f>IF('Section 9b Plan_Médiation'!B191="","",'Section 9b Plan_Médiation'!B191)</f>
        <v/>
      </c>
      <c r="H503" s="1315" t="str">
        <f>IF('Section 9b Plan_Médiation'!C191="","",'Section 9b Plan_Médiation'!C191)</f>
        <v/>
      </c>
      <c r="I503" s="8" t="str">
        <f>IF('Section 9b Plan_Médiation'!D191="","",IF('Section 9b Plan_Médiation'!D191="«Choisir»","",'Section 9b Plan_Médiation'!D191))</f>
        <v/>
      </c>
      <c r="J503" s="8" t="str">
        <f>IF('Section 9b Plan_Médiation'!F191="","",IF('Section 9b Plan_Médiation'!F191="«Choisir»","",'Section 9b Plan_Médiation'!F191))</f>
        <v/>
      </c>
      <c r="K503" s="8">
        <f>'Section 9b Plan_Médiation'!G191</f>
        <v>0</v>
      </c>
      <c r="L503" s="8">
        <f>'Section 9b Plan_Médiation'!H191</f>
        <v>0</v>
      </c>
      <c r="M503" s="8">
        <f>'Section 9b Plan_Médiation'!I191</f>
        <v>0</v>
      </c>
      <c r="N503" s="8">
        <f>'Section 9b Plan_Médiation'!J191</f>
        <v>0</v>
      </c>
    </row>
    <row r="504" spans="1:14">
      <c r="A504" s="8">
        <f>'Identification '!$F$11</f>
        <v>0</v>
      </c>
      <c r="B504" s="1441" t="str">
        <f>IF(AND('Identification '!$F$11="",'Identification '!$F$15&lt;&gt;""),'Identification '!$F$15,IF('Identification '!$F$11="","",IF('Identification '!$F$13="Inscrire le nom de votre organisme dans la cellule F15",'Identification '!$F$15,'Identification '!$F$13)))</f>
        <v/>
      </c>
      <c r="C504" s="8" t="str">
        <f>REF!$BM$8</f>
        <v>2026-2027</v>
      </c>
      <c r="D504" s="8" t="s">
        <v>3361</v>
      </c>
      <c r="E504" s="46" t="str">
        <f>'Identification '!$F$17</f>
        <v/>
      </c>
      <c r="F504" s="8" t="str">
        <f>'Identification '!$G$18</f>
        <v/>
      </c>
      <c r="G504" s="8" t="str">
        <f>IF('Section 9b Plan_Médiation'!B192="","",'Section 9b Plan_Médiation'!B192)</f>
        <v/>
      </c>
      <c r="H504" s="1315" t="str">
        <f>IF('Section 9b Plan_Médiation'!C192="","",'Section 9b Plan_Médiation'!C192)</f>
        <v/>
      </c>
      <c r="I504" s="8" t="str">
        <f>IF('Section 9b Plan_Médiation'!D192="","",IF('Section 9b Plan_Médiation'!D192="«Choisir»","",'Section 9b Plan_Médiation'!D192))</f>
        <v/>
      </c>
      <c r="J504" s="8" t="str">
        <f>IF('Section 9b Plan_Médiation'!F192="","",IF('Section 9b Plan_Médiation'!F192="«Choisir»","",'Section 9b Plan_Médiation'!F192))</f>
        <v/>
      </c>
      <c r="K504" s="8">
        <f>'Section 9b Plan_Médiation'!G192</f>
        <v>0</v>
      </c>
      <c r="L504" s="8">
        <f>'Section 9b Plan_Médiation'!H192</f>
        <v>0</v>
      </c>
      <c r="M504" s="8">
        <f>'Section 9b Plan_Médiation'!I192</f>
        <v>0</v>
      </c>
      <c r="N504" s="8">
        <f>'Section 9b Plan_Médiation'!J192</f>
        <v>0</v>
      </c>
    </row>
    <row r="505" spans="1:14">
      <c r="A505" s="8">
        <f>'Identification '!$F$11</f>
        <v>0</v>
      </c>
      <c r="B505" s="1441" t="str">
        <f>IF(AND('Identification '!$F$11="",'Identification '!$F$15&lt;&gt;""),'Identification '!$F$15,IF('Identification '!$F$11="","",IF('Identification '!$F$13="Inscrire le nom de votre organisme dans la cellule F15",'Identification '!$F$15,'Identification '!$F$13)))</f>
        <v/>
      </c>
      <c r="C505" s="8" t="str">
        <f>REF!$BM$8</f>
        <v>2026-2027</v>
      </c>
      <c r="D505" s="8" t="s">
        <v>3361</v>
      </c>
      <c r="E505" s="46" t="str">
        <f>'Identification '!$F$17</f>
        <v/>
      </c>
      <c r="F505" s="8" t="str">
        <f>'Identification '!$G$18</f>
        <v/>
      </c>
      <c r="G505" s="8" t="str">
        <f>IF('Section 9b Plan_Médiation'!B193="","",'Section 9b Plan_Médiation'!B193)</f>
        <v/>
      </c>
      <c r="H505" s="1315" t="str">
        <f>IF('Section 9b Plan_Médiation'!C193="","",'Section 9b Plan_Médiation'!C193)</f>
        <v/>
      </c>
      <c r="I505" s="8" t="str">
        <f>IF('Section 9b Plan_Médiation'!D193="","",IF('Section 9b Plan_Médiation'!D193="«Choisir»","",'Section 9b Plan_Médiation'!D193))</f>
        <v/>
      </c>
      <c r="J505" s="8" t="str">
        <f>IF('Section 9b Plan_Médiation'!F193="","",IF('Section 9b Plan_Médiation'!F193="«Choisir»","",'Section 9b Plan_Médiation'!F193))</f>
        <v/>
      </c>
      <c r="K505" s="8">
        <f>'Section 9b Plan_Médiation'!G193</f>
        <v>0</v>
      </c>
      <c r="L505" s="8">
        <f>'Section 9b Plan_Médiation'!H193</f>
        <v>0</v>
      </c>
      <c r="M505" s="8">
        <f>'Section 9b Plan_Médiation'!I193</f>
        <v>0</v>
      </c>
      <c r="N505" s="8">
        <f>'Section 9b Plan_Médiation'!J193</f>
        <v>0</v>
      </c>
    </row>
    <row r="506" spans="1:14">
      <c r="A506" s="8">
        <f>'Identification '!$F$11</f>
        <v>0</v>
      </c>
      <c r="B506" s="1441" t="str">
        <f>IF(AND('Identification '!$F$11="",'Identification '!$F$15&lt;&gt;""),'Identification '!$F$15,IF('Identification '!$F$11="","",IF('Identification '!$F$13="Inscrire le nom de votre organisme dans la cellule F15",'Identification '!$F$15,'Identification '!$F$13)))</f>
        <v/>
      </c>
      <c r="C506" s="8" t="str">
        <f>REF!$BM$8</f>
        <v>2026-2027</v>
      </c>
      <c r="D506" s="8" t="s">
        <v>3361</v>
      </c>
      <c r="E506" s="46" t="str">
        <f>'Identification '!$F$17</f>
        <v/>
      </c>
      <c r="F506" s="8" t="str">
        <f>'Identification '!$G$18</f>
        <v/>
      </c>
      <c r="G506" s="8" t="str">
        <f>IF('Section 9b Plan_Médiation'!B194="","",'Section 9b Plan_Médiation'!B194)</f>
        <v/>
      </c>
      <c r="H506" s="1315" t="str">
        <f>IF('Section 9b Plan_Médiation'!C194="","",'Section 9b Plan_Médiation'!C194)</f>
        <v/>
      </c>
      <c r="I506" s="8" t="str">
        <f>IF('Section 9b Plan_Médiation'!D194="","",IF('Section 9b Plan_Médiation'!D194="«Choisir»","",'Section 9b Plan_Médiation'!D194))</f>
        <v/>
      </c>
      <c r="J506" s="8" t="str">
        <f>IF('Section 9b Plan_Médiation'!F194="","",IF('Section 9b Plan_Médiation'!F194="«Choisir»","",'Section 9b Plan_Médiation'!F194))</f>
        <v/>
      </c>
      <c r="K506" s="8">
        <f>'Section 9b Plan_Médiation'!G194</f>
        <v>0</v>
      </c>
      <c r="L506" s="8">
        <f>'Section 9b Plan_Médiation'!H194</f>
        <v>0</v>
      </c>
      <c r="M506" s="8">
        <f>'Section 9b Plan_Médiation'!I194</f>
        <v>0</v>
      </c>
      <c r="N506" s="8">
        <f>'Section 9b Plan_Médiation'!J194</f>
        <v>0</v>
      </c>
    </row>
    <row r="507" spans="1:14">
      <c r="A507" s="8">
        <f>'Identification '!$F$11</f>
        <v>0</v>
      </c>
      <c r="B507" s="1441" t="str">
        <f>IF(AND('Identification '!$F$11="",'Identification '!$F$15&lt;&gt;""),'Identification '!$F$15,IF('Identification '!$F$11="","",IF('Identification '!$F$13="Inscrire le nom de votre organisme dans la cellule F15",'Identification '!$F$15,'Identification '!$F$13)))</f>
        <v/>
      </c>
      <c r="C507" s="8" t="str">
        <f>REF!$BM$8</f>
        <v>2026-2027</v>
      </c>
      <c r="D507" s="8" t="s">
        <v>3361</v>
      </c>
      <c r="E507" s="46" t="str">
        <f>'Identification '!$F$17</f>
        <v/>
      </c>
      <c r="F507" s="8" t="str">
        <f>'Identification '!$G$18</f>
        <v/>
      </c>
      <c r="G507" s="8" t="str">
        <f>IF('Section 9b Plan_Médiation'!B195="","",'Section 9b Plan_Médiation'!B195)</f>
        <v/>
      </c>
      <c r="H507" s="1315" t="str">
        <f>IF('Section 9b Plan_Médiation'!C195="","",'Section 9b Plan_Médiation'!C195)</f>
        <v/>
      </c>
      <c r="I507" s="8" t="str">
        <f>IF('Section 9b Plan_Médiation'!D195="","",IF('Section 9b Plan_Médiation'!D195="«Choisir»","",'Section 9b Plan_Médiation'!D195))</f>
        <v/>
      </c>
      <c r="J507" s="8" t="str">
        <f>IF('Section 9b Plan_Médiation'!F195="","",IF('Section 9b Plan_Médiation'!F195="«Choisir»","",'Section 9b Plan_Médiation'!F195))</f>
        <v/>
      </c>
      <c r="K507" s="8">
        <f>'Section 9b Plan_Médiation'!G195</f>
        <v>0</v>
      </c>
      <c r="L507" s="8">
        <f>'Section 9b Plan_Médiation'!H195</f>
        <v>0</v>
      </c>
      <c r="M507" s="8">
        <f>'Section 9b Plan_Médiation'!I195</f>
        <v>0</v>
      </c>
      <c r="N507" s="8">
        <f>'Section 9b Plan_Médiation'!J195</f>
        <v>0</v>
      </c>
    </row>
    <row r="508" spans="1:14">
      <c r="A508" s="8">
        <f>'Identification '!$F$11</f>
        <v>0</v>
      </c>
      <c r="B508" s="1441" t="str">
        <f>IF(AND('Identification '!$F$11="",'Identification '!$F$15&lt;&gt;""),'Identification '!$F$15,IF('Identification '!$F$11="","",IF('Identification '!$F$13="Inscrire le nom de votre organisme dans la cellule F15",'Identification '!$F$15,'Identification '!$F$13)))</f>
        <v/>
      </c>
      <c r="C508" s="8" t="str">
        <f>REF!$BM$8</f>
        <v>2026-2027</v>
      </c>
      <c r="D508" s="8" t="s">
        <v>3361</v>
      </c>
      <c r="E508" s="46" t="str">
        <f>'Identification '!$F$17</f>
        <v/>
      </c>
      <c r="F508" s="8" t="str">
        <f>'Identification '!$G$18</f>
        <v/>
      </c>
      <c r="G508" s="8" t="str">
        <f>IF('Section 9b Plan_Médiation'!B196="","",'Section 9b Plan_Médiation'!B196)</f>
        <v/>
      </c>
      <c r="H508" s="1315" t="str">
        <f>IF('Section 9b Plan_Médiation'!C196="","",'Section 9b Plan_Médiation'!C196)</f>
        <v/>
      </c>
      <c r="I508" s="8" t="str">
        <f>IF('Section 9b Plan_Médiation'!D196="","",IF('Section 9b Plan_Médiation'!D196="«Choisir»","",'Section 9b Plan_Médiation'!D196))</f>
        <v/>
      </c>
      <c r="J508" s="8" t="str">
        <f>IF('Section 9b Plan_Médiation'!F196="","",IF('Section 9b Plan_Médiation'!F196="«Choisir»","",'Section 9b Plan_Médiation'!F196))</f>
        <v/>
      </c>
      <c r="K508" s="8">
        <f>'Section 9b Plan_Médiation'!G196</f>
        <v>0</v>
      </c>
      <c r="L508" s="8">
        <f>'Section 9b Plan_Médiation'!H196</f>
        <v>0</v>
      </c>
      <c r="M508" s="8">
        <f>'Section 9b Plan_Médiation'!I196</f>
        <v>0</v>
      </c>
      <c r="N508" s="8">
        <f>'Section 9b Plan_Médiation'!J196</f>
        <v>0</v>
      </c>
    </row>
    <row r="509" spans="1:14">
      <c r="A509" s="8">
        <f>'Identification '!$F$11</f>
        <v>0</v>
      </c>
      <c r="B509" s="1441" t="str">
        <f>IF(AND('Identification '!$F$11="",'Identification '!$F$15&lt;&gt;""),'Identification '!$F$15,IF('Identification '!$F$11="","",IF('Identification '!$F$13="Inscrire le nom de votre organisme dans la cellule F15",'Identification '!$F$15,'Identification '!$F$13)))</f>
        <v/>
      </c>
      <c r="C509" s="8" t="str">
        <f>REF!$BM$8</f>
        <v>2026-2027</v>
      </c>
      <c r="D509" s="8" t="s">
        <v>3361</v>
      </c>
      <c r="E509" s="46" t="str">
        <f>'Identification '!$F$17</f>
        <v/>
      </c>
      <c r="F509" s="8" t="str">
        <f>'Identification '!$G$18</f>
        <v/>
      </c>
      <c r="G509" s="8" t="str">
        <f>IF('Section 9b Plan_Médiation'!B197="","",'Section 9b Plan_Médiation'!B197)</f>
        <v/>
      </c>
      <c r="H509" s="1315" t="str">
        <f>IF('Section 9b Plan_Médiation'!C197="","",'Section 9b Plan_Médiation'!C197)</f>
        <v/>
      </c>
      <c r="I509" s="8" t="str">
        <f>IF('Section 9b Plan_Médiation'!D197="","",IF('Section 9b Plan_Médiation'!D197="«Choisir»","",'Section 9b Plan_Médiation'!D197))</f>
        <v/>
      </c>
      <c r="J509" s="8" t="str">
        <f>IF('Section 9b Plan_Médiation'!F197="","",IF('Section 9b Plan_Médiation'!F197="«Choisir»","",'Section 9b Plan_Médiation'!F197))</f>
        <v/>
      </c>
      <c r="K509" s="8">
        <f>'Section 9b Plan_Médiation'!G197</f>
        <v>0</v>
      </c>
      <c r="L509" s="8">
        <f>'Section 9b Plan_Médiation'!H197</f>
        <v>0</v>
      </c>
      <c r="M509" s="8">
        <f>'Section 9b Plan_Médiation'!I197</f>
        <v>0</v>
      </c>
      <c r="N509" s="8">
        <f>'Section 9b Plan_Médiation'!J197</f>
        <v>0</v>
      </c>
    </row>
    <row r="510" spans="1:14">
      <c r="A510" s="8">
        <f>'Identification '!$F$11</f>
        <v>0</v>
      </c>
      <c r="B510" s="1441" t="str">
        <f>IF(AND('Identification '!$F$11="",'Identification '!$F$15&lt;&gt;""),'Identification '!$F$15,IF('Identification '!$F$11="","",IF('Identification '!$F$13="Inscrire le nom de votre organisme dans la cellule F15",'Identification '!$F$15,'Identification '!$F$13)))</f>
        <v/>
      </c>
      <c r="C510" s="8" t="str">
        <f>REF!$BM$8</f>
        <v>2026-2027</v>
      </c>
      <c r="D510" s="8" t="s">
        <v>3361</v>
      </c>
      <c r="E510" s="46" t="str">
        <f>'Identification '!$F$17</f>
        <v/>
      </c>
      <c r="F510" s="8" t="str">
        <f>'Identification '!$G$18</f>
        <v/>
      </c>
      <c r="G510" s="8" t="str">
        <f>IF('Section 9b Plan_Médiation'!B198="","",'Section 9b Plan_Médiation'!B198)</f>
        <v/>
      </c>
      <c r="H510" s="1315" t="str">
        <f>IF('Section 9b Plan_Médiation'!C198="","",'Section 9b Plan_Médiation'!C198)</f>
        <v/>
      </c>
      <c r="I510" s="8" t="str">
        <f>IF('Section 9b Plan_Médiation'!D198="","",IF('Section 9b Plan_Médiation'!D198="«Choisir»","",'Section 9b Plan_Médiation'!D198))</f>
        <v/>
      </c>
      <c r="J510" s="8" t="str">
        <f>IF('Section 9b Plan_Médiation'!F198="","",IF('Section 9b Plan_Médiation'!F198="«Choisir»","",'Section 9b Plan_Médiation'!F198))</f>
        <v/>
      </c>
      <c r="K510" s="8">
        <f>'Section 9b Plan_Médiation'!G198</f>
        <v>0</v>
      </c>
      <c r="L510" s="8">
        <f>'Section 9b Plan_Médiation'!H198</f>
        <v>0</v>
      </c>
      <c r="M510" s="8">
        <f>'Section 9b Plan_Médiation'!I198</f>
        <v>0</v>
      </c>
      <c r="N510" s="8">
        <f>'Section 9b Plan_Médiation'!J198</f>
        <v>0</v>
      </c>
    </row>
    <row r="511" spans="1:14">
      <c r="A511" s="8">
        <f>'Identification '!$F$11</f>
        <v>0</v>
      </c>
      <c r="B511" s="1441" t="str">
        <f>IF(AND('Identification '!$F$11="",'Identification '!$F$15&lt;&gt;""),'Identification '!$F$15,IF('Identification '!$F$11="","",IF('Identification '!$F$13="Inscrire le nom de votre organisme dans la cellule F15",'Identification '!$F$15,'Identification '!$F$13)))</f>
        <v/>
      </c>
      <c r="C511" s="8" t="str">
        <f>REF!$BM$8</f>
        <v>2026-2027</v>
      </c>
      <c r="D511" s="8" t="s">
        <v>3361</v>
      </c>
      <c r="E511" s="46" t="str">
        <f>'Identification '!$F$17</f>
        <v/>
      </c>
      <c r="F511" s="8" t="str">
        <f>'Identification '!$G$18</f>
        <v/>
      </c>
      <c r="G511" s="8" t="str">
        <f>IF('Section 9b Plan_Médiation'!B199="","",'Section 9b Plan_Médiation'!B199)</f>
        <v/>
      </c>
      <c r="H511" s="1315" t="str">
        <f>IF('Section 9b Plan_Médiation'!C199="","",'Section 9b Plan_Médiation'!C199)</f>
        <v/>
      </c>
      <c r="I511" s="8" t="str">
        <f>IF('Section 9b Plan_Médiation'!D199="","",IF('Section 9b Plan_Médiation'!D199="«Choisir»","",'Section 9b Plan_Médiation'!D199))</f>
        <v/>
      </c>
      <c r="J511" s="8" t="str">
        <f>IF('Section 9b Plan_Médiation'!F199="","",IF('Section 9b Plan_Médiation'!F199="«Choisir»","",'Section 9b Plan_Médiation'!F199))</f>
        <v/>
      </c>
      <c r="K511" s="8">
        <f>'Section 9b Plan_Médiation'!G199</f>
        <v>0</v>
      </c>
      <c r="L511" s="8">
        <f>'Section 9b Plan_Médiation'!H199</f>
        <v>0</v>
      </c>
      <c r="M511" s="8">
        <f>'Section 9b Plan_Médiation'!I199</f>
        <v>0</v>
      </c>
      <c r="N511" s="8">
        <f>'Section 9b Plan_Médiation'!J199</f>
        <v>0</v>
      </c>
    </row>
    <row r="512" spans="1:14">
      <c r="A512" s="8">
        <f>'Identification '!$F$11</f>
        <v>0</v>
      </c>
      <c r="B512" s="1441" t="str">
        <f>IF(AND('Identification '!$F$11="",'Identification '!$F$15&lt;&gt;""),'Identification '!$F$15,IF('Identification '!$F$11="","",IF('Identification '!$F$13="Inscrire le nom de votre organisme dans la cellule F15",'Identification '!$F$15,'Identification '!$F$13)))</f>
        <v/>
      </c>
      <c r="C512" s="8" t="str">
        <f>REF!$BM$8</f>
        <v>2026-2027</v>
      </c>
      <c r="D512" s="8" t="s">
        <v>3361</v>
      </c>
      <c r="E512" s="46" t="str">
        <f>'Identification '!$F$17</f>
        <v/>
      </c>
      <c r="F512" s="8" t="str">
        <f>'Identification '!$G$18</f>
        <v/>
      </c>
      <c r="G512" s="8" t="str">
        <f>IF('Section 9b Plan_Médiation'!B200="","",'Section 9b Plan_Médiation'!B200)</f>
        <v/>
      </c>
      <c r="H512" s="1315" t="str">
        <f>IF('Section 9b Plan_Médiation'!C200="","",'Section 9b Plan_Médiation'!C200)</f>
        <v/>
      </c>
      <c r="I512" s="8" t="str">
        <f>IF('Section 9b Plan_Médiation'!D200="","",IF('Section 9b Plan_Médiation'!D200="«Choisir»","",'Section 9b Plan_Médiation'!D200))</f>
        <v/>
      </c>
      <c r="J512" s="8" t="str">
        <f>IF('Section 9b Plan_Médiation'!F200="","",IF('Section 9b Plan_Médiation'!F200="«Choisir»","",'Section 9b Plan_Médiation'!F200))</f>
        <v/>
      </c>
      <c r="K512" s="8">
        <f>'Section 9b Plan_Médiation'!G200</f>
        <v>0</v>
      </c>
      <c r="L512" s="8">
        <f>'Section 9b Plan_Médiation'!H200</f>
        <v>0</v>
      </c>
      <c r="M512" s="8">
        <f>'Section 9b Plan_Médiation'!I200</f>
        <v>0</v>
      </c>
      <c r="N512" s="8">
        <f>'Section 9b Plan_Médiation'!J200</f>
        <v>0</v>
      </c>
    </row>
    <row r="513" spans="1:14">
      <c r="A513" s="8">
        <f>'Identification '!$F$11</f>
        <v>0</v>
      </c>
      <c r="B513" s="1441" t="str">
        <f>IF(AND('Identification '!$F$11="",'Identification '!$F$15&lt;&gt;""),'Identification '!$F$15,IF('Identification '!$F$11="","",IF('Identification '!$F$13="Inscrire le nom de votre organisme dans la cellule F15",'Identification '!$F$15,'Identification '!$F$13)))</f>
        <v/>
      </c>
      <c r="C513" s="8" t="str">
        <f>REF!$BM$8</f>
        <v>2026-2027</v>
      </c>
      <c r="D513" s="8" t="s">
        <v>3361</v>
      </c>
      <c r="E513" s="46" t="str">
        <f>'Identification '!$F$17</f>
        <v/>
      </c>
      <c r="F513" s="8" t="str">
        <f>'Identification '!$G$18</f>
        <v/>
      </c>
      <c r="G513" s="8" t="str">
        <f>IF('Section 9b Plan_Médiation'!B201="","",'Section 9b Plan_Médiation'!B201)</f>
        <v/>
      </c>
      <c r="H513" s="1315" t="str">
        <f>IF('Section 9b Plan_Médiation'!C201="","",'Section 9b Plan_Médiation'!C201)</f>
        <v/>
      </c>
      <c r="I513" s="8" t="str">
        <f>IF('Section 9b Plan_Médiation'!D201="","",IF('Section 9b Plan_Médiation'!D201="«Choisir»","",'Section 9b Plan_Médiation'!D201))</f>
        <v/>
      </c>
      <c r="J513" s="8" t="str">
        <f>IF('Section 9b Plan_Médiation'!F201="","",IF('Section 9b Plan_Médiation'!F201="«Choisir»","",'Section 9b Plan_Médiation'!F201))</f>
        <v/>
      </c>
      <c r="K513" s="8">
        <f>'Section 9b Plan_Médiation'!G201</f>
        <v>0</v>
      </c>
      <c r="L513" s="8">
        <f>'Section 9b Plan_Médiation'!H201</f>
        <v>0</v>
      </c>
      <c r="M513" s="8">
        <f>'Section 9b Plan_Médiation'!I201</f>
        <v>0</v>
      </c>
      <c r="N513" s="8">
        <f>'Section 9b Plan_Médiation'!J201</f>
        <v>0</v>
      </c>
    </row>
    <row r="514" spans="1:14">
      <c r="A514" s="8">
        <f>'Identification '!$F$11</f>
        <v>0</v>
      </c>
      <c r="B514" s="1441" t="str">
        <f>IF(AND('Identification '!$F$11="",'Identification '!$F$15&lt;&gt;""),'Identification '!$F$15,IF('Identification '!$F$11="","",IF('Identification '!$F$13="Inscrire le nom de votre organisme dans la cellule F15",'Identification '!$F$15,'Identification '!$F$13)))</f>
        <v/>
      </c>
      <c r="C514" s="8" t="str">
        <f>REF!$BM$8</f>
        <v>2026-2027</v>
      </c>
      <c r="D514" s="8" t="s">
        <v>3361</v>
      </c>
      <c r="E514" s="46" t="str">
        <f>'Identification '!$F$17</f>
        <v/>
      </c>
      <c r="F514" s="8" t="str">
        <f>'Identification '!$G$18</f>
        <v/>
      </c>
      <c r="G514" s="8" t="str">
        <f>IF('Section 9b Plan_Médiation'!B202="","",'Section 9b Plan_Médiation'!B202)</f>
        <v/>
      </c>
      <c r="H514" s="1315" t="str">
        <f>IF('Section 9b Plan_Médiation'!C202="","",'Section 9b Plan_Médiation'!C202)</f>
        <v/>
      </c>
      <c r="I514" s="8" t="str">
        <f>IF('Section 9b Plan_Médiation'!D202="","",IF('Section 9b Plan_Médiation'!D202="«Choisir»","",'Section 9b Plan_Médiation'!D202))</f>
        <v/>
      </c>
      <c r="J514" s="8" t="str">
        <f>IF('Section 9b Plan_Médiation'!F202="","",IF('Section 9b Plan_Médiation'!F202="«Choisir»","",'Section 9b Plan_Médiation'!F202))</f>
        <v/>
      </c>
      <c r="K514" s="8">
        <f>'Section 9b Plan_Médiation'!G202</f>
        <v>0</v>
      </c>
      <c r="L514" s="8">
        <f>'Section 9b Plan_Médiation'!H202</f>
        <v>0</v>
      </c>
      <c r="M514" s="8">
        <f>'Section 9b Plan_Médiation'!I202</f>
        <v>0</v>
      </c>
      <c r="N514" s="8">
        <f>'Section 9b Plan_Médiation'!J202</f>
        <v>0</v>
      </c>
    </row>
    <row r="515" spans="1:14">
      <c r="A515" s="8">
        <f>'Identification '!$F$11</f>
        <v>0</v>
      </c>
      <c r="B515" s="1441" t="str">
        <f>IF(AND('Identification '!$F$11="",'Identification '!$F$15&lt;&gt;""),'Identification '!$F$15,IF('Identification '!$F$11="","",IF('Identification '!$F$13="Inscrire le nom de votre organisme dans la cellule F15",'Identification '!$F$15,'Identification '!$F$13)))</f>
        <v/>
      </c>
      <c r="C515" s="8" t="str">
        <f>REF!$BM$8</f>
        <v>2026-2027</v>
      </c>
      <c r="D515" s="8" t="s">
        <v>3361</v>
      </c>
      <c r="E515" s="46" t="str">
        <f>'Identification '!$F$17</f>
        <v/>
      </c>
      <c r="F515" s="8" t="str">
        <f>'Identification '!$G$18</f>
        <v/>
      </c>
      <c r="G515" s="8" t="str">
        <f>IF('Section 9b Plan_Médiation'!B203="","",'Section 9b Plan_Médiation'!B203)</f>
        <v/>
      </c>
      <c r="H515" s="1315" t="str">
        <f>IF('Section 9b Plan_Médiation'!C203="","",'Section 9b Plan_Médiation'!C203)</f>
        <v/>
      </c>
      <c r="I515" s="8" t="str">
        <f>IF('Section 9b Plan_Médiation'!D203="","",IF('Section 9b Plan_Médiation'!D203="«Choisir»","",'Section 9b Plan_Médiation'!D203))</f>
        <v/>
      </c>
      <c r="J515" s="8" t="str">
        <f>IF('Section 9b Plan_Médiation'!F203="","",IF('Section 9b Plan_Médiation'!F203="«Choisir»","",'Section 9b Plan_Médiation'!F203))</f>
        <v/>
      </c>
      <c r="K515" s="8">
        <f>'Section 9b Plan_Médiation'!G203</f>
        <v>0</v>
      </c>
      <c r="L515" s="8">
        <f>'Section 9b Plan_Médiation'!H203</f>
        <v>0</v>
      </c>
      <c r="M515" s="8">
        <f>'Section 9b Plan_Médiation'!I203</f>
        <v>0</v>
      </c>
      <c r="N515" s="8">
        <f>'Section 9b Plan_Médiation'!J203</f>
        <v>0</v>
      </c>
    </row>
    <row r="516" spans="1:14">
      <c r="A516" s="8">
        <f>'Identification '!$F$11</f>
        <v>0</v>
      </c>
      <c r="B516" s="1441" t="str">
        <f>IF(AND('Identification '!$F$11="",'Identification '!$F$15&lt;&gt;""),'Identification '!$F$15,IF('Identification '!$F$11="","",IF('Identification '!$F$13="Inscrire le nom de votre organisme dans la cellule F15",'Identification '!$F$15,'Identification '!$F$13)))</f>
        <v/>
      </c>
      <c r="C516" s="8" t="str">
        <f>REF!$BM$8</f>
        <v>2026-2027</v>
      </c>
      <c r="D516" s="8" t="s">
        <v>3361</v>
      </c>
      <c r="E516" s="46" t="str">
        <f>'Identification '!$F$17</f>
        <v/>
      </c>
      <c r="F516" s="8" t="str">
        <f>'Identification '!$G$18</f>
        <v/>
      </c>
      <c r="G516" s="8" t="str">
        <f>IF('Section 9b Plan_Médiation'!B204="","",'Section 9b Plan_Médiation'!B204)</f>
        <v/>
      </c>
      <c r="H516" s="1315" t="str">
        <f>IF('Section 9b Plan_Médiation'!C204="","",'Section 9b Plan_Médiation'!C204)</f>
        <v/>
      </c>
      <c r="I516" s="8" t="str">
        <f>IF('Section 9b Plan_Médiation'!D204="","",IF('Section 9b Plan_Médiation'!D204="«Choisir»","",'Section 9b Plan_Médiation'!D204))</f>
        <v/>
      </c>
      <c r="J516" s="8" t="str">
        <f>IF('Section 9b Plan_Médiation'!F204="","",IF('Section 9b Plan_Médiation'!F204="«Choisir»","",'Section 9b Plan_Médiation'!F204))</f>
        <v/>
      </c>
      <c r="K516" s="8">
        <f>'Section 9b Plan_Médiation'!G204</f>
        <v>0</v>
      </c>
      <c r="L516" s="8">
        <f>'Section 9b Plan_Médiation'!H204</f>
        <v>0</v>
      </c>
      <c r="M516" s="8">
        <f>'Section 9b Plan_Médiation'!I204</f>
        <v>0</v>
      </c>
      <c r="N516" s="8">
        <f>'Section 9b Plan_Médiation'!J204</f>
        <v>0</v>
      </c>
    </row>
    <row r="517" spans="1:14">
      <c r="A517" s="8">
        <f>'Identification '!$F$11</f>
        <v>0</v>
      </c>
      <c r="B517" s="1441" t="str">
        <f>IF(AND('Identification '!$F$11="",'Identification '!$F$15&lt;&gt;""),'Identification '!$F$15,IF('Identification '!$F$11="","",IF('Identification '!$F$13="Inscrire le nom de votre organisme dans la cellule F15",'Identification '!$F$15,'Identification '!$F$13)))</f>
        <v/>
      </c>
      <c r="C517" s="8" t="str">
        <f>REF!$BM$8</f>
        <v>2026-2027</v>
      </c>
      <c r="D517" s="8" t="s">
        <v>3361</v>
      </c>
      <c r="E517" s="46" t="str">
        <f>'Identification '!$F$17</f>
        <v/>
      </c>
      <c r="F517" s="8" t="str">
        <f>'Identification '!$G$18</f>
        <v/>
      </c>
      <c r="G517" s="8" t="str">
        <f>IF('Section 9b Plan_Médiation'!B205="","",'Section 9b Plan_Médiation'!B205)</f>
        <v/>
      </c>
      <c r="H517" s="1315" t="str">
        <f>IF('Section 9b Plan_Médiation'!C205="","",'Section 9b Plan_Médiation'!C205)</f>
        <v/>
      </c>
      <c r="I517" s="8" t="str">
        <f>IF('Section 9b Plan_Médiation'!D205="","",IF('Section 9b Plan_Médiation'!D205="«Choisir»","",'Section 9b Plan_Médiation'!D205))</f>
        <v/>
      </c>
      <c r="J517" s="8" t="str">
        <f>IF('Section 9b Plan_Médiation'!F205="","",IF('Section 9b Plan_Médiation'!F205="«Choisir»","",'Section 9b Plan_Médiation'!F205))</f>
        <v/>
      </c>
      <c r="K517" s="8">
        <f>'Section 9b Plan_Médiation'!G205</f>
        <v>0</v>
      </c>
      <c r="L517" s="8">
        <f>'Section 9b Plan_Médiation'!H205</f>
        <v>0</v>
      </c>
      <c r="M517" s="8">
        <f>'Section 9b Plan_Médiation'!I205</f>
        <v>0</v>
      </c>
      <c r="N517" s="8">
        <f>'Section 9b Plan_Médiation'!J205</f>
        <v>0</v>
      </c>
    </row>
    <row r="518" spans="1:14">
      <c r="A518" s="8">
        <f>'Identification '!$F$11</f>
        <v>0</v>
      </c>
      <c r="B518" s="1441" t="str">
        <f>IF(AND('Identification '!$F$11="",'Identification '!$F$15&lt;&gt;""),'Identification '!$F$15,IF('Identification '!$F$11="","",IF('Identification '!$F$13="Inscrire le nom de votre organisme dans la cellule F15",'Identification '!$F$15,'Identification '!$F$13)))</f>
        <v/>
      </c>
      <c r="C518" s="8" t="str">
        <f>REF!$BM$8</f>
        <v>2026-2027</v>
      </c>
      <c r="D518" s="8" t="s">
        <v>3361</v>
      </c>
      <c r="E518" s="46" t="str">
        <f>'Identification '!$F$17</f>
        <v/>
      </c>
      <c r="F518" s="8" t="str">
        <f>'Identification '!$G$18</f>
        <v/>
      </c>
      <c r="G518" s="8" t="str">
        <f>IF('Section 9b Plan_Médiation'!B206="","",'Section 9b Plan_Médiation'!B206)</f>
        <v/>
      </c>
      <c r="H518" s="1315" t="str">
        <f>IF('Section 9b Plan_Médiation'!C206="","",'Section 9b Plan_Médiation'!C206)</f>
        <v/>
      </c>
      <c r="I518" s="8" t="str">
        <f>IF('Section 9b Plan_Médiation'!D206="","",IF('Section 9b Plan_Médiation'!D206="«Choisir»","",'Section 9b Plan_Médiation'!D206))</f>
        <v/>
      </c>
      <c r="J518" s="8" t="str">
        <f>IF('Section 9b Plan_Médiation'!F206="","",IF('Section 9b Plan_Médiation'!F206="«Choisir»","",'Section 9b Plan_Médiation'!F206))</f>
        <v/>
      </c>
      <c r="K518" s="8">
        <f>'Section 9b Plan_Médiation'!G206</f>
        <v>0</v>
      </c>
      <c r="L518" s="8">
        <f>'Section 9b Plan_Médiation'!H206</f>
        <v>0</v>
      </c>
      <c r="M518" s="8">
        <f>'Section 9b Plan_Médiation'!I206</f>
        <v>0</v>
      </c>
      <c r="N518" s="8">
        <f>'Section 9b Plan_Médiation'!J206</f>
        <v>0</v>
      </c>
    </row>
    <row r="519" spans="1:14">
      <c r="A519" s="8">
        <f>'Identification '!$F$11</f>
        <v>0</v>
      </c>
      <c r="B519" s="1441" t="str">
        <f>IF(AND('Identification '!$F$11="",'Identification '!$F$15&lt;&gt;""),'Identification '!$F$15,IF('Identification '!$F$11="","",IF('Identification '!$F$13="Inscrire le nom de votre organisme dans la cellule F15",'Identification '!$F$15,'Identification '!$F$13)))</f>
        <v/>
      </c>
      <c r="C519" s="8" t="str">
        <f>REF!$BM$8</f>
        <v>2026-2027</v>
      </c>
      <c r="D519" s="8" t="s">
        <v>3361</v>
      </c>
      <c r="E519" s="46" t="str">
        <f>'Identification '!$F$17</f>
        <v/>
      </c>
      <c r="F519" s="8" t="str">
        <f>'Identification '!$G$18</f>
        <v/>
      </c>
      <c r="G519" s="8" t="str">
        <f>IF('Section 9b Plan_Médiation'!B207="","",'Section 9b Plan_Médiation'!B207)</f>
        <v/>
      </c>
      <c r="H519" s="1315" t="str">
        <f>IF('Section 9b Plan_Médiation'!C207="","",'Section 9b Plan_Médiation'!C207)</f>
        <v/>
      </c>
      <c r="I519" s="8" t="str">
        <f>IF('Section 9b Plan_Médiation'!D207="","",IF('Section 9b Plan_Médiation'!D207="«Choisir»","",'Section 9b Plan_Médiation'!D207))</f>
        <v/>
      </c>
      <c r="J519" s="8" t="str">
        <f>IF('Section 9b Plan_Médiation'!F207="","",IF('Section 9b Plan_Médiation'!F207="«Choisir»","",'Section 9b Plan_Médiation'!F207))</f>
        <v/>
      </c>
      <c r="K519" s="8">
        <f>'Section 9b Plan_Médiation'!G207</f>
        <v>0</v>
      </c>
      <c r="L519" s="8">
        <f>'Section 9b Plan_Médiation'!H207</f>
        <v>0</v>
      </c>
      <c r="M519" s="8">
        <f>'Section 9b Plan_Médiation'!I207</f>
        <v>0</v>
      </c>
      <c r="N519" s="8">
        <f>'Section 9b Plan_Médiation'!J207</f>
        <v>0</v>
      </c>
    </row>
    <row r="520" spans="1:14">
      <c r="A520" s="8">
        <f>'Identification '!$F$11</f>
        <v>0</v>
      </c>
      <c r="B520" s="1441" t="str">
        <f>IF(AND('Identification '!$F$11="",'Identification '!$F$15&lt;&gt;""),'Identification '!$F$15,IF('Identification '!$F$11="","",IF('Identification '!$F$13="Inscrire le nom de votre organisme dans la cellule F15",'Identification '!$F$15,'Identification '!$F$13)))</f>
        <v/>
      </c>
      <c r="C520" s="8" t="str">
        <f>REF!$BM$8</f>
        <v>2026-2027</v>
      </c>
      <c r="D520" s="8" t="s">
        <v>3361</v>
      </c>
      <c r="E520" s="46" t="str">
        <f>'Identification '!$F$17</f>
        <v/>
      </c>
      <c r="F520" s="8" t="str">
        <f>'Identification '!$G$18</f>
        <v/>
      </c>
      <c r="G520" s="8" t="str">
        <f>IF('Section 9b Plan_Médiation'!B208="","",'Section 9b Plan_Médiation'!B208)</f>
        <v/>
      </c>
      <c r="H520" s="1315" t="str">
        <f>IF('Section 9b Plan_Médiation'!C208="","",'Section 9b Plan_Médiation'!C208)</f>
        <v/>
      </c>
      <c r="I520" s="8" t="str">
        <f>IF('Section 9b Plan_Médiation'!D208="","",IF('Section 9b Plan_Médiation'!D208="«Choisir»","",'Section 9b Plan_Médiation'!D208))</f>
        <v/>
      </c>
      <c r="J520" s="8" t="str">
        <f>IF('Section 9b Plan_Médiation'!F208="","",IF('Section 9b Plan_Médiation'!F208="«Choisir»","",'Section 9b Plan_Médiation'!F208))</f>
        <v/>
      </c>
      <c r="K520" s="8">
        <f>'Section 9b Plan_Médiation'!G208</f>
        <v>0</v>
      </c>
      <c r="L520" s="8">
        <f>'Section 9b Plan_Médiation'!H208</f>
        <v>0</v>
      </c>
      <c r="M520" s="8">
        <f>'Section 9b Plan_Médiation'!I208</f>
        <v>0</v>
      </c>
      <c r="N520" s="8">
        <f>'Section 9b Plan_Médiation'!J208</f>
        <v>0</v>
      </c>
    </row>
    <row r="521" spans="1:14">
      <c r="A521" s="8">
        <f>'Identification '!$F$11</f>
        <v>0</v>
      </c>
      <c r="B521" s="1441" t="str">
        <f>IF(AND('Identification '!$F$11="",'Identification '!$F$15&lt;&gt;""),'Identification '!$F$15,IF('Identification '!$F$11="","",IF('Identification '!$F$13="Inscrire le nom de votre organisme dans la cellule F15",'Identification '!$F$15,'Identification '!$F$13)))</f>
        <v/>
      </c>
      <c r="C521" s="8" t="str">
        <f>REF!$BM$8</f>
        <v>2026-2027</v>
      </c>
      <c r="D521" s="8" t="s">
        <v>3361</v>
      </c>
      <c r="E521" s="46" t="str">
        <f>'Identification '!$F$17</f>
        <v/>
      </c>
      <c r="F521" s="8" t="str">
        <f>'Identification '!$G$18</f>
        <v/>
      </c>
      <c r="G521" s="8" t="str">
        <f>IF('Section 9b Plan_Médiation'!B209="","",'Section 9b Plan_Médiation'!B209)</f>
        <v/>
      </c>
      <c r="H521" s="1315" t="str">
        <f>IF('Section 9b Plan_Médiation'!C209="","",'Section 9b Plan_Médiation'!C209)</f>
        <v/>
      </c>
      <c r="I521" s="8" t="str">
        <f>IF('Section 9b Plan_Médiation'!D209="","",IF('Section 9b Plan_Médiation'!D209="«Choisir»","",'Section 9b Plan_Médiation'!D209))</f>
        <v/>
      </c>
      <c r="J521" s="8" t="str">
        <f>IF('Section 9b Plan_Médiation'!F209="","",IF('Section 9b Plan_Médiation'!F209="«Choisir»","",'Section 9b Plan_Médiation'!F209))</f>
        <v/>
      </c>
      <c r="K521" s="8">
        <f>'Section 9b Plan_Médiation'!G209</f>
        <v>0</v>
      </c>
      <c r="L521" s="8">
        <f>'Section 9b Plan_Médiation'!H209</f>
        <v>0</v>
      </c>
      <c r="M521" s="8">
        <f>'Section 9b Plan_Médiation'!I209</f>
        <v>0</v>
      </c>
      <c r="N521" s="8">
        <f>'Section 9b Plan_Médiation'!J209</f>
        <v>0</v>
      </c>
    </row>
    <row r="522" spans="1:14">
      <c r="A522" s="8">
        <f>'Identification '!$F$11</f>
        <v>0</v>
      </c>
      <c r="B522" s="1441" t="str">
        <f>IF(AND('Identification '!$F$11="",'Identification '!$F$15&lt;&gt;""),'Identification '!$F$15,IF('Identification '!$F$11="","",IF('Identification '!$F$13="Inscrire le nom de votre organisme dans la cellule F15",'Identification '!$F$15,'Identification '!$F$13)))</f>
        <v/>
      </c>
      <c r="C522" s="8" t="str">
        <f>REF!$BM$8</f>
        <v>2026-2027</v>
      </c>
      <c r="D522" s="8" t="s">
        <v>3361</v>
      </c>
      <c r="E522" s="46" t="str">
        <f>'Identification '!$F$17</f>
        <v/>
      </c>
      <c r="F522" s="8" t="str">
        <f>'Identification '!$G$18</f>
        <v/>
      </c>
      <c r="G522" s="8" t="str">
        <f>IF('Section 9b Plan_Médiation'!B210="","",'Section 9b Plan_Médiation'!B210)</f>
        <v/>
      </c>
      <c r="H522" s="1315" t="str">
        <f>IF('Section 9b Plan_Médiation'!C210="","",'Section 9b Plan_Médiation'!C210)</f>
        <v/>
      </c>
      <c r="I522" s="8" t="str">
        <f>IF('Section 9b Plan_Médiation'!D210="","",IF('Section 9b Plan_Médiation'!D210="«Choisir»","",'Section 9b Plan_Médiation'!D210))</f>
        <v/>
      </c>
      <c r="J522" s="8" t="str">
        <f>IF('Section 9b Plan_Médiation'!F210="","",IF('Section 9b Plan_Médiation'!F210="«Choisir»","",'Section 9b Plan_Médiation'!F210))</f>
        <v/>
      </c>
      <c r="K522" s="8">
        <f>'Section 9b Plan_Médiation'!G210</f>
        <v>0</v>
      </c>
      <c r="L522" s="8">
        <f>'Section 9b Plan_Médiation'!H210</f>
        <v>0</v>
      </c>
      <c r="M522" s="8">
        <f>'Section 9b Plan_Médiation'!I210</f>
        <v>0</v>
      </c>
      <c r="N522" s="8">
        <f>'Section 9b Plan_Médiation'!J210</f>
        <v>0</v>
      </c>
    </row>
    <row r="523" spans="1:14">
      <c r="A523" s="8">
        <f>'Identification '!$F$11</f>
        <v>0</v>
      </c>
      <c r="B523" s="1441" t="str">
        <f>IF(AND('Identification '!$F$11="",'Identification '!$F$15&lt;&gt;""),'Identification '!$F$15,IF('Identification '!$F$11="","",IF('Identification '!$F$13="Inscrire le nom de votre organisme dans la cellule F15",'Identification '!$F$15,'Identification '!$F$13)))</f>
        <v/>
      </c>
      <c r="C523" s="8" t="str">
        <f>REF!$BM$8</f>
        <v>2026-2027</v>
      </c>
      <c r="D523" s="8" t="s">
        <v>3361</v>
      </c>
      <c r="E523" s="46" t="str">
        <f>'Identification '!$F$17</f>
        <v/>
      </c>
      <c r="F523" s="8" t="str">
        <f>'Identification '!$G$18</f>
        <v/>
      </c>
      <c r="G523" s="8" t="str">
        <f>IF('Section 9b Plan_Médiation'!B211="","",'Section 9b Plan_Médiation'!B211)</f>
        <v/>
      </c>
      <c r="H523" s="1315" t="str">
        <f>IF('Section 9b Plan_Médiation'!C211="","",'Section 9b Plan_Médiation'!C211)</f>
        <v/>
      </c>
      <c r="I523" s="8" t="str">
        <f>IF('Section 9b Plan_Médiation'!D211="","",IF('Section 9b Plan_Médiation'!D211="«Choisir»","",'Section 9b Plan_Médiation'!D211))</f>
        <v/>
      </c>
      <c r="J523" s="8" t="str">
        <f>IF('Section 9b Plan_Médiation'!F211="","",IF('Section 9b Plan_Médiation'!F211="«Choisir»","",'Section 9b Plan_Médiation'!F211))</f>
        <v/>
      </c>
      <c r="K523" s="8">
        <f>'Section 9b Plan_Médiation'!G211</f>
        <v>0</v>
      </c>
      <c r="L523" s="8">
        <f>'Section 9b Plan_Médiation'!H211</f>
        <v>0</v>
      </c>
      <c r="M523" s="8">
        <f>'Section 9b Plan_Médiation'!I211</f>
        <v>0</v>
      </c>
      <c r="N523" s="8">
        <f>'Section 9b Plan_Médiation'!J211</f>
        <v>0</v>
      </c>
    </row>
    <row r="524" spans="1:14">
      <c r="A524" s="8">
        <f>'Identification '!$F$11</f>
        <v>0</v>
      </c>
      <c r="B524" s="1441" t="str">
        <f>IF(AND('Identification '!$F$11="",'Identification '!$F$15&lt;&gt;""),'Identification '!$F$15,IF('Identification '!$F$11="","",IF('Identification '!$F$13="Inscrire le nom de votre organisme dans la cellule F15",'Identification '!$F$15,'Identification '!$F$13)))</f>
        <v/>
      </c>
      <c r="C524" s="8" t="str">
        <f>REF!$BM$8</f>
        <v>2026-2027</v>
      </c>
      <c r="D524" s="8" t="s">
        <v>3361</v>
      </c>
      <c r="E524" s="46" t="str">
        <f>'Identification '!$F$17</f>
        <v/>
      </c>
      <c r="F524" s="8" t="str">
        <f>'Identification '!$G$18</f>
        <v/>
      </c>
      <c r="G524" s="8" t="str">
        <f>IF('Section 9b Plan_Médiation'!B212="","",'Section 9b Plan_Médiation'!B212)</f>
        <v/>
      </c>
      <c r="H524" s="1315" t="str">
        <f>IF('Section 9b Plan_Médiation'!C212="","",'Section 9b Plan_Médiation'!C212)</f>
        <v/>
      </c>
      <c r="I524" s="8" t="str">
        <f>IF('Section 9b Plan_Médiation'!D212="","",IF('Section 9b Plan_Médiation'!D212="«Choisir»","",'Section 9b Plan_Médiation'!D212))</f>
        <v/>
      </c>
      <c r="J524" s="8" t="str">
        <f>IF('Section 9b Plan_Médiation'!F212="","",IF('Section 9b Plan_Médiation'!F212="«Choisir»","",'Section 9b Plan_Médiation'!F212))</f>
        <v/>
      </c>
      <c r="K524" s="8">
        <f>'Section 9b Plan_Médiation'!G212</f>
        <v>0</v>
      </c>
      <c r="L524" s="8">
        <f>'Section 9b Plan_Médiation'!H212</f>
        <v>0</v>
      </c>
      <c r="M524" s="8">
        <f>'Section 9b Plan_Médiation'!I212</f>
        <v>0</v>
      </c>
      <c r="N524" s="8">
        <f>'Section 9b Plan_Médiation'!J212</f>
        <v>0</v>
      </c>
    </row>
    <row r="525" spans="1:14">
      <c r="A525" s="8">
        <f>'Identification '!$F$11</f>
        <v>0</v>
      </c>
      <c r="B525" s="1441" t="str">
        <f>IF(AND('Identification '!$F$11="",'Identification '!$F$15&lt;&gt;""),'Identification '!$F$15,IF('Identification '!$F$11="","",IF('Identification '!$F$13="Inscrire le nom de votre organisme dans la cellule F15",'Identification '!$F$15,'Identification '!$F$13)))</f>
        <v/>
      </c>
      <c r="C525" s="8" t="str">
        <f>REF!$BM$8</f>
        <v>2026-2027</v>
      </c>
      <c r="D525" s="8" t="s">
        <v>3361</v>
      </c>
      <c r="E525" s="46" t="str">
        <f>'Identification '!$F$17</f>
        <v/>
      </c>
      <c r="F525" s="8" t="str">
        <f>'Identification '!$G$18</f>
        <v/>
      </c>
      <c r="G525" s="8" t="str">
        <f>IF('Section 9b Plan_Médiation'!B213="","",'Section 9b Plan_Médiation'!B213)</f>
        <v/>
      </c>
      <c r="H525" s="1315" t="str">
        <f>IF('Section 9b Plan_Médiation'!C213="","",'Section 9b Plan_Médiation'!C213)</f>
        <v/>
      </c>
      <c r="I525" s="8" t="str">
        <f>IF('Section 9b Plan_Médiation'!D213="","",IF('Section 9b Plan_Médiation'!D213="«Choisir»","",'Section 9b Plan_Médiation'!D213))</f>
        <v/>
      </c>
      <c r="J525" s="8" t="str">
        <f>IF('Section 9b Plan_Médiation'!F213="","",IF('Section 9b Plan_Médiation'!F213="«Choisir»","",'Section 9b Plan_Médiation'!F213))</f>
        <v/>
      </c>
      <c r="K525" s="8">
        <f>'Section 9b Plan_Médiation'!G213</f>
        <v>0</v>
      </c>
      <c r="L525" s="8">
        <f>'Section 9b Plan_Médiation'!H213</f>
        <v>0</v>
      </c>
      <c r="M525" s="8">
        <f>'Section 9b Plan_Médiation'!I213</f>
        <v>0</v>
      </c>
      <c r="N525" s="8">
        <f>'Section 9b Plan_Médiation'!J213</f>
        <v>0</v>
      </c>
    </row>
    <row r="526" spans="1:14">
      <c r="A526" s="8">
        <f>'Identification '!$F$11</f>
        <v>0</v>
      </c>
      <c r="B526" s="1441" t="str">
        <f>IF(AND('Identification '!$F$11="",'Identification '!$F$15&lt;&gt;""),'Identification '!$F$15,IF('Identification '!$F$11="","",IF('Identification '!$F$13="Inscrire le nom de votre organisme dans la cellule F15",'Identification '!$F$15,'Identification '!$F$13)))</f>
        <v/>
      </c>
      <c r="C526" s="8" t="str">
        <f>REF!$BM$8</f>
        <v>2026-2027</v>
      </c>
      <c r="D526" s="8" t="s">
        <v>3361</v>
      </c>
      <c r="E526" s="46" t="str">
        <f>'Identification '!$F$17</f>
        <v/>
      </c>
      <c r="F526" s="8" t="str">
        <f>'Identification '!$G$18</f>
        <v/>
      </c>
      <c r="G526" s="8" t="str">
        <f>IF('Section 9b Plan_Médiation'!B214="","",'Section 9b Plan_Médiation'!B214)</f>
        <v/>
      </c>
      <c r="H526" s="1315" t="str">
        <f>IF('Section 9b Plan_Médiation'!C214="","",'Section 9b Plan_Médiation'!C214)</f>
        <v/>
      </c>
      <c r="I526" s="8" t="str">
        <f>IF('Section 9b Plan_Médiation'!D214="","",IF('Section 9b Plan_Médiation'!D214="«Choisir»","",'Section 9b Plan_Médiation'!D214))</f>
        <v/>
      </c>
      <c r="J526" s="8" t="str">
        <f>IF('Section 9b Plan_Médiation'!F214="","",IF('Section 9b Plan_Médiation'!F214="«Choisir»","",'Section 9b Plan_Médiation'!F214))</f>
        <v/>
      </c>
      <c r="K526" s="8">
        <f>'Section 9b Plan_Médiation'!G214</f>
        <v>0</v>
      </c>
      <c r="L526" s="8">
        <f>'Section 9b Plan_Médiation'!H214</f>
        <v>0</v>
      </c>
      <c r="M526" s="8">
        <f>'Section 9b Plan_Médiation'!I214</f>
        <v>0</v>
      </c>
      <c r="N526" s="8">
        <f>'Section 9b Plan_Médiation'!J214</f>
        <v>0</v>
      </c>
    </row>
    <row r="527" spans="1:14">
      <c r="A527" s="8">
        <f>'Identification '!$F$11</f>
        <v>0</v>
      </c>
      <c r="B527" s="1441" t="str">
        <f>IF(AND('Identification '!$F$11="",'Identification '!$F$15&lt;&gt;""),'Identification '!$F$15,IF('Identification '!$F$11="","",IF('Identification '!$F$13="Inscrire le nom de votre organisme dans la cellule F15",'Identification '!$F$15,'Identification '!$F$13)))</f>
        <v/>
      </c>
      <c r="C527" s="8" t="str">
        <f>REF!$BM$8</f>
        <v>2026-2027</v>
      </c>
      <c r="D527" s="8" t="s">
        <v>3361</v>
      </c>
      <c r="E527" s="46" t="str">
        <f>'Identification '!$F$17</f>
        <v/>
      </c>
      <c r="F527" s="8" t="str">
        <f>'Identification '!$G$18</f>
        <v/>
      </c>
      <c r="G527" s="8" t="str">
        <f>IF('Section 9b Plan_Médiation'!B215="","",'Section 9b Plan_Médiation'!B215)</f>
        <v/>
      </c>
      <c r="H527" s="1315" t="str">
        <f>IF('Section 9b Plan_Médiation'!C215="","",'Section 9b Plan_Médiation'!C215)</f>
        <v/>
      </c>
      <c r="I527" s="8" t="str">
        <f>IF('Section 9b Plan_Médiation'!D215="","",IF('Section 9b Plan_Médiation'!D215="«Choisir»","",'Section 9b Plan_Médiation'!D215))</f>
        <v/>
      </c>
      <c r="J527" s="8" t="str">
        <f>IF('Section 9b Plan_Médiation'!F215="","",IF('Section 9b Plan_Médiation'!F215="«Choisir»","",'Section 9b Plan_Médiation'!F215))</f>
        <v/>
      </c>
      <c r="K527" s="8">
        <f>'Section 9b Plan_Médiation'!G215</f>
        <v>0</v>
      </c>
      <c r="L527" s="8">
        <f>'Section 9b Plan_Médiation'!H215</f>
        <v>0</v>
      </c>
      <c r="M527" s="8">
        <f>'Section 9b Plan_Médiation'!I215</f>
        <v>0</v>
      </c>
      <c r="N527" s="8">
        <f>'Section 9b Plan_Médiation'!J215</f>
        <v>0</v>
      </c>
    </row>
    <row r="528" spans="1:14">
      <c r="A528" s="8">
        <f>'Identification '!$F$11</f>
        <v>0</v>
      </c>
      <c r="B528" s="1441" t="str">
        <f>IF(AND('Identification '!$F$11="",'Identification '!$F$15&lt;&gt;""),'Identification '!$F$15,IF('Identification '!$F$11="","",IF('Identification '!$F$13="Inscrire le nom de votre organisme dans la cellule F15",'Identification '!$F$15,'Identification '!$F$13)))</f>
        <v/>
      </c>
      <c r="C528" s="8" t="str">
        <f>REF!$BM$8</f>
        <v>2026-2027</v>
      </c>
      <c r="D528" s="8" t="s">
        <v>3361</v>
      </c>
      <c r="E528" s="46" t="str">
        <f>'Identification '!$F$17</f>
        <v/>
      </c>
      <c r="F528" s="8" t="str">
        <f>'Identification '!$G$18</f>
        <v/>
      </c>
      <c r="G528" s="8" t="str">
        <f>IF('Section 9b Plan_Médiation'!B216="","",'Section 9b Plan_Médiation'!B216)</f>
        <v/>
      </c>
      <c r="H528" s="1315" t="str">
        <f>IF('Section 9b Plan_Médiation'!C216="","",'Section 9b Plan_Médiation'!C216)</f>
        <v/>
      </c>
      <c r="I528" s="8" t="str">
        <f>IF('Section 9b Plan_Médiation'!D216="","",IF('Section 9b Plan_Médiation'!D216="«Choisir»","",'Section 9b Plan_Médiation'!D216))</f>
        <v/>
      </c>
      <c r="J528" s="8" t="str">
        <f>IF('Section 9b Plan_Médiation'!F216="","",IF('Section 9b Plan_Médiation'!F216="«Choisir»","",'Section 9b Plan_Médiation'!F216))</f>
        <v/>
      </c>
      <c r="K528" s="8">
        <f>'Section 9b Plan_Médiation'!G216</f>
        <v>0</v>
      </c>
      <c r="L528" s="8">
        <f>'Section 9b Plan_Médiation'!H216</f>
        <v>0</v>
      </c>
      <c r="M528" s="8">
        <f>'Section 9b Plan_Médiation'!I216</f>
        <v>0</v>
      </c>
      <c r="N528" s="8">
        <f>'Section 9b Plan_Médiation'!J216</f>
        <v>0</v>
      </c>
    </row>
    <row r="529" spans="1:14">
      <c r="A529" s="8">
        <f>'Identification '!$F$11</f>
        <v>0</v>
      </c>
      <c r="B529" s="1441" t="str">
        <f>IF(AND('Identification '!$F$11="",'Identification '!$F$15&lt;&gt;""),'Identification '!$F$15,IF('Identification '!$F$11="","",IF('Identification '!$F$13="Inscrire le nom de votre organisme dans la cellule F15",'Identification '!$F$15,'Identification '!$F$13)))</f>
        <v/>
      </c>
      <c r="C529" s="8" t="str">
        <f>REF!$BM$8</f>
        <v>2026-2027</v>
      </c>
      <c r="D529" s="8" t="s">
        <v>3361</v>
      </c>
      <c r="E529" s="46" t="str">
        <f>'Identification '!$F$17</f>
        <v/>
      </c>
      <c r="F529" s="8" t="str">
        <f>'Identification '!$G$18</f>
        <v/>
      </c>
      <c r="G529" s="8" t="str">
        <f>IF('Section 9b Plan_Médiation'!B217="","",'Section 9b Plan_Médiation'!B217)</f>
        <v/>
      </c>
      <c r="H529" s="1315" t="str">
        <f>IF('Section 9b Plan_Médiation'!C217="","",'Section 9b Plan_Médiation'!C217)</f>
        <v/>
      </c>
      <c r="I529" s="8" t="str">
        <f>IF('Section 9b Plan_Médiation'!D217="","",IF('Section 9b Plan_Médiation'!D217="«Choisir»","",'Section 9b Plan_Médiation'!D217))</f>
        <v/>
      </c>
      <c r="J529" s="8" t="str">
        <f>IF('Section 9b Plan_Médiation'!F217="","",IF('Section 9b Plan_Médiation'!F217="«Choisir»","",'Section 9b Plan_Médiation'!F217))</f>
        <v/>
      </c>
      <c r="K529" s="8">
        <f>'Section 9b Plan_Médiation'!G217</f>
        <v>0</v>
      </c>
      <c r="L529" s="8">
        <f>'Section 9b Plan_Médiation'!H217</f>
        <v>0</v>
      </c>
      <c r="M529" s="8">
        <f>'Section 9b Plan_Médiation'!I217</f>
        <v>0</v>
      </c>
      <c r="N529" s="8">
        <f>'Section 9b Plan_Médiation'!J217</f>
        <v>0</v>
      </c>
    </row>
    <row r="530" spans="1:14">
      <c r="A530" s="8">
        <f>'Identification '!$F$11</f>
        <v>0</v>
      </c>
      <c r="B530" s="1441" t="str">
        <f>IF(AND('Identification '!$F$11="",'Identification '!$F$15&lt;&gt;""),'Identification '!$F$15,IF('Identification '!$F$11="","",IF('Identification '!$F$13="Inscrire le nom de votre organisme dans la cellule F15",'Identification '!$F$15,'Identification '!$F$13)))</f>
        <v/>
      </c>
      <c r="C530" s="8" t="str">
        <f>REF!$BM$8</f>
        <v>2026-2027</v>
      </c>
      <c r="D530" s="8" t="s">
        <v>3361</v>
      </c>
      <c r="E530" s="46" t="str">
        <f>'Identification '!$F$17</f>
        <v/>
      </c>
      <c r="F530" s="8" t="str">
        <f>'Identification '!$G$18</f>
        <v/>
      </c>
      <c r="G530" s="8" t="str">
        <f>IF('Section 9b Plan_Médiation'!B218="","",'Section 9b Plan_Médiation'!B218)</f>
        <v/>
      </c>
      <c r="H530" s="1315" t="str">
        <f>IF('Section 9b Plan_Médiation'!C218="","",'Section 9b Plan_Médiation'!C218)</f>
        <v/>
      </c>
      <c r="I530" s="8" t="str">
        <f>IF('Section 9b Plan_Médiation'!D218="","",IF('Section 9b Plan_Médiation'!D218="«Choisir»","",'Section 9b Plan_Médiation'!D218))</f>
        <v/>
      </c>
      <c r="J530" s="8" t="str">
        <f>IF('Section 9b Plan_Médiation'!F218="","",IF('Section 9b Plan_Médiation'!F218="«Choisir»","",'Section 9b Plan_Médiation'!F218))</f>
        <v/>
      </c>
      <c r="K530" s="8">
        <f>'Section 9b Plan_Médiation'!G218</f>
        <v>0</v>
      </c>
      <c r="L530" s="8">
        <f>'Section 9b Plan_Médiation'!H218</f>
        <v>0</v>
      </c>
      <c r="M530" s="8">
        <f>'Section 9b Plan_Médiation'!I218</f>
        <v>0</v>
      </c>
      <c r="N530" s="8">
        <f>'Section 9b Plan_Médiation'!J218</f>
        <v>0</v>
      </c>
    </row>
    <row r="531" spans="1:14">
      <c r="A531" s="8">
        <f>'Identification '!$F$11</f>
        <v>0</v>
      </c>
      <c r="B531" s="1441" t="str">
        <f>IF(AND('Identification '!$F$11="",'Identification '!$F$15&lt;&gt;""),'Identification '!$F$15,IF('Identification '!$F$11="","",IF('Identification '!$F$13="Inscrire le nom de votre organisme dans la cellule F15",'Identification '!$F$15,'Identification '!$F$13)))</f>
        <v/>
      </c>
      <c r="C531" s="8" t="str">
        <f>REF!$BM$8</f>
        <v>2026-2027</v>
      </c>
      <c r="D531" s="8" t="s">
        <v>3361</v>
      </c>
      <c r="E531" s="46" t="str">
        <f>'Identification '!$F$17</f>
        <v/>
      </c>
      <c r="F531" s="8" t="str">
        <f>'Identification '!$G$18</f>
        <v/>
      </c>
      <c r="G531" s="8" t="str">
        <f>IF('Section 9b Plan_Médiation'!B219="","",'Section 9b Plan_Médiation'!B219)</f>
        <v/>
      </c>
      <c r="H531" s="1315" t="str">
        <f>IF('Section 9b Plan_Médiation'!C219="","",'Section 9b Plan_Médiation'!C219)</f>
        <v/>
      </c>
      <c r="I531" s="8" t="str">
        <f>IF('Section 9b Plan_Médiation'!D219="","",IF('Section 9b Plan_Médiation'!D219="«Choisir»","",'Section 9b Plan_Médiation'!D219))</f>
        <v/>
      </c>
      <c r="J531" s="8" t="str">
        <f>IF('Section 9b Plan_Médiation'!F219="","",IF('Section 9b Plan_Médiation'!F219="«Choisir»","",'Section 9b Plan_Médiation'!F219))</f>
        <v/>
      </c>
      <c r="K531" s="8">
        <f>'Section 9b Plan_Médiation'!G219</f>
        <v>0</v>
      </c>
      <c r="L531" s="8">
        <f>'Section 9b Plan_Médiation'!H219</f>
        <v>0</v>
      </c>
      <c r="M531" s="8">
        <f>'Section 9b Plan_Médiation'!I219</f>
        <v>0</v>
      </c>
      <c r="N531" s="8">
        <f>'Section 9b Plan_Médiation'!J219</f>
        <v>0</v>
      </c>
    </row>
    <row r="532" spans="1:14">
      <c r="A532" s="8">
        <f>'Identification '!$F$11</f>
        <v>0</v>
      </c>
      <c r="B532" s="1441" t="str">
        <f>IF(AND('Identification '!$F$11="",'Identification '!$F$15&lt;&gt;""),'Identification '!$F$15,IF('Identification '!$F$11="","",IF('Identification '!$F$13="Inscrire le nom de votre organisme dans la cellule F15",'Identification '!$F$15,'Identification '!$F$13)))</f>
        <v/>
      </c>
      <c r="C532" s="8" t="str">
        <f>REF!$BM$8</f>
        <v>2026-2027</v>
      </c>
      <c r="D532" s="8" t="s">
        <v>3361</v>
      </c>
      <c r="E532" s="46" t="str">
        <f>'Identification '!$F$17</f>
        <v/>
      </c>
      <c r="F532" s="8" t="str">
        <f>'Identification '!$G$18</f>
        <v/>
      </c>
      <c r="G532" s="8" t="str">
        <f>IF('Section 9b Plan_Médiation'!B220="","",'Section 9b Plan_Médiation'!B220)</f>
        <v/>
      </c>
      <c r="H532" s="1315" t="str">
        <f>IF('Section 9b Plan_Médiation'!C220="","",'Section 9b Plan_Médiation'!C220)</f>
        <v/>
      </c>
      <c r="I532" s="8" t="str">
        <f>IF('Section 9b Plan_Médiation'!D220="","",IF('Section 9b Plan_Médiation'!D220="«Choisir»","",'Section 9b Plan_Médiation'!D220))</f>
        <v/>
      </c>
      <c r="J532" s="8" t="str">
        <f>IF('Section 9b Plan_Médiation'!F220="","",IF('Section 9b Plan_Médiation'!F220="«Choisir»","",'Section 9b Plan_Médiation'!F220))</f>
        <v/>
      </c>
      <c r="K532" s="8">
        <f>'Section 9b Plan_Médiation'!G220</f>
        <v>0</v>
      </c>
      <c r="L532" s="8">
        <f>'Section 9b Plan_Médiation'!H220</f>
        <v>0</v>
      </c>
      <c r="M532" s="8">
        <f>'Section 9b Plan_Médiation'!I220</f>
        <v>0</v>
      </c>
      <c r="N532" s="8">
        <f>'Section 9b Plan_Médiation'!J220</f>
        <v>0</v>
      </c>
    </row>
    <row r="533" spans="1:14">
      <c r="A533" s="8">
        <f>'Identification '!$F$11</f>
        <v>0</v>
      </c>
      <c r="B533" s="1441" t="str">
        <f>IF(AND('Identification '!$F$11="",'Identification '!$F$15&lt;&gt;""),'Identification '!$F$15,IF('Identification '!$F$11="","",IF('Identification '!$F$13="Inscrire le nom de votre organisme dans la cellule F15",'Identification '!$F$15,'Identification '!$F$13)))</f>
        <v/>
      </c>
      <c r="C533" s="8" t="str">
        <f>REF!$BM$8</f>
        <v>2026-2027</v>
      </c>
      <c r="D533" s="8" t="s">
        <v>3361</v>
      </c>
      <c r="E533" s="46" t="str">
        <f>'Identification '!$F$17</f>
        <v/>
      </c>
      <c r="F533" s="8" t="str">
        <f>'Identification '!$G$18</f>
        <v/>
      </c>
      <c r="G533" s="8" t="str">
        <f>IF('Section 9b Plan_Médiation'!B221="","",'Section 9b Plan_Médiation'!B221)</f>
        <v/>
      </c>
      <c r="H533" s="1315" t="str">
        <f>IF('Section 9b Plan_Médiation'!C221="","",'Section 9b Plan_Médiation'!C221)</f>
        <v/>
      </c>
      <c r="I533" s="8" t="str">
        <f>IF('Section 9b Plan_Médiation'!D221="","",IF('Section 9b Plan_Médiation'!D221="«Choisir»","",'Section 9b Plan_Médiation'!D221))</f>
        <v/>
      </c>
      <c r="J533" s="8" t="str">
        <f>IF('Section 9b Plan_Médiation'!F221="","",IF('Section 9b Plan_Médiation'!F221="«Choisir»","",'Section 9b Plan_Médiation'!F221))</f>
        <v/>
      </c>
      <c r="K533" s="8">
        <f>'Section 9b Plan_Médiation'!G221</f>
        <v>0</v>
      </c>
      <c r="L533" s="8">
        <f>'Section 9b Plan_Médiation'!H221</f>
        <v>0</v>
      </c>
      <c r="M533" s="8">
        <f>'Section 9b Plan_Médiation'!I221</f>
        <v>0</v>
      </c>
      <c r="N533" s="8">
        <f>'Section 9b Plan_Médiation'!J221</f>
        <v>0</v>
      </c>
    </row>
    <row r="534" spans="1:14">
      <c r="A534" s="8">
        <f>'Identification '!$F$11</f>
        <v>0</v>
      </c>
      <c r="B534" s="1441" t="str">
        <f>IF(AND('Identification '!$F$11="",'Identification '!$F$15&lt;&gt;""),'Identification '!$F$15,IF('Identification '!$F$11="","",IF('Identification '!$F$13="Inscrire le nom de votre organisme dans la cellule F15",'Identification '!$F$15,'Identification '!$F$13)))</f>
        <v/>
      </c>
      <c r="C534" s="8" t="str">
        <f>REF!$BM$8</f>
        <v>2026-2027</v>
      </c>
      <c r="D534" s="8" t="s">
        <v>3361</v>
      </c>
      <c r="E534" s="46" t="str">
        <f>'Identification '!$F$17</f>
        <v/>
      </c>
      <c r="F534" s="8" t="str">
        <f>'Identification '!$G$18</f>
        <v/>
      </c>
      <c r="G534" s="8" t="str">
        <f>IF('Section 9b Plan_Médiation'!B222="","",'Section 9b Plan_Médiation'!B222)</f>
        <v/>
      </c>
      <c r="H534" s="1315" t="str">
        <f>IF('Section 9b Plan_Médiation'!C222="","",'Section 9b Plan_Médiation'!C222)</f>
        <v/>
      </c>
      <c r="I534" s="8" t="str">
        <f>IF('Section 9b Plan_Médiation'!D222="","",IF('Section 9b Plan_Médiation'!D222="«Choisir»","",'Section 9b Plan_Médiation'!D222))</f>
        <v/>
      </c>
      <c r="J534" s="8" t="str">
        <f>IF('Section 9b Plan_Médiation'!F222="","",IF('Section 9b Plan_Médiation'!F222="«Choisir»","",'Section 9b Plan_Médiation'!F222))</f>
        <v/>
      </c>
      <c r="K534" s="8">
        <f>'Section 9b Plan_Médiation'!G222</f>
        <v>0</v>
      </c>
      <c r="L534" s="8">
        <f>'Section 9b Plan_Médiation'!H222</f>
        <v>0</v>
      </c>
      <c r="M534" s="8">
        <f>'Section 9b Plan_Médiation'!I222</f>
        <v>0</v>
      </c>
      <c r="N534" s="8">
        <f>'Section 9b Plan_Médiation'!J222</f>
        <v>0</v>
      </c>
    </row>
    <row r="535" spans="1:14">
      <c r="A535" s="8">
        <f>'Identification '!$F$11</f>
        <v>0</v>
      </c>
      <c r="B535" s="1441" t="str">
        <f>IF(AND('Identification '!$F$11="",'Identification '!$F$15&lt;&gt;""),'Identification '!$F$15,IF('Identification '!$F$11="","",IF('Identification '!$F$13="Inscrire le nom de votre organisme dans la cellule F15",'Identification '!$F$15,'Identification '!$F$13)))</f>
        <v/>
      </c>
      <c r="C535" s="8" t="str">
        <f>REF!$BM$8</f>
        <v>2026-2027</v>
      </c>
      <c r="D535" s="8" t="s">
        <v>3361</v>
      </c>
      <c r="E535" s="46" t="str">
        <f>'Identification '!$F$17</f>
        <v/>
      </c>
      <c r="F535" s="8" t="str">
        <f>'Identification '!$G$18</f>
        <v/>
      </c>
      <c r="G535" s="8" t="str">
        <f>IF('Section 9b Plan_Médiation'!B223="","",'Section 9b Plan_Médiation'!B223)</f>
        <v/>
      </c>
      <c r="H535" s="1315" t="str">
        <f>IF('Section 9b Plan_Médiation'!C223="","",'Section 9b Plan_Médiation'!C223)</f>
        <v/>
      </c>
      <c r="I535" s="8" t="str">
        <f>IF('Section 9b Plan_Médiation'!D223="","",IF('Section 9b Plan_Médiation'!D223="«Choisir»","",'Section 9b Plan_Médiation'!D223))</f>
        <v/>
      </c>
      <c r="J535" s="8" t="str">
        <f>IF('Section 9b Plan_Médiation'!F223="","",IF('Section 9b Plan_Médiation'!F223="«Choisir»","",'Section 9b Plan_Médiation'!F223))</f>
        <v/>
      </c>
      <c r="K535" s="8">
        <f>'Section 9b Plan_Médiation'!G223</f>
        <v>0</v>
      </c>
      <c r="L535" s="8">
        <f>'Section 9b Plan_Médiation'!H223</f>
        <v>0</v>
      </c>
      <c r="M535" s="8">
        <f>'Section 9b Plan_Médiation'!I223</f>
        <v>0</v>
      </c>
      <c r="N535" s="8">
        <f>'Section 9b Plan_Médiation'!J223</f>
        <v>0</v>
      </c>
    </row>
    <row r="536" spans="1:14">
      <c r="A536" s="8">
        <f>'Identification '!$F$11</f>
        <v>0</v>
      </c>
      <c r="B536" s="1441" t="str">
        <f>IF(AND('Identification '!$F$11="",'Identification '!$F$15&lt;&gt;""),'Identification '!$F$15,IF('Identification '!$F$11="","",IF('Identification '!$F$13="Inscrire le nom de votre organisme dans la cellule F15",'Identification '!$F$15,'Identification '!$F$13)))</f>
        <v/>
      </c>
      <c r="C536" s="8" t="str">
        <f>REF!$BM$8</f>
        <v>2026-2027</v>
      </c>
      <c r="D536" s="8" t="s">
        <v>3361</v>
      </c>
      <c r="E536" s="46" t="str">
        <f>'Identification '!$F$17</f>
        <v/>
      </c>
      <c r="F536" s="8" t="str">
        <f>'Identification '!$G$18</f>
        <v/>
      </c>
      <c r="G536" s="8" t="str">
        <f>IF('Section 9b Plan_Médiation'!B224="","",'Section 9b Plan_Médiation'!B224)</f>
        <v/>
      </c>
      <c r="H536" s="1315" t="str">
        <f>IF('Section 9b Plan_Médiation'!C224="","",'Section 9b Plan_Médiation'!C224)</f>
        <v/>
      </c>
      <c r="I536" s="8" t="str">
        <f>IF('Section 9b Plan_Médiation'!D224="","",IF('Section 9b Plan_Médiation'!D224="«Choisir»","",'Section 9b Plan_Médiation'!D224))</f>
        <v/>
      </c>
      <c r="J536" s="8" t="str">
        <f>IF('Section 9b Plan_Médiation'!F224="","",IF('Section 9b Plan_Médiation'!F224="«Choisir»","",'Section 9b Plan_Médiation'!F224))</f>
        <v/>
      </c>
      <c r="K536" s="8">
        <f>'Section 9b Plan_Médiation'!G224</f>
        <v>0</v>
      </c>
      <c r="L536" s="8">
        <f>'Section 9b Plan_Médiation'!H224</f>
        <v>0</v>
      </c>
      <c r="M536" s="8">
        <f>'Section 9b Plan_Médiation'!I224</f>
        <v>0</v>
      </c>
      <c r="N536" s="8">
        <f>'Section 9b Plan_Médiation'!J224</f>
        <v>0</v>
      </c>
    </row>
    <row r="537" spans="1:14">
      <c r="A537" s="8">
        <f>'Identification '!$F$11</f>
        <v>0</v>
      </c>
      <c r="B537" s="1441" t="str">
        <f>IF(AND('Identification '!$F$11="",'Identification '!$F$15&lt;&gt;""),'Identification '!$F$15,IF('Identification '!$F$11="","",IF('Identification '!$F$13="Inscrire le nom de votre organisme dans la cellule F15",'Identification '!$F$15,'Identification '!$F$13)))</f>
        <v/>
      </c>
      <c r="C537" s="8" t="str">
        <f>REF!$BM$8</f>
        <v>2026-2027</v>
      </c>
      <c r="D537" s="8" t="s">
        <v>3361</v>
      </c>
      <c r="E537" s="46" t="str">
        <f>'Identification '!$F$17</f>
        <v/>
      </c>
      <c r="F537" s="8" t="str">
        <f>'Identification '!$G$18</f>
        <v/>
      </c>
      <c r="G537" s="8" t="str">
        <f>IF('Section 9b Plan_Médiation'!B225="","",'Section 9b Plan_Médiation'!B225)</f>
        <v/>
      </c>
      <c r="H537" s="1315" t="str">
        <f>IF('Section 9b Plan_Médiation'!C225="","",'Section 9b Plan_Médiation'!C225)</f>
        <v/>
      </c>
      <c r="I537" s="8" t="str">
        <f>IF('Section 9b Plan_Médiation'!D225="","",IF('Section 9b Plan_Médiation'!D225="«Choisir»","",'Section 9b Plan_Médiation'!D225))</f>
        <v/>
      </c>
      <c r="J537" s="8" t="str">
        <f>IF('Section 9b Plan_Médiation'!F225="","",IF('Section 9b Plan_Médiation'!F225="«Choisir»","",'Section 9b Plan_Médiation'!F225))</f>
        <v/>
      </c>
      <c r="K537" s="8">
        <f>'Section 9b Plan_Médiation'!G225</f>
        <v>0</v>
      </c>
      <c r="L537" s="8">
        <f>'Section 9b Plan_Médiation'!H225</f>
        <v>0</v>
      </c>
      <c r="M537" s="8">
        <f>'Section 9b Plan_Médiation'!I225</f>
        <v>0</v>
      </c>
      <c r="N537" s="8">
        <f>'Section 9b Plan_Médiation'!J225</f>
        <v>0</v>
      </c>
    </row>
    <row r="538" spans="1:14">
      <c r="A538" s="8">
        <f>'Identification '!$F$11</f>
        <v>0</v>
      </c>
      <c r="B538" s="1441" t="str">
        <f>IF(AND('Identification '!$F$11="",'Identification '!$F$15&lt;&gt;""),'Identification '!$F$15,IF('Identification '!$F$11="","",IF('Identification '!$F$13="Inscrire le nom de votre organisme dans la cellule F15",'Identification '!$F$15,'Identification '!$F$13)))</f>
        <v/>
      </c>
      <c r="C538" s="8" t="str">
        <f>REF!$BM$8</f>
        <v>2026-2027</v>
      </c>
      <c r="D538" s="8" t="s">
        <v>3361</v>
      </c>
      <c r="E538" s="46" t="str">
        <f>'Identification '!$F$17</f>
        <v/>
      </c>
      <c r="F538" s="8" t="str">
        <f>'Identification '!$G$18</f>
        <v/>
      </c>
      <c r="G538" s="8" t="str">
        <f>IF('Section 9b Plan_Médiation'!B226="","",'Section 9b Plan_Médiation'!B226)</f>
        <v/>
      </c>
      <c r="H538" s="1315" t="str">
        <f>IF('Section 9b Plan_Médiation'!C226="","",'Section 9b Plan_Médiation'!C226)</f>
        <v/>
      </c>
      <c r="I538" s="8" t="str">
        <f>IF('Section 9b Plan_Médiation'!D226="","",IF('Section 9b Plan_Médiation'!D226="«Choisir»","",'Section 9b Plan_Médiation'!D226))</f>
        <v/>
      </c>
      <c r="J538" s="8" t="str">
        <f>IF('Section 9b Plan_Médiation'!F226="","",IF('Section 9b Plan_Médiation'!F226="«Choisir»","",'Section 9b Plan_Médiation'!F226))</f>
        <v/>
      </c>
      <c r="K538" s="8">
        <f>'Section 9b Plan_Médiation'!G226</f>
        <v>0</v>
      </c>
      <c r="L538" s="8">
        <f>'Section 9b Plan_Médiation'!H226</f>
        <v>0</v>
      </c>
      <c r="M538" s="8">
        <f>'Section 9b Plan_Médiation'!I226</f>
        <v>0</v>
      </c>
      <c r="N538" s="8">
        <f>'Section 9b Plan_Médiation'!J226</f>
        <v>0</v>
      </c>
    </row>
    <row r="539" spans="1:14">
      <c r="A539" s="8">
        <f>'Identification '!$F$11</f>
        <v>0</v>
      </c>
      <c r="B539" s="1441" t="str">
        <f>IF(AND('Identification '!$F$11="",'Identification '!$F$15&lt;&gt;""),'Identification '!$F$15,IF('Identification '!$F$11="","",IF('Identification '!$F$13="Inscrire le nom de votre organisme dans la cellule F15",'Identification '!$F$15,'Identification '!$F$13)))</f>
        <v/>
      </c>
      <c r="C539" s="8" t="str">
        <f>REF!$BM$8</f>
        <v>2026-2027</v>
      </c>
      <c r="D539" s="8" t="s">
        <v>3361</v>
      </c>
      <c r="E539" s="46" t="str">
        <f>'Identification '!$F$17</f>
        <v/>
      </c>
      <c r="F539" s="8" t="str">
        <f>'Identification '!$G$18</f>
        <v/>
      </c>
      <c r="G539" s="8" t="str">
        <f>IF('Section 9b Plan_Médiation'!B227="","",'Section 9b Plan_Médiation'!B227)</f>
        <v/>
      </c>
      <c r="H539" s="1315" t="str">
        <f>IF('Section 9b Plan_Médiation'!C227="","",'Section 9b Plan_Médiation'!C227)</f>
        <v/>
      </c>
      <c r="I539" s="8" t="str">
        <f>IF('Section 9b Plan_Médiation'!D227="","",IF('Section 9b Plan_Médiation'!D227="«Choisir»","",'Section 9b Plan_Médiation'!D227))</f>
        <v/>
      </c>
      <c r="J539" s="8" t="str">
        <f>IF('Section 9b Plan_Médiation'!F227="","",IF('Section 9b Plan_Médiation'!F227="«Choisir»","",'Section 9b Plan_Médiation'!F227))</f>
        <v/>
      </c>
      <c r="K539" s="8">
        <f>'Section 9b Plan_Médiation'!G227</f>
        <v>0</v>
      </c>
      <c r="L539" s="8">
        <f>'Section 9b Plan_Médiation'!H227</f>
        <v>0</v>
      </c>
      <c r="M539" s="8">
        <f>'Section 9b Plan_Médiation'!I227</f>
        <v>0</v>
      </c>
      <c r="N539" s="8">
        <f>'Section 9b Plan_Médiation'!J227</f>
        <v>0</v>
      </c>
    </row>
    <row r="540" spans="1:14">
      <c r="A540" s="8">
        <f>'Identification '!$F$11</f>
        <v>0</v>
      </c>
      <c r="B540" s="1441" t="str">
        <f>IF(AND('Identification '!$F$11="",'Identification '!$F$15&lt;&gt;""),'Identification '!$F$15,IF('Identification '!$F$11="","",IF('Identification '!$F$13="Inscrire le nom de votre organisme dans la cellule F15",'Identification '!$F$15,'Identification '!$F$13)))</f>
        <v/>
      </c>
      <c r="C540" s="8" t="str">
        <f>REF!$BM$8</f>
        <v>2026-2027</v>
      </c>
      <c r="D540" s="8" t="s">
        <v>3361</v>
      </c>
      <c r="E540" s="46" t="str">
        <f>'Identification '!$F$17</f>
        <v/>
      </c>
      <c r="F540" s="8" t="str">
        <f>'Identification '!$G$18</f>
        <v/>
      </c>
      <c r="G540" s="8" t="str">
        <f>IF('Section 9b Plan_Médiation'!B228="","",'Section 9b Plan_Médiation'!B228)</f>
        <v/>
      </c>
      <c r="H540" s="1315" t="str">
        <f>IF('Section 9b Plan_Médiation'!C228="","",'Section 9b Plan_Médiation'!C228)</f>
        <v/>
      </c>
      <c r="I540" s="8" t="str">
        <f>IF('Section 9b Plan_Médiation'!D228="","",IF('Section 9b Plan_Médiation'!D228="«Choisir»","",'Section 9b Plan_Médiation'!D228))</f>
        <v/>
      </c>
      <c r="J540" s="8" t="str">
        <f>IF('Section 9b Plan_Médiation'!F228="","",IF('Section 9b Plan_Médiation'!F228="«Choisir»","",'Section 9b Plan_Médiation'!F228))</f>
        <v/>
      </c>
      <c r="K540" s="8">
        <f>'Section 9b Plan_Médiation'!G228</f>
        <v>0</v>
      </c>
      <c r="L540" s="8">
        <f>'Section 9b Plan_Médiation'!H228</f>
        <v>0</v>
      </c>
      <c r="M540" s="8">
        <f>'Section 9b Plan_Médiation'!I228</f>
        <v>0</v>
      </c>
      <c r="N540" s="8">
        <f>'Section 9b Plan_Médiation'!J228</f>
        <v>0</v>
      </c>
    </row>
    <row r="541" spans="1:14">
      <c r="A541" s="8">
        <f>'Identification '!$F$11</f>
        <v>0</v>
      </c>
      <c r="B541" s="1441" t="str">
        <f>IF(AND('Identification '!$F$11="",'Identification '!$F$15&lt;&gt;""),'Identification '!$F$15,IF('Identification '!$F$11="","",IF('Identification '!$F$13="Inscrire le nom de votre organisme dans la cellule F15",'Identification '!$F$15,'Identification '!$F$13)))</f>
        <v/>
      </c>
      <c r="C541" s="8" t="str">
        <f>REF!$BM$8</f>
        <v>2026-2027</v>
      </c>
      <c r="D541" s="8" t="s">
        <v>3361</v>
      </c>
      <c r="E541" s="46" t="str">
        <f>'Identification '!$F$17</f>
        <v/>
      </c>
      <c r="F541" s="8" t="str">
        <f>'Identification '!$G$18</f>
        <v/>
      </c>
      <c r="G541" s="8" t="str">
        <f>IF('Section 9b Plan_Médiation'!B229="","",'Section 9b Plan_Médiation'!B229)</f>
        <v/>
      </c>
      <c r="H541" s="1315" t="str">
        <f>IF('Section 9b Plan_Médiation'!C229="","",'Section 9b Plan_Médiation'!C229)</f>
        <v/>
      </c>
      <c r="I541" s="8" t="str">
        <f>IF('Section 9b Plan_Médiation'!D229="","",IF('Section 9b Plan_Médiation'!D229="«Choisir»","",'Section 9b Plan_Médiation'!D229))</f>
        <v/>
      </c>
      <c r="J541" s="8" t="str">
        <f>IF('Section 9b Plan_Médiation'!F229="","",IF('Section 9b Plan_Médiation'!F229="«Choisir»","",'Section 9b Plan_Médiation'!F229))</f>
        <v/>
      </c>
      <c r="K541" s="8">
        <f>'Section 9b Plan_Médiation'!G229</f>
        <v>0</v>
      </c>
      <c r="L541" s="8">
        <f>'Section 9b Plan_Médiation'!H229</f>
        <v>0</v>
      </c>
      <c r="M541" s="8">
        <f>'Section 9b Plan_Médiation'!I229</f>
        <v>0</v>
      </c>
      <c r="N541" s="8">
        <f>'Section 9b Plan_Médiation'!J229</f>
        <v>0</v>
      </c>
    </row>
    <row r="542" spans="1:14">
      <c r="A542" s="8">
        <f>'Identification '!$F$11</f>
        <v>0</v>
      </c>
      <c r="B542" s="1441" t="str">
        <f>IF(AND('Identification '!$F$11="",'Identification '!$F$15&lt;&gt;""),'Identification '!$F$15,IF('Identification '!$F$11="","",IF('Identification '!$F$13="Inscrire le nom de votre organisme dans la cellule F15",'Identification '!$F$15,'Identification '!$F$13)))</f>
        <v/>
      </c>
      <c r="C542" s="8" t="str">
        <f>REF!$BM$8</f>
        <v>2026-2027</v>
      </c>
      <c r="D542" s="8" t="s">
        <v>3361</v>
      </c>
      <c r="E542" s="46" t="str">
        <f>'Identification '!$F$17</f>
        <v/>
      </c>
      <c r="F542" s="8" t="str">
        <f>'Identification '!$G$18</f>
        <v/>
      </c>
      <c r="G542" s="8" t="str">
        <f>IF('Section 9b Plan_Médiation'!B230="","",'Section 9b Plan_Médiation'!B230)</f>
        <v/>
      </c>
      <c r="H542" s="1315" t="str">
        <f>IF('Section 9b Plan_Médiation'!C230="","",'Section 9b Plan_Médiation'!C230)</f>
        <v/>
      </c>
      <c r="I542" s="8" t="str">
        <f>IF('Section 9b Plan_Médiation'!D230="","",IF('Section 9b Plan_Médiation'!D230="«Choisir»","",'Section 9b Plan_Médiation'!D230))</f>
        <v/>
      </c>
      <c r="J542" s="8" t="str">
        <f>IF('Section 9b Plan_Médiation'!F230="","",IF('Section 9b Plan_Médiation'!F230="«Choisir»","",'Section 9b Plan_Médiation'!F230))</f>
        <v/>
      </c>
      <c r="K542" s="8">
        <f>'Section 9b Plan_Médiation'!G230</f>
        <v>0</v>
      </c>
      <c r="L542" s="8">
        <f>'Section 9b Plan_Médiation'!H230</f>
        <v>0</v>
      </c>
      <c r="M542" s="8">
        <f>'Section 9b Plan_Médiation'!I230</f>
        <v>0</v>
      </c>
      <c r="N542" s="8">
        <f>'Section 9b Plan_Médiation'!J230</f>
        <v>0</v>
      </c>
    </row>
    <row r="543" spans="1:14">
      <c r="A543" s="8">
        <f>'Identification '!$F$11</f>
        <v>0</v>
      </c>
      <c r="B543" s="1441" t="str">
        <f>IF(AND('Identification '!$F$11="",'Identification '!$F$15&lt;&gt;""),'Identification '!$F$15,IF('Identification '!$F$11="","",IF('Identification '!$F$13="Inscrire le nom de votre organisme dans la cellule F15",'Identification '!$F$15,'Identification '!$F$13)))</f>
        <v/>
      </c>
      <c r="C543" s="8" t="str">
        <f>REF!$BM$8</f>
        <v>2026-2027</v>
      </c>
      <c r="D543" s="8" t="s">
        <v>3361</v>
      </c>
      <c r="E543" s="46" t="str">
        <f>'Identification '!$F$17</f>
        <v/>
      </c>
      <c r="F543" s="8" t="str">
        <f>'Identification '!$G$18</f>
        <v/>
      </c>
      <c r="G543" s="8" t="str">
        <f>IF('Section 9b Plan_Médiation'!B231="","",'Section 9b Plan_Médiation'!B231)</f>
        <v/>
      </c>
      <c r="H543" s="1315" t="str">
        <f>IF('Section 9b Plan_Médiation'!C231="","",'Section 9b Plan_Médiation'!C231)</f>
        <v/>
      </c>
      <c r="I543" s="8" t="str">
        <f>IF('Section 9b Plan_Médiation'!D231="","",IF('Section 9b Plan_Médiation'!D231="«Choisir»","",'Section 9b Plan_Médiation'!D231))</f>
        <v/>
      </c>
      <c r="J543" s="8" t="str">
        <f>IF('Section 9b Plan_Médiation'!F231="","",IF('Section 9b Plan_Médiation'!F231="«Choisir»","",'Section 9b Plan_Médiation'!F231))</f>
        <v/>
      </c>
      <c r="K543" s="8">
        <f>'Section 9b Plan_Médiation'!G231</f>
        <v>0</v>
      </c>
      <c r="L543" s="8">
        <f>'Section 9b Plan_Médiation'!H231</f>
        <v>0</v>
      </c>
      <c r="M543" s="8">
        <f>'Section 9b Plan_Médiation'!I231</f>
        <v>0</v>
      </c>
      <c r="N543" s="8">
        <f>'Section 9b Plan_Médiation'!J231</f>
        <v>0</v>
      </c>
    </row>
    <row r="544" spans="1:14">
      <c r="A544" s="8">
        <f>'Identification '!$F$11</f>
        <v>0</v>
      </c>
      <c r="B544" s="1441" t="str">
        <f>IF(AND('Identification '!$F$11="",'Identification '!$F$15&lt;&gt;""),'Identification '!$F$15,IF('Identification '!$F$11="","",IF('Identification '!$F$13="Inscrire le nom de votre organisme dans la cellule F15",'Identification '!$F$15,'Identification '!$F$13)))</f>
        <v/>
      </c>
      <c r="C544" s="8" t="str">
        <f>REF!$BM$8</f>
        <v>2026-2027</v>
      </c>
      <c r="D544" s="8" t="s">
        <v>3361</v>
      </c>
      <c r="E544" s="46" t="str">
        <f>'Identification '!$F$17</f>
        <v/>
      </c>
      <c r="F544" s="8" t="str">
        <f>'Identification '!$G$18</f>
        <v/>
      </c>
      <c r="G544" s="8" t="str">
        <f>IF('Section 9b Plan_Médiation'!B232="","",'Section 9b Plan_Médiation'!B232)</f>
        <v/>
      </c>
      <c r="H544" s="1315" t="str">
        <f>IF('Section 9b Plan_Médiation'!C232="","",'Section 9b Plan_Médiation'!C232)</f>
        <v/>
      </c>
      <c r="I544" s="8" t="str">
        <f>IF('Section 9b Plan_Médiation'!D232="","",IF('Section 9b Plan_Médiation'!D232="«Choisir»","",'Section 9b Plan_Médiation'!D232))</f>
        <v/>
      </c>
      <c r="J544" s="8" t="str">
        <f>IF('Section 9b Plan_Médiation'!F232="","",IF('Section 9b Plan_Médiation'!F232="«Choisir»","",'Section 9b Plan_Médiation'!F232))</f>
        <v/>
      </c>
      <c r="K544" s="8">
        <f>'Section 9b Plan_Médiation'!G232</f>
        <v>0</v>
      </c>
      <c r="L544" s="8">
        <f>'Section 9b Plan_Médiation'!H232</f>
        <v>0</v>
      </c>
      <c r="M544" s="8">
        <f>'Section 9b Plan_Médiation'!I232</f>
        <v>0</v>
      </c>
      <c r="N544" s="8">
        <f>'Section 9b Plan_Médiation'!J232</f>
        <v>0</v>
      </c>
    </row>
    <row r="545" spans="1:14">
      <c r="A545" s="8">
        <f>'Identification '!$F$11</f>
        <v>0</v>
      </c>
      <c r="B545" s="1441" t="str">
        <f>IF(AND('Identification '!$F$11="",'Identification '!$F$15&lt;&gt;""),'Identification '!$F$15,IF('Identification '!$F$11="","",IF('Identification '!$F$13="Inscrire le nom de votre organisme dans la cellule F15",'Identification '!$F$15,'Identification '!$F$13)))</f>
        <v/>
      </c>
      <c r="C545" s="8" t="str">
        <f>REF!$BM$8</f>
        <v>2026-2027</v>
      </c>
      <c r="D545" s="8" t="s">
        <v>3361</v>
      </c>
      <c r="E545" s="46" t="str">
        <f>'Identification '!$F$17</f>
        <v/>
      </c>
      <c r="F545" s="8" t="str">
        <f>'Identification '!$G$18</f>
        <v/>
      </c>
      <c r="G545" s="8" t="str">
        <f>IF('Section 9b Plan_Médiation'!B233="","",'Section 9b Plan_Médiation'!B233)</f>
        <v/>
      </c>
      <c r="H545" s="1315" t="str">
        <f>IF('Section 9b Plan_Médiation'!C233="","",'Section 9b Plan_Médiation'!C233)</f>
        <v/>
      </c>
      <c r="I545" s="8" t="str">
        <f>IF('Section 9b Plan_Médiation'!D233="","",IF('Section 9b Plan_Médiation'!D233="«Choisir»","",'Section 9b Plan_Médiation'!D233))</f>
        <v/>
      </c>
      <c r="J545" s="8" t="str">
        <f>IF('Section 9b Plan_Médiation'!F233="","",IF('Section 9b Plan_Médiation'!F233="«Choisir»","",'Section 9b Plan_Médiation'!F233))</f>
        <v/>
      </c>
      <c r="K545" s="8">
        <f>'Section 9b Plan_Médiation'!G233</f>
        <v>0</v>
      </c>
      <c r="L545" s="8">
        <f>'Section 9b Plan_Médiation'!H233</f>
        <v>0</v>
      </c>
      <c r="M545" s="8">
        <f>'Section 9b Plan_Médiation'!I233</f>
        <v>0</v>
      </c>
      <c r="N545" s="8">
        <f>'Section 9b Plan_Médiation'!J233</f>
        <v>0</v>
      </c>
    </row>
    <row r="546" spans="1:14">
      <c r="A546" s="8">
        <f>'Identification '!$F$11</f>
        <v>0</v>
      </c>
      <c r="B546" s="1441" t="str">
        <f>IF(AND('Identification '!$F$11="",'Identification '!$F$15&lt;&gt;""),'Identification '!$F$15,IF('Identification '!$F$11="","",IF('Identification '!$F$13="Inscrire le nom de votre organisme dans la cellule F15",'Identification '!$F$15,'Identification '!$F$13)))</f>
        <v/>
      </c>
      <c r="C546" s="8" t="str">
        <f>REF!$BM$8</f>
        <v>2026-2027</v>
      </c>
      <c r="D546" s="8" t="s">
        <v>3361</v>
      </c>
      <c r="E546" s="46" t="str">
        <f>'Identification '!$F$17</f>
        <v/>
      </c>
      <c r="F546" s="8" t="str">
        <f>'Identification '!$G$18</f>
        <v/>
      </c>
      <c r="G546" s="8" t="str">
        <f>IF('Section 9b Plan_Médiation'!B234="","",'Section 9b Plan_Médiation'!B234)</f>
        <v/>
      </c>
      <c r="H546" s="1315" t="str">
        <f>IF('Section 9b Plan_Médiation'!C234="","",'Section 9b Plan_Médiation'!C234)</f>
        <v/>
      </c>
      <c r="I546" s="8" t="str">
        <f>IF('Section 9b Plan_Médiation'!D234="","",IF('Section 9b Plan_Médiation'!D234="«Choisir»","",'Section 9b Plan_Médiation'!D234))</f>
        <v/>
      </c>
      <c r="J546" s="8" t="str">
        <f>IF('Section 9b Plan_Médiation'!F234="","",IF('Section 9b Plan_Médiation'!F234="«Choisir»","",'Section 9b Plan_Médiation'!F234))</f>
        <v/>
      </c>
      <c r="K546" s="8">
        <f>'Section 9b Plan_Médiation'!G234</f>
        <v>0</v>
      </c>
      <c r="L546" s="8">
        <f>'Section 9b Plan_Médiation'!H234</f>
        <v>0</v>
      </c>
      <c r="M546" s="8">
        <f>'Section 9b Plan_Médiation'!I234</f>
        <v>0</v>
      </c>
      <c r="N546" s="8">
        <f>'Section 9b Plan_Médiation'!J234</f>
        <v>0</v>
      </c>
    </row>
    <row r="547" spans="1:14">
      <c r="A547" s="8">
        <f>'Identification '!$F$11</f>
        <v>0</v>
      </c>
      <c r="B547" s="1441" t="str">
        <f>IF(AND('Identification '!$F$11="",'Identification '!$F$15&lt;&gt;""),'Identification '!$F$15,IF('Identification '!$F$11="","",IF('Identification '!$F$13="Inscrire le nom de votre organisme dans la cellule F15",'Identification '!$F$15,'Identification '!$F$13)))</f>
        <v/>
      </c>
      <c r="C547" s="8" t="str">
        <f>REF!$BM$8</f>
        <v>2026-2027</v>
      </c>
      <c r="D547" s="8" t="s">
        <v>3361</v>
      </c>
      <c r="E547" s="46" t="str">
        <f>'Identification '!$F$17</f>
        <v/>
      </c>
      <c r="F547" s="8" t="str">
        <f>'Identification '!$G$18</f>
        <v/>
      </c>
      <c r="G547" s="8" t="str">
        <f>IF('Section 9b Plan_Médiation'!B235="","",'Section 9b Plan_Médiation'!B235)</f>
        <v/>
      </c>
      <c r="H547" s="1315" t="str">
        <f>IF('Section 9b Plan_Médiation'!C235="","",'Section 9b Plan_Médiation'!C235)</f>
        <v/>
      </c>
      <c r="I547" s="8" t="str">
        <f>IF('Section 9b Plan_Médiation'!D235="","",IF('Section 9b Plan_Médiation'!D235="«Choisir»","",'Section 9b Plan_Médiation'!D235))</f>
        <v/>
      </c>
      <c r="J547" s="8" t="str">
        <f>IF('Section 9b Plan_Médiation'!F235="","",IF('Section 9b Plan_Médiation'!F235="«Choisir»","",'Section 9b Plan_Médiation'!F235))</f>
        <v/>
      </c>
      <c r="K547" s="8">
        <f>'Section 9b Plan_Médiation'!G235</f>
        <v>0</v>
      </c>
      <c r="L547" s="8">
        <f>'Section 9b Plan_Médiation'!H235</f>
        <v>0</v>
      </c>
      <c r="M547" s="8">
        <f>'Section 9b Plan_Médiation'!I235</f>
        <v>0</v>
      </c>
      <c r="N547" s="8">
        <f>'Section 9b Plan_Médiation'!J235</f>
        <v>0</v>
      </c>
    </row>
    <row r="548" spans="1:14">
      <c r="A548" s="8">
        <f>'Identification '!$F$11</f>
        <v>0</v>
      </c>
      <c r="B548" s="1441" t="str">
        <f>IF(AND('Identification '!$F$11="",'Identification '!$F$15&lt;&gt;""),'Identification '!$F$15,IF('Identification '!$F$11="","",IF('Identification '!$F$13="Inscrire le nom de votre organisme dans la cellule F15",'Identification '!$F$15,'Identification '!$F$13)))</f>
        <v/>
      </c>
      <c r="C548" s="8" t="str">
        <f>REF!$BM$8</f>
        <v>2026-2027</v>
      </c>
      <c r="D548" s="8" t="s">
        <v>3361</v>
      </c>
      <c r="E548" s="46" t="str">
        <f>'Identification '!$F$17</f>
        <v/>
      </c>
      <c r="F548" s="8" t="str">
        <f>'Identification '!$G$18</f>
        <v/>
      </c>
      <c r="G548" s="8" t="str">
        <f>IF('Section 9b Plan_Médiation'!B236="","",'Section 9b Plan_Médiation'!B236)</f>
        <v/>
      </c>
      <c r="H548" s="1315" t="str">
        <f>IF('Section 9b Plan_Médiation'!C236="","",'Section 9b Plan_Médiation'!C236)</f>
        <v/>
      </c>
      <c r="I548" s="8" t="str">
        <f>IF('Section 9b Plan_Médiation'!D236="","",IF('Section 9b Plan_Médiation'!D236="«Choisir»","",'Section 9b Plan_Médiation'!D236))</f>
        <v/>
      </c>
      <c r="J548" s="8" t="str">
        <f>IF('Section 9b Plan_Médiation'!F236="","",IF('Section 9b Plan_Médiation'!F236="«Choisir»","",'Section 9b Plan_Médiation'!F236))</f>
        <v/>
      </c>
      <c r="K548" s="8">
        <f>'Section 9b Plan_Médiation'!G236</f>
        <v>0</v>
      </c>
      <c r="L548" s="8">
        <f>'Section 9b Plan_Médiation'!H236</f>
        <v>0</v>
      </c>
      <c r="M548" s="8">
        <f>'Section 9b Plan_Médiation'!I236</f>
        <v>0</v>
      </c>
      <c r="N548" s="8">
        <f>'Section 9b Plan_Médiation'!J236</f>
        <v>0</v>
      </c>
    </row>
    <row r="549" spans="1:14">
      <c r="A549" s="8">
        <f>'Identification '!$F$11</f>
        <v>0</v>
      </c>
      <c r="B549" s="1441" t="str">
        <f>IF(AND('Identification '!$F$11="",'Identification '!$F$15&lt;&gt;""),'Identification '!$F$15,IF('Identification '!$F$11="","",IF('Identification '!$F$13="Inscrire le nom de votre organisme dans la cellule F15",'Identification '!$F$15,'Identification '!$F$13)))</f>
        <v/>
      </c>
      <c r="C549" s="8" t="str">
        <f>REF!$BM$8</f>
        <v>2026-2027</v>
      </c>
      <c r="D549" s="8" t="s">
        <v>3361</v>
      </c>
      <c r="E549" s="46" t="str">
        <f>'Identification '!$F$17</f>
        <v/>
      </c>
      <c r="F549" s="8" t="str">
        <f>'Identification '!$G$18</f>
        <v/>
      </c>
      <c r="G549" s="8" t="str">
        <f>IF('Section 9b Plan_Médiation'!B237="","",'Section 9b Plan_Médiation'!B237)</f>
        <v/>
      </c>
      <c r="H549" s="1315" t="str">
        <f>IF('Section 9b Plan_Médiation'!C237="","",'Section 9b Plan_Médiation'!C237)</f>
        <v/>
      </c>
      <c r="I549" s="8" t="str">
        <f>IF('Section 9b Plan_Médiation'!D237="","",IF('Section 9b Plan_Médiation'!D237="«Choisir»","",'Section 9b Plan_Médiation'!D237))</f>
        <v/>
      </c>
      <c r="J549" s="8" t="str">
        <f>IF('Section 9b Plan_Médiation'!F237="","",IF('Section 9b Plan_Médiation'!F237="«Choisir»","",'Section 9b Plan_Médiation'!F237))</f>
        <v/>
      </c>
      <c r="K549" s="8">
        <f>'Section 9b Plan_Médiation'!G237</f>
        <v>0</v>
      </c>
      <c r="L549" s="8">
        <f>'Section 9b Plan_Médiation'!H237</f>
        <v>0</v>
      </c>
      <c r="M549" s="8">
        <f>'Section 9b Plan_Médiation'!I237</f>
        <v>0</v>
      </c>
      <c r="N549" s="8">
        <f>'Section 9b Plan_Médiation'!J237</f>
        <v>0</v>
      </c>
    </row>
    <row r="550" spans="1:14">
      <c r="A550" s="8">
        <f>'Identification '!$F$11</f>
        <v>0</v>
      </c>
      <c r="B550" s="1441" t="str">
        <f>IF(AND('Identification '!$F$11="",'Identification '!$F$15&lt;&gt;""),'Identification '!$F$15,IF('Identification '!$F$11="","",IF('Identification '!$F$13="Inscrire le nom de votre organisme dans la cellule F15",'Identification '!$F$15,'Identification '!$F$13)))</f>
        <v/>
      </c>
      <c r="C550" s="8" t="str">
        <f>REF!$BM$8</f>
        <v>2026-2027</v>
      </c>
      <c r="D550" s="8" t="s">
        <v>3361</v>
      </c>
      <c r="E550" s="46" t="str">
        <f>'Identification '!$F$17</f>
        <v/>
      </c>
      <c r="F550" s="8" t="str">
        <f>'Identification '!$G$18</f>
        <v/>
      </c>
      <c r="G550" s="8" t="str">
        <f>IF('Section 9b Plan_Médiation'!B238="","",'Section 9b Plan_Médiation'!B238)</f>
        <v/>
      </c>
      <c r="H550" s="1315" t="str">
        <f>IF('Section 9b Plan_Médiation'!C238="","",'Section 9b Plan_Médiation'!C238)</f>
        <v/>
      </c>
      <c r="I550" s="8" t="str">
        <f>IF('Section 9b Plan_Médiation'!D238="","",IF('Section 9b Plan_Médiation'!D238="«Choisir»","",'Section 9b Plan_Médiation'!D238))</f>
        <v/>
      </c>
      <c r="J550" s="8" t="str">
        <f>IF('Section 9b Plan_Médiation'!F238="","",IF('Section 9b Plan_Médiation'!F238="«Choisir»","",'Section 9b Plan_Médiation'!F238))</f>
        <v/>
      </c>
      <c r="K550" s="8">
        <f>'Section 9b Plan_Médiation'!G238</f>
        <v>0</v>
      </c>
      <c r="L550" s="8">
        <f>'Section 9b Plan_Médiation'!H238</f>
        <v>0</v>
      </c>
      <c r="M550" s="8">
        <f>'Section 9b Plan_Médiation'!I238</f>
        <v>0</v>
      </c>
      <c r="N550" s="8">
        <f>'Section 9b Plan_Médiation'!J238</f>
        <v>0</v>
      </c>
    </row>
    <row r="551" spans="1:14">
      <c r="A551" s="8">
        <f>'Identification '!$F$11</f>
        <v>0</v>
      </c>
      <c r="B551" s="1441" t="str">
        <f>IF(AND('Identification '!$F$11="",'Identification '!$F$15&lt;&gt;""),'Identification '!$F$15,IF('Identification '!$F$11="","",IF('Identification '!$F$13="Inscrire le nom de votre organisme dans la cellule F15",'Identification '!$F$15,'Identification '!$F$13)))</f>
        <v/>
      </c>
      <c r="C551" s="8" t="str">
        <f>REF!$BM$8</f>
        <v>2026-2027</v>
      </c>
      <c r="D551" s="8" t="s">
        <v>3361</v>
      </c>
      <c r="E551" s="46" t="str">
        <f>'Identification '!$F$17</f>
        <v/>
      </c>
      <c r="F551" s="8" t="str">
        <f>'Identification '!$G$18</f>
        <v/>
      </c>
      <c r="G551" s="8" t="str">
        <f>IF('Section 9b Plan_Médiation'!B239="","",'Section 9b Plan_Médiation'!B239)</f>
        <v/>
      </c>
      <c r="H551" s="1315" t="str">
        <f>IF('Section 9b Plan_Médiation'!C239="","",'Section 9b Plan_Médiation'!C239)</f>
        <v/>
      </c>
      <c r="I551" s="8" t="str">
        <f>IF('Section 9b Plan_Médiation'!D239="","",IF('Section 9b Plan_Médiation'!D239="«Choisir»","",'Section 9b Plan_Médiation'!D239))</f>
        <v/>
      </c>
      <c r="J551" s="8" t="str">
        <f>IF('Section 9b Plan_Médiation'!F239="","",IF('Section 9b Plan_Médiation'!F239="«Choisir»","",'Section 9b Plan_Médiation'!F239))</f>
        <v/>
      </c>
      <c r="K551" s="8">
        <f>'Section 9b Plan_Médiation'!G239</f>
        <v>0</v>
      </c>
      <c r="L551" s="8">
        <f>'Section 9b Plan_Médiation'!H239</f>
        <v>0</v>
      </c>
      <c r="M551" s="8">
        <f>'Section 9b Plan_Médiation'!I239</f>
        <v>0</v>
      </c>
      <c r="N551" s="8">
        <f>'Section 9b Plan_Médiation'!J239</f>
        <v>0</v>
      </c>
    </row>
    <row r="552" spans="1:14">
      <c r="A552" s="8">
        <f>'Identification '!$F$11</f>
        <v>0</v>
      </c>
      <c r="B552" s="1441" t="str">
        <f>IF(AND('Identification '!$F$11="",'Identification '!$F$15&lt;&gt;""),'Identification '!$F$15,IF('Identification '!$F$11="","",IF('Identification '!$F$13="Inscrire le nom de votre organisme dans la cellule F15",'Identification '!$F$15,'Identification '!$F$13)))</f>
        <v/>
      </c>
      <c r="C552" s="8" t="str">
        <f>REF!$BM$8</f>
        <v>2026-2027</v>
      </c>
      <c r="D552" s="8" t="s">
        <v>3361</v>
      </c>
      <c r="E552" s="46" t="str">
        <f>'Identification '!$F$17</f>
        <v/>
      </c>
      <c r="F552" s="8" t="str">
        <f>'Identification '!$G$18</f>
        <v/>
      </c>
      <c r="G552" s="8" t="str">
        <f>IF('Section 9b Plan_Médiation'!B240="","",'Section 9b Plan_Médiation'!B240)</f>
        <v/>
      </c>
      <c r="H552" s="1315" t="str">
        <f>IF('Section 9b Plan_Médiation'!C240="","",'Section 9b Plan_Médiation'!C240)</f>
        <v/>
      </c>
      <c r="I552" s="8" t="str">
        <f>IF('Section 9b Plan_Médiation'!D240="","",IF('Section 9b Plan_Médiation'!D240="«Choisir»","",'Section 9b Plan_Médiation'!D240))</f>
        <v/>
      </c>
      <c r="J552" s="8" t="str">
        <f>IF('Section 9b Plan_Médiation'!F240="","",IF('Section 9b Plan_Médiation'!F240="«Choisir»","",'Section 9b Plan_Médiation'!F240))</f>
        <v/>
      </c>
      <c r="K552" s="8">
        <f>'Section 9b Plan_Médiation'!G240</f>
        <v>0</v>
      </c>
      <c r="L552" s="8">
        <f>'Section 9b Plan_Médiation'!H240</f>
        <v>0</v>
      </c>
      <c r="M552" s="8">
        <f>'Section 9b Plan_Médiation'!I240</f>
        <v>0</v>
      </c>
      <c r="N552" s="8">
        <f>'Section 9b Plan_Médiation'!J240</f>
        <v>0</v>
      </c>
    </row>
    <row r="553" spans="1:14">
      <c r="A553" s="8">
        <f>'Identification '!$F$11</f>
        <v>0</v>
      </c>
      <c r="B553" s="1441" t="str">
        <f>IF(AND('Identification '!$F$11="",'Identification '!$F$15&lt;&gt;""),'Identification '!$F$15,IF('Identification '!$F$11="","",IF('Identification '!$F$13="Inscrire le nom de votre organisme dans la cellule F15",'Identification '!$F$15,'Identification '!$F$13)))</f>
        <v/>
      </c>
      <c r="C553" s="8" t="str">
        <f>REF!$BM$8</f>
        <v>2026-2027</v>
      </c>
      <c r="D553" s="8" t="s">
        <v>3361</v>
      </c>
      <c r="E553" s="46" t="str">
        <f>'Identification '!$F$17</f>
        <v/>
      </c>
      <c r="F553" s="8" t="str">
        <f>'Identification '!$G$18</f>
        <v/>
      </c>
      <c r="G553" s="8" t="str">
        <f>IF('Section 9b Plan_Médiation'!B241="","",'Section 9b Plan_Médiation'!B241)</f>
        <v/>
      </c>
      <c r="H553" s="1315" t="str">
        <f>IF('Section 9b Plan_Médiation'!C241="","",'Section 9b Plan_Médiation'!C241)</f>
        <v/>
      </c>
      <c r="I553" s="8" t="str">
        <f>IF('Section 9b Plan_Médiation'!D241="","",IF('Section 9b Plan_Médiation'!D241="«Choisir»","",'Section 9b Plan_Médiation'!D241))</f>
        <v/>
      </c>
      <c r="J553" s="8" t="str">
        <f>IF('Section 9b Plan_Médiation'!F241="","",IF('Section 9b Plan_Médiation'!F241="«Choisir»","",'Section 9b Plan_Médiation'!F241))</f>
        <v/>
      </c>
      <c r="K553" s="8">
        <f>'Section 9b Plan_Médiation'!G241</f>
        <v>0</v>
      </c>
      <c r="L553" s="8">
        <f>'Section 9b Plan_Médiation'!H241</f>
        <v>0</v>
      </c>
      <c r="M553" s="8">
        <f>'Section 9b Plan_Médiation'!I241</f>
        <v>0</v>
      </c>
      <c r="N553" s="8">
        <f>'Section 9b Plan_Médiation'!J241</f>
        <v>0</v>
      </c>
    </row>
    <row r="554" spans="1:14">
      <c r="A554" s="8">
        <f>'Identification '!$F$11</f>
        <v>0</v>
      </c>
      <c r="B554" s="1441" t="str">
        <f>IF(AND('Identification '!$F$11="",'Identification '!$F$15&lt;&gt;""),'Identification '!$F$15,IF('Identification '!$F$11="","",IF('Identification '!$F$13="Inscrire le nom de votre organisme dans la cellule F15",'Identification '!$F$15,'Identification '!$F$13)))</f>
        <v/>
      </c>
      <c r="C554" s="8" t="str">
        <f>REF!$BM$8</f>
        <v>2026-2027</v>
      </c>
      <c r="D554" s="8" t="s">
        <v>3361</v>
      </c>
      <c r="E554" s="46" t="str">
        <f>'Identification '!$F$17</f>
        <v/>
      </c>
      <c r="F554" s="8" t="str">
        <f>'Identification '!$G$18</f>
        <v/>
      </c>
      <c r="G554" s="8" t="str">
        <f>IF('Section 9b Plan_Médiation'!B242="","",'Section 9b Plan_Médiation'!B242)</f>
        <v/>
      </c>
      <c r="H554" s="1315" t="str">
        <f>IF('Section 9b Plan_Médiation'!C242="","",'Section 9b Plan_Médiation'!C242)</f>
        <v/>
      </c>
      <c r="I554" s="8" t="str">
        <f>IF('Section 9b Plan_Médiation'!D242="","",IF('Section 9b Plan_Médiation'!D242="«Choisir»","",'Section 9b Plan_Médiation'!D242))</f>
        <v/>
      </c>
      <c r="J554" s="8" t="str">
        <f>IF('Section 9b Plan_Médiation'!F242="","",IF('Section 9b Plan_Médiation'!F242="«Choisir»","",'Section 9b Plan_Médiation'!F242))</f>
        <v/>
      </c>
      <c r="K554" s="8">
        <f>'Section 9b Plan_Médiation'!G242</f>
        <v>0</v>
      </c>
      <c r="L554" s="8">
        <f>'Section 9b Plan_Médiation'!H242</f>
        <v>0</v>
      </c>
      <c r="M554" s="8">
        <f>'Section 9b Plan_Médiation'!I242</f>
        <v>0</v>
      </c>
      <c r="N554" s="8">
        <f>'Section 9b Plan_Médiation'!J242</f>
        <v>0</v>
      </c>
    </row>
    <row r="555" spans="1:14">
      <c r="A555" s="8">
        <f>'Identification '!$F$11</f>
        <v>0</v>
      </c>
      <c r="B555" s="1441" t="str">
        <f>IF(AND('Identification '!$F$11="",'Identification '!$F$15&lt;&gt;""),'Identification '!$F$15,IF('Identification '!$F$11="","",IF('Identification '!$F$13="Inscrire le nom de votre organisme dans la cellule F15",'Identification '!$F$15,'Identification '!$F$13)))</f>
        <v/>
      </c>
      <c r="C555" s="8" t="str">
        <f>REF!$BM$8</f>
        <v>2026-2027</v>
      </c>
      <c r="D555" s="8" t="s">
        <v>3361</v>
      </c>
      <c r="E555" s="46" t="str">
        <f>'Identification '!$F$17</f>
        <v/>
      </c>
      <c r="F555" s="8" t="str">
        <f>'Identification '!$G$18</f>
        <v/>
      </c>
      <c r="G555" s="8" t="str">
        <f>IF('Section 9b Plan_Médiation'!B243="","",'Section 9b Plan_Médiation'!B243)</f>
        <v/>
      </c>
      <c r="H555" s="1315" t="str">
        <f>IF('Section 9b Plan_Médiation'!C243="","",'Section 9b Plan_Médiation'!C243)</f>
        <v/>
      </c>
      <c r="I555" s="8" t="str">
        <f>IF('Section 9b Plan_Médiation'!D243="","",IF('Section 9b Plan_Médiation'!D243="«Choisir»","",'Section 9b Plan_Médiation'!D243))</f>
        <v/>
      </c>
      <c r="J555" s="8" t="str">
        <f>IF('Section 9b Plan_Médiation'!F243="","",IF('Section 9b Plan_Médiation'!F243="«Choisir»","",'Section 9b Plan_Médiation'!F243))</f>
        <v/>
      </c>
      <c r="K555" s="8">
        <f>'Section 9b Plan_Médiation'!G243</f>
        <v>0</v>
      </c>
      <c r="L555" s="8">
        <f>'Section 9b Plan_Médiation'!H243</f>
        <v>0</v>
      </c>
      <c r="M555" s="8">
        <f>'Section 9b Plan_Médiation'!I243</f>
        <v>0</v>
      </c>
      <c r="N555" s="8">
        <f>'Section 9b Plan_Médiation'!J243</f>
        <v>0</v>
      </c>
    </row>
    <row r="556" spans="1:14">
      <c r="A556" s="8">
        <f>'Identification '!$F$11</f>
        <v>0</v>
      </c>
      <c r="B556" s="1441" t="str">
        <f>IF(AND('Identification '!$F$11="",'Identification '!$F$15&lt;&gt;""),'Identification '!$F$15,IF('Identification '!$F$11="","",IF('Identification '!$F$13="Inscrire le nom de votre organisme dans la cellule F15",'Identification '!$F$15,'Identification '!$F$13)))</f>
        <v/>
      </c>
      <c r="C556" s="8" t="str">
        <f>REF!$BM$8</f>
        <v>2026-2027</v>
      </c>
      <c r="D556" s="8" t="s">
        <v>3361</v>
      </c>
      <c r="E556" s="46" t="str">
        <f>'Identification '!$F$17</f>
        <v/>
      </c>
      <c r="F556" s="8" t="str">
        <f>'Identification '!$G$18</f>
        <v/>
      </c>
      <c r="G556" s="8" t="str">
        <f>IF('Section 9b Plan_Médiation'!B244="","",'Section 9b Plan_Médiation'!B244)</f>
        <v/>
      </c>
      <c r="H556" s="1315" t="str">
        <f>IF('Section 9b Plan_Médiation'!C244="","",'Section 9b Plan_Médiation'!C244)</f>
        <v/>
      </c>
      <c r="I556" s="8" t="str">
        <f>IF('Section 9b Plan_Médiation'!D244="","",IF('Section 9b Plan_Médiation'!D244="«Choisir»","",'Section 9b Plan_Médiation'!D244))</f>
        <v/>
      </c>
      <c r="J556" s="8" t="str">
        <f>IF('Section 9b Plan_Médiation'!F244="","",IF('Section 9b Plan_Médiation'!F244="«Choisir»","",'Section 9b Plan_Médiation'!F244))</f>
        <v/>
      </c>
      <c r="K556" s="8">
        <f>'Section 9b Plan_Médiation'!G244</f>
        <v>0</v>
      </c>
      <c r="L556" s="8">
        <f>'Section 9b Plan_Médiation'!H244</f>
        <v>0</v>
      </c>
      <c r="M556" s="8">
        <f>'Section 9b Plan_Médiation'!I244</f>
        <v>0</v>
      </c>
      <c r="N556" s="8">
        <f>'Section 9b Plan_Médiation'!J244</f>
        <v>0</v>
      </c>
    </row>
    <row r="557" spans="1:14">
      <c r="A557" s="8">
        <f>'Identification '!$F$11</f>
        <v>0</v>
      </c>
      <c r="B557" s="1441" t="str">
        <f>IF(AND('Identification '!$F$11="",'Identification '!$F$15&lt;&gt;""),'Identification '!$F$15,IF('Identification '!$F$11="","",IF('Identification '!$F$13="Inscrire le nom de votre organisme dans la cellule F15",'Identification '!$F$15,'Identification '!$F$13)))</f>
        <v/>
      </c>
      <c r="C557" s="8" t="str">
        <f>REF!$BM$8</f>
        <v>2026-2027</v>
      </c>
      <c r="D557" s="8" t="s">
        <v>3361</v>
      </c>
      <c r="E557" s="46" t="str">
        <f>'Identification '!$F$17</f>
        <v/>
      </c>
      <c r="F557" s="8" t="str">
        <f>'Identification '!$G$18</f>
        <v/>
      </c>
      <c r="G557" s="8" t="str">
        <f>IF('Section 9b Plan_Médiation'!B245="","",'Section 9b Plan_Médiation'!B245)</f>
        <v/>
      </c>
      <c r="H557" s="1315" t="str">
        <f>IF('Section 9b Plan_Médiation'!C245="","",'Section 9b Plan_Médiation'!C245)</f>
        <v/>
      </c>
      <c r="I557" s="8" t="str">
        <f>IF('Section 9b Plan_Médiation'!D245="","",IF('Section 9b Plan_Médiation'!D245="«Choisir»","",'Section 9b Plan_Médiation'!D245))</f>
        <v/>
      </c>
      <c r="J557" s="8" t="str">
        <f>IF('Section 9b Plan_Médiation'!F245="","",IF('Section 9b Plan_Médiation'!F245="«Choisir»","",'Section 9b Plan_Médiation'!F245))</f>
        <v/>
      </c>
      <c r="K557" s="8">
        <f>'Section 9b Plan_Médiation'!G245</f>
        <v>0</v>
      </c>
      <c r="L557" s="8">
        <f>'Section 9b Plan_Médiation'!H245</f>
        <v>0</v>
      </c>
      <c r="M557" s="8">
        <f>'Section 9b Plan_Médiation'!I245</f>
        <v>0</v>
      </c>
      <c r="N557" s="8">
        <f>'Section 9b Plan_Médiation'!J245</f>
        <v>0</v>
      </c>
    </row>
    <row r="558" spans="1:14">
      <c r="A558" s="8">
        <f>'Identification '!$F$11</f>
        <v>0</v>
      </c>
      <c r="B558" s="1441" t="str">
        <f>IF(AND('Identification '!$F$11="",'Identification '!$F$15&lt;&gt;""),'Identification '!$F$15,IF('Identification '!$F$11="","",IF('Identification '!$F$13="Inscrire le nom de votre organisme dans la cellule F15",'Identification '!$F$15,'Identification '!$F$13)))</f>
        <v/>
      </c>
      <c r="C558" s="8" t="str">
        <f>REF!$BM$8</f>
        <v>2026-2027</v>
      </c>
      <c r="D558" s="8" t="s">
        <v>3361</v>
      </c>
      <c r="E558" s="46" t="str">
        <f>'Identification '!$F$17</f>
        <v/>
      </c>
      <c r="F558" s="8" t="str">
        <f>'Identification '!$G$18</f>
        <v/>
      </c>
      <c r="G558" s="8" t="str">
        <f>IF('Section 9b Plan_Médiation'!B246="","",'Section 9b Plan_Médiation'!B246)</f>
        <v/>
      </c>
      <c r="H558" s="1315" t="str">
        <f>IF('Section 9b Plan_Médiation'!C246="","",'Section 9b Plan_Médiation'!C246)</f>
        <v/>
      </c>
      <c r="I558" s="8" t="str">
        <f>IF('Section 9b Plan_Médiation'!D246="","",IF('Section 9b Plan_Médiation'!D246="«Choisir»","",'Section 9b Plan_Médiation'!D246))</f>
        <v/>
      </c>
      <c r="J558" s="8" t="str">
        <f>IF('Section 9b Plan_Médiation'!F246="","",IF('Section 9b Plan_Médiation'!F246="«Choisir»","",'Section 9b Plan_Médiation'!F246))</f>
        <v/>
      </c>
      <c r="K558" s="8">
        <f>'Section 9b Plan_Médiation'!G246</f>
        <v>0</v>
      </c>
      <c r="L558" s="8">
        <f>'Section 9b Plan_Médiation'!H246</f>
        <v>0</v>
      </c>
      <c r="M558" s="8">
        <f>'Section 9b Plan_Médiation'!I246</f>
        <v>0</v>
      </c>
      <c r="N558" s="8">
        <f>'Section 9b Plan_Médiation'!J246</f>
        <v>0</v>
      </c>
    </row>
    <row r="559" spans="1:14">
      <c r="A559" s="8">
        <f>'Identification '!$F$11</f>
        <v>0</v>
      </c>
      <c r="B559" s="1441" t="str">
        <f>IF(AND('Identification '!$F$11="",'Identification '!$F$15&lt;&gt;""),'Identification '!$F$15,IF('Identification '!$F$11="","",IF('Identification '!$F$13="Inscrire le nom de votre organisme dans la cellule F15",'Identification '!$F$15,'Identification '!$F$13)))</f>
        <v/>
      </c>
      <c r="C559" s="8" t="str">
        <f>REF!$BM$8</f>
        <v>2026-2027</v>
      </c>
      <c r="D559" s="8" t="s">
        <v>3361</v>
      </c>
      <c r="E559" s="46" t="str">
        <f>'Identification '!$F$17</f>
        <v/>
      </c>
      <c r="F559" s="8" t="str">
        <f>'Identification '!$G$18</f>
        <v/>
      </c>
      <c r="G559" s="8" t="str">
        <f>IF('Section 9b Plan_Médiation'!B247="","",'Section 9b Plan_Médiation'!B247)</f>
        <v/>
      </c>
      <c r="H559" s="1315" t="str">
        <f>IF('Section 9b Plan_Médiation'!C247="","",'Section 9b Plan_Médiation'!C247)</f>
        <v/>
      </c>
      <c r="I559" s="8" t="str">
        <f>IF('Section 9b Plan_Médiation'!D247="","",IF('Section 9b Plan_Médiation'!D247="«Choisir»","",'Section 9b Plan_Médiation'!D247))</f>
        <v/>
      </c>
      <c r="J559" s="8" t="str">
        <f>IF('Section 9b Plan_Médiation'!F247="","",IF('Section 9b Plan_Médiation'!F247="«Choisir»","",'Section 9b Plan_Médiation'!F247))</f>
        <v/>
      </c>
      <c r="K559" s="8">
        <f>'Section 9b Plan_Médiation'!G247</f>
        <v>0</v>
      </c>
      <c r="L559" s="8">
        <f>'Section 9b Plan_Médiation'!H247</f>
        <v>0</v>
      </c>
      <c r="M559" s="8">
        <f>'Section 9b Plan_Médiation'!I247</f>
        <v>0</v>
      </c>
      <c r="N559" s="8">
        <f>'Section 9b Plan_Médiation'!J247</f>
        <v>0</v>
      </c>
    </row>
    <row r="560" spans="1:14">
      <c r="A560" s="8">
        <f>'Identification '!$F$11</f>
        <v>0</v>
      </c>
      <c r="B560" s="1441" t="str">
        <f>IF(AND('Identification '!$F$11="",'Identification '!$F$15&lt;&gt;""),'Identification '!$F$15,IF('Identification '!$F$11="","",IF('Identification '!$F$13="Inscrire le nom de votre organisme dans la cellule F15",'Identification '!$F$15,'Identification '!$F$13)))</f>
        <v/>
      </c>
      <c r="C560" s="8" t="str">
        <f>REF!$BM$8</f>
        <v>2026-2027</v>
      </c>
      <c r="D560" s="8" t="s">
        <v>3361</v>
      </c>
      <c r="E560" s="46" t="str">
        <f>'Identification '!$F$17</f>
        <v/>
      </c>
      <c r="F560" s="8" t="str">
        <f>'Identification '!$G$18</f>
        <v/>
      </c>
      <c r="G560" s="8" t="str">
        <f>IF('Section 9b Plan_Médiation'!B248="","",'Section 9b Plan_Médiation'!B248)</f>
        <v/>
      </c>
      <c r="H560" s="1315" t="str">
        <f>IF('Section 9b Plan_Médiation'!C248="","",'Section 9b Plan_Médiation'!C248)</f>
        <v/>
      </c>
      <c r="I560" s="8" t="str">
        <f>IF('Section 9b Plan_Médiation'!D248="","",IF('Section 9b Plan_Médiation'!D248="«Choisir»","",'Section 9b Plan_Médiation'!D248))</f>
        <v/>
      </c>
      <c r="J560" s="8" t="str">
        <f>IF('Section 9b Plan_Médiation'!F248="","",IF('Section 9b Plan_Médiation'!F248="«Choisir»","",'Section 9b Plan_Médiation'!F248))</f>
        <v/>
      </c>
      <c r="K560" s="8">
        <f>'Section 9b Plan_Médiation'!G248</f>
        <v>0</v>
      </c>
      <c r="L560" s="8">
        <f>'Section 9b Plan_Médiation'!H248</f>
        <v>0</v>
      </c>
      <c r="M560" s="8">
        <f>'Section 9b Plan_Médiation'!I248</f>
        <v>0</v>
      </c>
      <c r="N560" s="8">
        <f>'Section 9b Plan_Médiation'!J248</f>
        <v>0</v>
      </c>
    </row>
    <row r="561" spans="1:28">
      <c r="A561" s="8">
        <f>'Identification '!$F$11</f>
        <v>0</v>
      </c>
      <c r="B561" s="1441" t="str">
        <f>IF(AND('Identification '!$F$11="",'Identification '!$F$15&lt;&gt;""),'Identification '!$F$15,IF('Identification '!$F$11="","",IF('Identification '!$F$13="Inscrire le nom de votre organisme dans la cellule F15",'Identification '!$F$15,'Identification '!$F$13)))</f>
        <v/>
      </c>
      <c r="C561" s="8" t="str">
        <f>REF!$BM$8</f>
        <v>2026-2027</v>
      </c>
      <c r="D561" s="8" t="s">
        <v>3361</v>
      </c>
      <c r="E561" s="46" t="str">
        <f>'Identification '!$F$17</f>
        <v/>
      </c>
      <c r="F561" s="8" t="str">
        <f>'Identification '!$G$18</f>
        <v/>
      </c>
      <c r="G561" s="8" t="str">
        <f>IF('Section 9b Plan_Médiation'!B249="","",'Section 9b Plan_Médiation'!B249)</f>
        <v/>
      </c>
      <c r="H561" s="1315" t="str">
        <f>IF('Section 9b Plan_Médiation'!C249="","",'Section 9b Plan_Médiation'!C249)</f>
        <v/>
      </c>
      <c r="I561" s="8" t="str">
        <f>IF('Section 9b Plan_Médiation'!D249="","",IF('Section 9b Plan_Médiation'!D249="«Choisir»","",'Section 9b Plan_Médiation'!D249))</f>
        <v/>
      </c>
      <c r="J561" s="8" t="str">
        <f>IF('Section 9b Plan_Médiation'!F249="","",IF('Section 9b Plan_Médiation'!F249="«Choisir»","",'Section 9b Plan_Médiation'!F249))</f>
        <v/>
      </c>
      <c r="K561" s="8">
        <f>'Section 9b Plan_Médiation'!G249</f>
        <v>0</v>
      </c>
      <c r="L561" s="8">
        <f>'Section 9b Plan_Médiation'!H249</f>
        <v>0</v>
      </c>
      <c r="M561" s="8">
        <f>'Section 9b Plan_Médiation'!I249</f>
        <v>0</v>
      </c>
      <c r="N561" s="8">
        <f>'Section 9b Plan_Médiation'!J249</f>
        <v>0</v>
      </c>
    </row>
    <row r="562" spans="1:28">
      <c r="A562" s="8">
        <f>'Identification '!$F$11</f>
        <v>0</v>
      </c>
      <c r="B562" s="1441" t="str">
        <f>IF(AND('Identification '!$F$11="",'Identification '!$F$15&lt;&gt;""),'Identification '!$F$15,IF('Identification '!$F$11="","",IF('Identification '!$F$13="Inscrire le nom de votre organisme dans la cellule F15",'Identification '!$F$15,'Identification '!$F$13)))</f>
        <v/>
      </c>
      <c r="C562" s="8" t="str">
        <f>REF!$BM$8</f>
        <v>2026-2027</v>
      </c>
      <c r="D562" s="8" t="s">
        <v>3361</v>
      </c>
      <c r="E562" s="46" t="str">
        <f>'Identification '!$F$17</f>
        <v/>
      </c>
      <c r="F562" s="8" t="str">
        <f>'Identification '!$G$18</f>
        <v/>
      </c>
      <c r="G562" s="8" t="str">
        <f>IF('Section 9b Plan_Médiation'!B250="","",'Section 9b Plan_Médiation'!B250)</f>
        <v/>
      </c>
      <c r="H562" s="1315" t="str">
        <f>IF('Section 9b Plan_Médiation'!C250="","",'Section 9b Plan_Médiation'!C250)</f>
        <v/>
      </c>
      <c r="I562" s="8" t="str">
        <f>IF('Section 9b Plan_Médiation'!D250="","",IF('Section 9b Plan_Médiation'!D250="«Choisir»","",'Section 9b Plan_Médiation'!D250))</f>
        <v/>
      </c>
      <c r="J562" s="8" t="str">
        <f>IF('Section 9b Plan_Médiation'!F250="","",IF('Section 9b Plan_Médiation'!F250="«Choisir»","",'Section 9b Plan_Médiation'!F250))</f>
        <v/>
      </c>
      <c r="K562" s="8">
        <f>'Section 9b Plan_Médiation'!G250</f>
        <v>0</v>
      </c>
      <c r="L562" s="8">
        <f>'Section 9b Plan_Médiation'!H250</f>
        <v>0</v>
      </c>
      <c r="M562" s="8">
        <f>'Section 9b Plan_Médiation'!I250</f>
        <v>0</v>
      </c>
      <c r="N562" s="8">
        <f>'Section 9b Plan_Médiation'!J250</f>
        <v>0</v>
      </c>
    </row>
    <row r="563" spans="1:28">
      <c r="A563" s="8">
        <f>'Identification '!$F$11</f>
        <v>0</v>
      </c>
      <c r="B563" s="1441" t="str">
        <f>IF(AND('Identification '!$F$11="",'Identification '!$F$15&lt;&gt;""),'Identification '!$F$15,IF('Identification '!$F$11="","",IF('Identification '!$F$13="Inscrire le nom de votre organisme dans la cellule F15",'Identification '!$F$15,'Identification '!$F$13)))</f>
        <v/>
      </c>
      <c r="C563" s="8" t="str">
        <f>REF!$BM$8</f>
        <v>2026-2027</v>
      </c>
      <c r="D563" s="8" t="s">
        <v>3361</v>
      </c>
      <c r="E563" s="46" t="str">
        <f>'Identification '!$F$17</f>
        <v/>
      </c>
      <c r="F563" s="8" t="str">
        <f>'Identification '!$G$18</f>
        <v/>
      </c>
      <c r="G563" s="8" t="str">
        <f>IF('Section 9b Plan_Médiation'!B251="","",'Section 9b Plan_Médiation'!B251)</f>
        <v/>
      </c>
      <c r="H563" s="1315" t="str">
        <f>IF('Section 9b Plan_Médiation'!C251="","",'Section 9b Plan_Médiation'!C251)</f>
        <v/>
      </c>
      <c r="I563" s="8" t="str">
        <f>IF('Section 9b Plan_Médiation'!D251="","",IF('Section 9b Plan_Médiation'!D251="«Choisir»","",'Section 9b Plan_Médiation'!D251))</f>
        <v/>
      </c>
      <c r="J563" s="8" t="str">
        <f>IF('Section 9b Plan_Médiation'!F251="","",IF('Section 9b Plan_Médiation'!F251="«Choisir»","",'Section 9b Plan_Médiation'!F251))</f>
        <v/>
      </c>
      <c r="K563" s="8">
        <f>'Section 9b Plan_Médiation'!G251</f>
        <v>0</v>
      </c>
      <c r="L563" s="8">
        <f>'Section 9b Plan_Médiation'!H251</f>
        <v>0</v>
      </c>
      <c r="M563" s="8">
        <f>'Section 9b Plan_Médiation'!I251</f>
        <v>0</v>
      </c>
      <c r="N563" s="8">
        <f>'Section 9b Plan_Médiation'!J251</f>
        <v>0</v>
      </c>
    </row>
    <row r="568" spans="1:28" ht="15.5">
      <c r="A568" s="1322" t="s">
        <v>3351</v>
      </c>
    </row>
    <row r="570" spans="1:28" ht="46">
      <c r="A570" s="1307" t="s">
        <v>181</v>
      </c>
      <c r="B570" s="1307" t="s">
        <v>1850</v>
      </c>
      <c r="C570" s="1307" t="s">
        <v>3095</v>
      </c>
      <c r="D570" s="1307" t="s">
        <v>3360</v>
      </c>
      <c r="E570" s="1307" t="s">
        <v>3096</v>
      </c>
      <c r="F570" s="612" t="s">
        <v>3366</v>
      </c>
      <c r="G570" s="1244" t="s">
        <v>3120</v>
      </c>
      <c r="H570" s="1244" t="s">
        <v>3121</v>
      </c>
      <c r="I570" s="1244" t="s">
        <v>3127</v>
      </c>
      <c r="J570" s="1244" t="s">
        <v>18</v>
      </c>
      <c r="K570" s="1244" t="s">
        <v>130</v>
      </c>
      <c r="L570" s="1244" t="s">
        <v>101</v>
      </c>
      <c r="M570" s="1244" t="s">
        <v>3122</v>
      </c>
      <c r="N570" s="1244" t="s">
        <v>3117</v>
      </c>
      <c r="O570" s="1244" t="s">
        <v>3109</v>
      </c>
      <c r="P570" s="1244" t="s">
        <v>3123</v>
      </c>
      <c r="Q570" s="1244" t="s">
        <v>3124</v>
      </c>
      <c r="R570" s="1244" t="s">
        <v>2892</v>
      </c>
      <c r="S570" s="1244" t="s">
        <v>3110</v>
      </c>
      <c r="T570" s="1244" t="s">
        <v>3111</v>
      </c>
      <c r="U570" s="1244" t="s">
        <v>3112</v>
      </c>
      <c r="V570" s="1244" t="s">
        <v>3126</v>
      </c>
      <c r="W570" s="1244" t="s">
        <v>25</v>
      </c>
      <c r="X570" s="1244" t="s">
        <v>12</v>
      </c>
      <c r="Y570" s="1244" t="s">
        <v>13</v>
      </c>
      <c r="Z570" s="1244" t="s">
        <v>23</v>
      </c>
      <c r="AA570" s="1244" t="s">
        <v>119</v>
      </c>
      <c r="AB570" s="1244" t="s">
        <v>3125</v>
      </c>
    </row>
    <row r="571" spans="1:28">
      <c r="B571" s="1441"/>
      <c r="E571" s="46"/>
      <c r="G571" s="192"/>
      <c r="J571" s="46"/>
      <c r="K571" s="1312"/>
      <c r="L571" s="46"/>
      <c r="M571" s="46"/>
      <c r="N571" s="46"/>
      <c r="O571" s="46"/>
      <c r="P571" s="46"/>
      <c r="Q571" s="46"/>
      <c r="W571" s="40"/>
      <c r="X571" s="40"/>
      <c r="Y571" s="40"/>
      <c r="Z571" s="40"/>
    </row>
    <row r="572" spans="1:28">
      <c r="B572" s="1441"/>
      <c r="E572" s="46"/>
      <c r="G572" s="192"/>
      <c r="J572" s="46"/>
      <c r="K572" s="1312"/>
      <c r="L572" s="46"/>
      <c r="M572" s="46"/>
      <c r="N572" s="46"/>
      <c r="O572" s="46"/>
      <c r="P572" s="46"/>
      <c r="Q572" s="46"/>
      <c r="W572" s="40"/>
      <c r="X572" s="40"/>
      <c r="Y572" s="40"/>
      <c r="Z572" s="40"/>
    </row>
    <row r="573" spans="1:28">
      <c r="B573" s="1441"/>
      <c r="E573" s="46"/>
      <c r="G573" s="192"/>
      <c r="J573" s="46"/>
      <c r="K573" s="1312"/>
      <c r="L573" s="46"/>
      <c r="M573" s="46"/>
      <c r="N573" s="46"/>
      <c r="O573" s="46"/>
      <c r="P573" s="46"/>
      <c r="Q573" s="46"/>
      <c r="W573" s="40"/>
      <c r="X573" s="40"/>
      <c r="Y573" s="40"/>
      <c r="Z573" s="40"/>
    </row>
    <row r="574" spans="1:28">
      <c r="B574" s="1441"/>
      <c r="E574" s="46"/>
      <c r="G574" s="192"/>
      <c r="J574" s="46"/>
      <c r="K574" s="1312"/>
      <c r="L574" s="46"/>
      <c r="M574" s="46"/>
      <c r="N574" s="46"/>
      <c r="O574" s="46"/>
      <c r="P574" s="46"/>
      <c r="Q574" s="46"/>
      <c r="W574" s="40"/>
      <c r="X574" s="40"/>
      <c r="Y574" s="40"/>
      <c r="Z574" s="40"/>
    </row>
    <row r="575" spans="1:28">
      <c r="B575" s="1441"/>
      <c r="E575" s="46"/>
      <c r="G575" s="192"/>
      <c r="J575" s="46"/>
      <c r="K575" s="1312"/>
      <c r="L575" s="46"/>
      <c r="M575" s="46"/>
      <c r="N575" s="46"/>
      <c r="O575" s="46"/>
      <c r="P575" s="46"/>
      <c r="Q575" s="46"/>
      <c r="W575" s="40"/>
      <c r="X575" s="40"/>
      <c r="Y575" s="40"/>
      <c r="Z575" s="40"/>
    </row>
    <row r="576" spans="1:28">
      <c r="B576" s="1441"/>
      <c r="E576" s="46"/>
      <c r="G576" s="192"/>
      <c r="J576" s="46"/>
      <c r="K576" s="1312"/>
      <c r="L576" s="46"/>
      <c r="M576" s="46"/>
      <c r="N576" s="46"/>
      <c r="O576" s="46"/>
      <c r="P576" s="46"/>
      <c r="Q576" s="46"/>
      <c r="W576" s="40"/>
      <c r="X576" s="40"/>
      <c r="Y576" s="40"/>
      <c r="Z576" s="40"/>
    </row>
    <row r="577" spans="2:26">
      <c r="B577" s="1441"/>
      <c r="E577" s="46"/>
      <c r="G577" s="192"/>
      <c r="J577" s="46"/>
      <c r="K577" s="1312"/>
      <c r="L577" s="46"/>
      <c r="M577" s="46"/>
      <c r="N577" s="46"/>
      <c r="O577" s="46"/>
      <c r="P577" s="46"/>
      <c r="Q577" s="46"/>
      <c r="W577" s="40"/>
      <c r="X577" s="40"/>
      <c r="Y577" s="40"/>
      <c r="Z577" s="40"/>
    </row>
    <row r="578" spans="2:26">
      <c r="B578" s="1441"/>
      <c r="E578" s="46"/>
      <c r="G578" s="192"/>
      <c r="J578" s="46"/>
      <c r="K578" s="1312"/>
      <c r="L578" s="46"/>
      <c r="M578" s="46"/>
      <c r="N578" s="46"/>
      <c r="O578" s="46"/>
      <c r="P578" s="46"/>
      <c r="Q578" s="46"/>
      <c r="W578" s="40"/>
      <c r="X578" s="40"/>
      <c r="Y578" s="40"/>
      <c r="Z578" s="40"/>
    </row>
    <row r="579" spans="2:26">
      <c r="B579" s="1441"/>
      <c r="E579" s="46"/>
      <c r="G579" s="192"/>
      <c r="J579" s="46"/>
      <c r="K579" s="1312"/>
      <c r="L579" s="46"/>
      <c r="M579" s="46"/>
      <c r="N579" s="46"/>
      <c r="O579" s="46"/>
      <c r="P579" s="46"/>
      <c r="Q579" s="46"/>
      <c r="W579" s="40"/>
      <c r="X579" s="40"/>
      <c r="Y579" s="40"/>
      <c r="Z579" s="40"/>
    </row>
    <row r="580" spans="2:26">
      <c r="B580" s="1441"/>
      <c r="E580" s="46"/>
      <c r="G580" s="192"/>
      <c r="J580" s="46"/>
      <c r="K580" s="1312"/>
      <c r="L580" s="46"/>
      <c r="M580" s="46"/>
      <c r="N580" s="46"/>
      <c r="O580" s="46"/>
      <c r="P580" s="46"/>
      <c r="Q580" s="46"/>
      <c r="W580" s="40"/>
      <c r="X580" s="40"/>
      <c r="Y580" s="40"/>
      <c r="Z580" s="40"/>
    </row>
    <row r="581" spans="2:26">
      <c r="B581" s="1441"/>
      <c r="E581" s="46"/>
      <c r="G581" s="192"/>
      <c r="J581" s="46"/>
      <c r="K581" s="1312"/>
      <c r="L581" s="46"/>
      <c r="M581" s="46"/>
      <c r="N581" s="46"/>
      <c r="O581" s="46"/>
      <c r="P581" s="46"/>
      <c r="Q581" s="46"/>
      <c r="W581" s="40"/>
      <c r="X581" s="40"/>
      <c r="Y581" s="40"/>
      <c r="Z581" s="40"/>
    </row>
    <row r="582" spans="2:26">
      <c r="B582" s="1441"/>
      <c r="E582" s="46"/>
      <c r="G582" s="192"/>
      <c r="J582" s="46"/>
      <c r="K582" s="1312"/>
      <c r="L582" s="46"/>
      <c r="M582" s="46"/>
      <c r="N582" s="46"/>
      <c r="O582" s="46"/>
      <c r="P582" s="46"/>
      <c r="Q582" s="46"/>
      <c r="W582" s="40"/>
      <c r="X582" s="40"/>
      <c r="Y582" s="40"/>
      <c r="Z582" s="40"/>
    </row>
    <row r="583" spans="2:26">
      <c r="B583" s="1441"/>
      <c r="E583" s="46"/>
      <c r="G583" s="192"/>
      <c r="J583" s="46"/>
      <c r="K583" s="1312"/>
      <c r="L583" s="46"/>
      <c r="M583" s="46"/>
      <c r="N583" s="46"/>
      <c r="O583" s="46"/>
      <c r="P583" s="46"/>
      <c r="Q583" s="46"/>
      <c r="W583" s="40"/>
      <c r="X583" s="40"/>
      <c r="Y583" s="40"/>
      <c r="Z583" s="40"/>
    </row>
    <row r="584" spans="2:26">
      <c r="B584" s="1441"/>
      <c r="E584" s="46"/>
      <c r="G584" s="192"/>
      <c r="J584" s="46"/>
      <c r="K584" s="1312"/>
      <c r="L584" s="46"/>
      <c r="M584" s="46"/>
      <c r="N584" s="46"/>
      <c r="O584" s="46"/>
      <c r="P584" s="46"/>
      <c r="Q584" s="46"/>
      <c r="W584" s="40"/>
      <c r="X584" s="40"/>
      <c r="Y584" s="40"/>
      <c r="Z584" s="40"/>
    </row>
    <row r="585" spans="2:26">
      <c r="B585" s="1441"/>
      <c r="E585" s="46"/>
      <c r="G585" s="192"/>
      <c r="J585" s="46"/>
      <c r="K585" s="1312"/>
      <c r="L585" s="46"/>
      <c r="M585" s="46"/>
      <c r="N585" s="46"/>
      <c r="O585" s="46"/>
      <c r="P585" s="46"/>
      <c r="Q585" s="46"/>
      <c r="W585" s="40"/>
      <c r="X585" s="40"/>
      <c r="Y585" s="40"/>
      <c r="Z585" s="40"/>
    </row>
    <row r="586" spans="2:26">
      <c r="B586" s="1441"/>
      <c r="E586" s="46"/>
      <c r="G586" s="192"/>
      <c r="J586" s="46"/>
      <c r="K586" s="1312"/>
      <c r="L586" s="46"/>
      <c r="M586" s="46"/>
      <c r="N586" s="46"/>
      <c r="O586" s="46"/>
      <c r="P586" s="46"/>
      <c r="Q586" s="46"/>
      <c r="W586" s="40"/>
      <c r="X586" s="40"/>
      <c r="Y586" s="40"/>
      <c r="Z586" s="40"/>
    </row>
    <row r="587" spans="2:26">
      <c r="B587" s="1441"/>
      <c r="E587" s="46"/>
      <c r="G587" s="192"/>
      <c r="J587" s="46"/>
      <c r="K587" s="1312"/>
      <c r="L587" s="46"/>
      <c r="M587" s="46"/>
      <c r="N587" s="46"/>
      <c r="O587" s="46"/>
      <c r="P587" s="46"/>
      <c r="Q587" s="46"/>
      <c r="W587" s="40"/>
      <c r="X587" s="40"/>
      <c r="Y587" s="40"/>
      <c r="Z587" s="40"/>
    </row>
    <row r="588" spans="2:26">
      <c r="B588" s="1441"/>
      <c r="E588" s="46"/>
      <c r="G588" s="192"/>
      <c r="J588" s="46"/>
      <c r="K588" s="1312"/>
      <c r="L588" s="46"/>
      <c r="M588" s="46"/>
      <c r="N588" s="46"/>
      <c r="O588" s="46"/>
      <c r="P588" s="46"/>
      <c r="Q588" s="46"/>
      <c r="W588" s="40"/>
      <c r="X588" s="40"/>
      <c r="Y588" s="40"/>
      <c r="Z588" s="40"/>
    </row>
    <row r="589" spans="2:26">
      <c r="B589" s="1441"/>
      <c r="E589" s="46"/>
      <c r="G589" s="192"/>
      <c r="J589" s="46"/>
      <c r="K589" s="1312"/>
      <c r="L589" s="46"/>
      <c r="M589" s="46"/>
      <c r="N589" s="46"/>
      <c r="O589" s="46"/>
      <c r="P589" s="46"/>
      <c r="Q589" s="46"/>
      <c r="W589" s="40"/>
      <c r="X589" s="40"/>
      <c r="Y589" s="40"/>
      <c r="Z589" s="40"/>
    </row>
    <row r="590" spans="2:26">
      <c r="B590" s="1441"/>
      <c r="E590" s="46"/>
      <c r="G590" s="192"/>
      <c r="J590" s="46"/>
      <c r="K590" s="1312"/>
      <c r="L590" s="46"/>
      <c r="M590" s="46"/>
      <c r="N590" s="46"/>
      <c r="O590" s="46"/>
      <c r="P590" s="46"/>
      <c r="Q590" s="46"/>
      <c r="W590" s="40"/>
      <c r="X590" s="40"/>
      <c r="Y590" s="40"/>
      <c r="Z590" s="40"/>
    </row>
    <row r="591" spans="2:26">
      <c r="B591" s="1441"/>
      <c r="E591" s="46"/>
      <c r="G591" s="192"/>
      <c r="J591" s="46"/>
      <c r="K591" s="1312"/>
      <c r="L591" s="46"/>
      <c r="M591" s="46"/>
      <c r="N591" s="46"/>
      <c r="O591" s="46"/>
      <c r="P591" s="46"/>
      <c r="Q591" s="46"/>
      <c r="W591" s="40"/>
      <c r="X591" s="40"/>
      <c r="Y591" s="40"/>
      <c r="Z591" s="40"/>
    </row>
    <row r="592" spans="2:26">
      <c r="B592" s="1441"/>
      <c r="E592" s="46"/>
      <c r="G592" s="192"/>
      <c r="J592" s="46"/>
      <c r="K592" s="1312"/>
      <c r="L592" s="46"/>
      <c r="M592" s="46"/>
      <c r="N592" s="46"/>
      <c r="O592" s="46"/>
      <c r="P592" s="46"/>
      <c r="Q592" s="46"/>
      <c r="W592" s="40"/>
      <c r="X592" s="40"/>
      <c r="Y592" s="40"/>
      <c r="Z592" s="40"/>
    </row>
    <row r="593" spans="2:26">
      <c r="B593" s="1441"/>
      <c r="E593" s="46"/>
      <c r="G593" s="192"/>
      <c r="J593" s="46"/>
      <c r="K593" s="1312"/>
      <c r="L593" s="46"/>
      <c r="M593" s="46"/>
      <c r="N593" s="46"/>
      <c r="O593" s="46"/>
      <c r="P593" s="46"/>
      <c r="Q593" s="46"/>
      <c r="W593" s="40"/>
      <c r="X593" s="40"/>
      <c r="Y593" s="40"/>
      <c r="Z593" s="40"/>
    </row>
    <row r="594" spans="2:26">
      <c r="B594" s="1441"/>
      <c r="E594" s="46"/>
      <c r="G594" s="192"/>
      <c r="J594" s="46"/>
      <c r="K594" s="1312"/>
      <c r="L594" s="46"/>
      <c r="M594" s="46"/>
      <c r="N594" s="46"/>
      <c r="O594" s="46"/>
      <c r="P594" s="46"/>
      <c r="Q594" s="46"/>
      <c r="W594" s="40"/>
      <c r="X594" s="40"/>
      <c r="Y594" s="40"/>
      <c r="Z594" s="40"/>
    </row>
    <row r="595" spans="2:26">
      <c r="B595" s="1441"/>
      <c r="E595" s="46"/>
      <c r="G595" s="192"/>
      <c r="J595" s="46"/>
      <c r="K595" s="1312"/>
      <c r="L595" s="46"/>
      <c r="M595" s="46"/>
      <c r="N595" s="46"/>
      <c r="O595" s="46"/>
      <c r="P595" s="46"/>
      <c r="Q595" s="46"/>
      <c r="W595" s="40"/>
      <c r="X595" s="40"/>
      <c r="Y595" s="40"/>
      <c r="Z595" s="40"/>
    </row>
    <row r="596" spans="2:26">
      <c r="B596" s="1441"/>
      <c r="E596" s="46"/>
      <c r="G596" s="192"/>
      <c r="J596" s="46"/>
      <c r="K596" s="1312"/>
      <c r="L596" s="46"/>
      <c r="M596" s="46"/>
      <c r="N596" s="46"/>
      <c r="O596" s="46"/>
      <c r="P596" s="46"/>
      <c r="Q596" s="46"/>
      <c r="W596" s="40"/>
      <c r="X596" s="40"/>
      <c r="Y596" s="40"/>
      <c r="Z596" s="40"/>
    </row>
    <row r="597" spans="2:26">
      <c r="B597" s="1441"/>
      <c r="E597" s="46"/>
      <c r="G597" s="192"/>
      <c r="J597" s="46"/>
      <c r="K597" s="1312"/>
      <c r="L597" s="46"/>
      <c r="M597" s="46"/>
      <c r="N597" s="46"/>
      <c r="O597" s="46"/>
      <c r="P597" s="46"/>
      <c r="Q597" s="46"/>
      <c r="W597" s="40"/>
      <c r="X597" s="40"/>
      <c r="Y597" s="40"/>
      <c r="Z597" s="40"/>
    </row>
    <row r="598" spans="2:26">
      <c r="B598" s="1441"/>
      <c r="E598" s="46"/>
      <c r="G598" s="192"/>
      <c r="J598" s="46"/>
      <c r="K598" s="1312"/>
      <c r="L598" s="46"/>
      <c r="M598" s="46"/>
      <c r="N598" s="46"/>
      <c r="O598" s="46"/>
      <c r="P598" s="46"/>
      <c r="Q598" s="46"/>
      <c r="W598" s="40"/>
      <c r="X598" s="40"/>
      <c r="Y598" s="40"/>
      <c r="Z598" s="40"/>
    </row>
    <row r="599" spans="2:26">
      <c r="B599" s="1441"/>
      <c r="E599" s="46"/>
      <c r="G599" s="192"/>
      <c r="J599" s="46"/>
      <c r="K599" s="1312"/>
      <c r="L599" s="46"/>
      <c r="M599" s="46"/>
      <c r="N599" s="46"/>
      <c r="O599" s="46"/>
      <c r="P599" s="46"/>
      <c r="Q599" s="46"/>
      <c r="W599" s="40"/>
      <c r="X599" s="40"/>
      <c r="Y599" s="40"/>
      <c r="Z599" s="40"/>
    </row>
    <row r="600" spans="2:26">
      <c r="B600" s="1441"/>
      <c r="E600" s="46"/>
      <c r="G600" s="192"/>
      <c r="J600" s="46"/>
      <c r="K600" s="1312"/>
      <c r="L600" s="46"/>
      <c r="M600" s="46"/>
      <c r="N600" s="46"/>
      <c r="O600" s="46"/>
      <c r="P600" s="46"/>
      <c r="Q600" s="46"/>
      <c r="W600" s="40"/>
      <c r="X600" s="40"/>
      <c r="Y600" s="40"/>
      <c r="Z600" s="40"/>
    </row>
    <row r="601" spans="2:26">
      <c r="B601" s="1441"/>
      <c r="E601" s="46"/>
      <c r="G601" s="192"/>
      <c r="J601" s="46"/>
      <c r="K601" s="1312"/>
      <c r="L601" s="46"/>
      <c r="M601" s="46"/>
      <c r="N601" s="46"/>
      <c r="O601" s="46"/>
      <c r="P601" s="46"/>
      <c r="Q601" s="46"/>
      <c r="W601" s="40"/>
      <c r="X601" s="40"/>
      <c r="Y601" s="40"/>
      <c r="Z601" s="40"/>
    </row>
    <row r="602" spans="2:26">
      <c r="B602" s="1441"/>
      <c r="E602" s="46"/>
      <c r="G602" s="192"/>
      <c r="J602" s="46"/>
      <c r="K602" s="1312"/>
      <c r="L602" s="46"/>
      <c r="M602" s="46"/>
      <c r="N602" s="46"/>
      <c r="O602" s="46"/>
      <c r="P602" s="46"/>
      <c r="Q602" s="46"/>
      <c r="W602" s="40"/>
      <c r="X602" s="40"/>
      <c r="Y602" s="40"/>
      <c r="Z602" s="40"/>
    </row>
    <row r="603" spans="2:26">
      <c r="B603" s="1441"/>
      <c r="E603" s="46"/>
      <c r="G603" s="192"/>
      <c r="J603" s="46"/>
      <c r="K603" s="1312"/>
      <c r="L603" s="46"/>
      <c r="M603" s="46"/>
      <c r="N603" s="46"/>
      <c r="O603" s="46"/>
      <c r="P603" s="46"/>
      <c r="Q603" s="46"/>
      <c r="W603" s="40"/>
      <c r="X603" s="40"/>
      <c r="Y603" s="40"/>
      <c r="Z603" s="40"/>
    </row>
    <row r="604" spans="2:26">
      <c r="B604" s="1441"/>
      <c r="E604" s="46"/>
      <c r="G604" s="192"/>
      <c r="J604" s="46"/>
      <c r="K604" s="1312"/>
      <c r="L604" s="46"/>
      <c r="M604" s="46"/>
      <c r="N604" s="46"/>
      <c r="O604" s="46"/>
      <c r="P604" s="46"/>
      <c r="Q604" s="46"/>
      <c r="W604" s="40"/>
      <c r="X604" s="40"/>
      <c r="Y604" s="40"/>
      <c r="Z604" s="40"/>
    </row>
    <row r="605" spans="2:26">
      <c r="B605" s="1441"/>
      <c r="E605" s="46"/>
      <c r="G605" s="192"/>
      <c r="J605" s="46"/>
      <c r="K605" s="1312"/>
      <c r="L605" s="46"/>
      <c r="M605" s="46"/>
      <c r="N605" s="46"/>
      <c r="O605" s="46"/>
      <c r="P605" s="46"/>
      <c r="Q605" s="46"/>
      <c r="W605" s="40"/>
      <c r="X605" s="40"/>
      <c r="Y605" s="40"/>
      <c r="Z605" s="40"/>
    </row>
    <row r="606" spans="2:26">
      <c r="B606" s="1441"/>
      <c r="E606" s="46"/>
      <c r="G606" s="192"/>
      <c r="J606" s="46"/>
      <c r="K606" s="1312"/>
      <c r="L606" s="46"/>
      <c r="M606" s="46"/>
      <c r="N606" s="46"/>
      <c r="O606" s="46"/>
      <c r="P606" s="46"/>
      <c r="Q606" s="46"/>
      <c r="W606" s="40"/>
      <c r="X606" s="40"/>
      <c r="Y606" s="40"/>
      <c r="Z606" s="40"/>
    </row>
    <row r="607" spans="2:26">
      <c r="B607" s="1441"/>
      <c r="E607" s="46"/>
      <c r="G607" s="192"/>
      <c r="J607" s="46"/>
      <c r="K607" s="1312"/>
      <c r="L607" s="46"/>
      <c r="M607" s="46"/>
      <c r="N607" s="46"/>
      <c r="O607" s="46"/>
      <c r="P607" s="46"/>
      <c r="Q607" s="46"/>
      <c r="W607" s="40"/>
      <c r="X607" s="40"/>
      <c r="Y607" s="40"/>
      <c r="Z607" s="40"/>
    </row>
    <row r="608" spans="2:26">
      <c r="B608" s="1441"/>
      <c r="E608" s="46"/>
      <c r="G608" s="192"/>
      <c r="J608" s="46"/>
      <c r="K608" s="1312"/>
      <c r="L608" s="46"/>
      <c r="M608" s="46"/>
      <c r="N608" s="46"/>
      <c r="O608" s="46"/>
      <c r="P608" s="46"/>
      <c r="Q608" s="46"/>
      <c r="W608" s="40"/>
      <c r="X608" s="40"/>
      <c r="Y608" s="40"/>
      <c r="Z608" s="40"/>
    </row>
    <row r="609" spans="2:26">
      <c r="B609" s="1441"/>
      <c r="E609" s="46"/>
      <c r="G609" s="192"/>
      <c r="J609" s="46"/>
      <c r="K609" s="1312"/>
      <c r="L609" s="46"/>
      <c r="M609" s="46"/>
      <c r="N609" s="46"/>
      <c r="O609" s="46"/>
      <c r="P609" s="46"/>
      <c r="Q609" s="46"/>
      <c r="W609" s="40"/>
      <c r="X609" s="40"/>
      <c r="Y609" s="40"/>
      <c r="Z609" s="40"/>
    </row>
    <row r="610" spans="2:26">
      <c r="B610" s="1441"/>
      <c r="E610" s="46"/>
      <c r="G610" s="192"/>
      <c r="J610" s="46"/>
      <c r="K610" s="1312"/>
      <c r="L610" s="46"/>
      <c r="M610" s="46"/>
      <c r="N610" s="46"/>
      <c r="O610" s="46"/>
      <c r="P610" s="46"/>
      <c r="Q610" s="46"/>
      <c r="W610" s="40"/>
      <c r="X610" s="40"/>
      <c r="Y610" s="40"/>
      <c r="Z610" s="40"/>
    </row>
    <row r="611" spans="2:26">
      <c r="B611" s="1441"/>
      <c r="E611" s="46"/>
      <c r="G611" s="192"/>
      <c r="J611" s="46"/>
      <c r="K611" s="1312"/>
      <c r="L611" s="46"/>
      <c r="M611" s="46"/>
      <c r="N611" s="46"/>
      <c r="O611" s="46"/>
      <c r="P611" s="46"/>
      <c r="Q611" s="46"/>
      <c r="W611" s="40"/>
      <c r="X611" s="40"/>
      <c r="Y611" s="40"/>
      <c r="Z611" s="40"/>
    </row>
    <row r="612" spans="2:26">
      <c r="B612" s="1441"/>
      <c r="E612" s="46"/>
      <c r="G612" s="192"/>
      <c r="J612" s="46"/>
      <c r="K612" s="1312"/>
      <c r="L612" s="46"/>
      <c r="M612" s="46"/>
      <c r="N612" s="46"/>
      <c r="O612" s="46"/>
      <c r="P612" s="46"/>
      <c r="Q612" s="46"/>
      <c r="W612" s="40"/>
      <c r="X612" s="40"/>
      <c r="Y612" s="40"/>
      <c r="Z612" s="40"/>
    </row>
    <row r="613" spans="2:26">
      <c r="B613" s="1441"/>
      <c r="E613" s="46"/>
      <c r="G613" s="192"/>
      <c r="J613" s="46"/>
      <c r="K613" s="1312"/>
      <c r="L613" s="46"/>
      <c r="M613" s="46"/>
      <c r="N613" s="46"/>
      <c r="O613" s="46"/>
      <c r="P613" s="46"/>
      <c r="Q613" s="46"/>
      <c r="W613" s="40"/>
      <c r="X613" s="40"/>
      <c r="Y613" s="40"/>
      <c r="Z613" s="40"/>
    </row>
    <row r="614" spans="2:26">
      <c r="B614" s="1441"/>
      <c r="E614" s="46"/>
      <c r="G614" s="192"/>
      <c r="J614" s="46"/>
      <c r="K614" s="1312"/>
      <c r="L614" s="46"/>
      <c r="M614" s="46"/>
      <c r="N614" s="46"/>
      <c r="O614" s="46"/>
      <c r="P614" s="46"/>
      <c r="Q614" s="46"/>
      <c r="W614" s="40"/>
      <c r="X614" s="40"/>
      <c r="Y614" s="40"/>
      <c r="Z614" s="40"/>
    </row>
    <row r="615" spans="2:26">
      <c r="B615" s="1441"/>
      <c r="E615" s="46"/>
      <c r="G615" s="192"/>
      <c r="J615" s="46"/>
      <c r="K615" s="1312"/>
      <c r="L615" s="46"/>
      <c r="M615" s="46"/>
      <c r="N615" s="46"/>
      <c r="O615" s="46"/>
      <c r="P615" s="46"/>
      <c r="Q615" s="46"/>
      <c r="W615" s="40"/>
      <c r="X615" s="40"/>
      <c r="Y615" s="40"/>
      <c r="Z615" s="40"/>
    </row>
    <row r="616" spans="2:26">
      <c r="B616" s="1441"/>
      <c r="E616" s="46"/>
      <c r="G616" s="192"/>
      <c r="J616" s="46"/>
      <c r="K616" s="1312"/>
      <c r="L616" s="46"/>
      <c r="M616" s="46"/>
      <c r="N616" s="46"/>
      <c r="O616" s="46"/>
      <c r="P616" s="46"/>
      <c r="Q616" s="46"/>
      <c r="W616" s="40"/>
      <c r="X616" s="40"/>
      <c r="Y616" s="40"/>
      <c r="Z616" s="40"/>
    </row>
    <row r="617" spans="2:26">
      <c r="B617" s="1441"/>
      <c r="E617" s="46"/>
      <c r="G617" s="192"/>
      <c r="J617" s="46"/>
      <c r="K617" s="1312"/>
      <c r="L617" s="46"/>
      <c r="M617" s="46"/>
      <c r="N617" s="46"/>
      <c r="O617" s="46"/>
      <c r="P617" s="46"/>
      <c r="Q617" s="46"/>
      <c r="W617" s="40"/>
      <c r="X617" s="40"/>
      <c r="Y617" s="40"/>
      <c r="Z617" s="40"/>
    </row>
    <row r="618" spans="2:26">
      <c r="B618" s="1441"/>
      <c r="E618" s="46"/>
      <c r="G618" s="192"/>
      <c r="J618" s="46"/>
      <c r="K618" s="1312"/>
      <c r="L618" s="46"/>
      <c r="M618" s="46"/>
      <c r="N618" s="46"/>
      <c r="O618" s="46"/>
      <c r="P618" s="46"/>
      <c r="Q618" s="46"/>
      <c r="W618" s="40"/>
      <c r="X618" s="40"/>
      <c r="Y618" s="40"/>
      <c r="Z618" s="40"/>
    </row>
    <row r="619" spans="2:26">
      <c r="B619" s="1441"/>
      <c r="E619" s="46"/>
      <c r="G619" s="192"/>
      <c r="J619" s="46"/>
      <c r="K619" s="1312"/>
      <c r="L619" s="46"/>
      <c r="M619" s="46"/>
      <c r="N619" s="46"/>
      <c r="O619" s="46"/>
      <c r="P619" s="46"/>
      <c r="Q619" s="46"/>
      <c r="W619" s="40"/>
      <c r="X619" s="40"/>
      <c r="Y619" s="40"/>
      <c r="Z619" s="40"/>
    </row>
    <row r="620" spans="2:26">
      <c r="B620" s="1441"/>
      <c r="E620" s="46"/>
      <c r="G620" s="192"/>
      <c r="J620" s="46"/>
      <c r="K620" s="1312"/>
      <c r="L620" s="46"/>
      <c r="M620" s="46"/>
      <c r="N620" s="46"/>
      <c r="O620" s="46"/>
      <c r="P620" s="46"/>
      <c r="Q620" s="46"/>
      <c r="W620" s="40"/>
      <c r="X620" s="40"/>
      <c r="Y620" s="40"/>
      <c r="Z620" s="40"/>
    </row>
    <row r="621" spans="2:26">
      <c r="B621" s="1441"/>
      <c r="E621" s="46"/>
      <c r="G621" s="192"/>
      <c r="J621" s="46"/>
      <c r="K621" s="1312"/>
      <c r="L621" s="46"/>
      <c r="M621" s="46"/>
      <c r="N621" s="46"/>
      <c r="O621" s="46"/>
      <c r="P621" s="46"/>
      <c r="Q621" s="46"/>
      <c r="W621" s="40"/>
      <c r="X621" s="40"/>
      <c r="Y621" s="40"/>
      <c r="Z621" s="40"/>
    </row>
    <row r="622" spans="2:26">
      <c r="B622" s="1441"/>
      <c r="E622" s="46"/>
      <c r="G622" s="192"/>
      <c r="J622" s="46"/>
      <c r="K622" s="1312"/>
      <c r="L622" s="46"/>
      <c r="M622" s="46"/>
      <c r="N622" s="46"/>
      <c r="O622" s="46"/>
      <c r="P622" s="46"/>
      <c r="Q622" s="46"/>
      <c r="W622" s="40"/>
      <c r="X622" s="40"/>
      <c r="Y622" s="40"/>
      <c r="Z622" s="40"/>
    </row>
    <row r="623" spans="2:26">
      <c r="B623" s="1441"/>
      <c r="E623" s="46"/>
      <c r="G623" s="192"/>
      <c r="J623" s="46"/>
      <c r="K623" s="1312"/>
      <c r="L623" s="46"/>
      <c r="M623" s="46"/>
      <c r="N623" s="46"/>
      <c r="O623" s="46"/>
      <c r="P623" s="46"/>
      <c r="Q623" s="46"/>
      <c r="W623" s="40"/>
      <c r="X623" s="40"/>
      <c r="Y623" s="40"/>
      <c r="Z623" s="40"/>
    </row>
    <row r="624" spans="2:26">
      <c r="B624" s="1441"/>
      <c r="E624" s="46"/>
      <c r="G624" s="192"/>
      <c r="J624" s="46"/>
      <c r="K624" s="1312"/>
      <c r="L624" s="46"/>
      <c r="M624" s="46"/>
      <c r="N624" s="46"/>
      <c r="O624" s="46"/>
      <c r="P624" s="46"/>
      <c r="Q624" s="46"/>
      <c r="W624" s="40"/>
      <c r="X624" s="40"/>
      <c r="Y624" s="40"/>
      <c r="Z624" s="40"/>
    </row>
    <row r="625" spans="2:26">
      <c r="B625" s="1441"/>
      <c r="E625" s="46"/>
      <c r="G625" s="192"/>
      <c r="J625" s="46"/>
      <c r="K625" s="1312"/>
      <c r="L625" s="46"/>
      <c r="M625" s="46"/>
      <c r="N625" s="46"/>
      <c r="O625" s="46"/>
      <c r="P625" s="46"/>
      <c r="Q625" s="46"/>
      <c r="W625" s="40"/>
      <c r="X625" s="40"/>
      <c r="Y625" s="40"/>
      <c r="Z625" s="40"/>
    </row>
    <row r="626" spans="2:26">
      <c r="B626" s="1441"/>
      <c r="E626" s="46"/>
      <c r="G626" s="192"/>
      <c r="J626" s="46"/>
      <c r="K626" s="1312"/>
      <c r="L626" s="46"/>
      <c r="M626" s="46"/>
      <c r="N626" s="46"/>
      <c r="O626" s="46"/>
      <c r="P626" s="46"/>
      <c r="Q626" s="46"/>
      <c r="W626" s="40"/>
      <c r="X626" s="40"/>
      <c r="Y626" s="40"/>
      <c r="Z626" s="40"/>
    </row>
    <row r="627" spans="2:26">
      <c r="B627" s="1441"/>
      <c r="E627" s="46"/>
      <c r="G627" s="192"/>
      <c r="J627" s="46"/>
      <c r="K627" s="1312"/>
      <c r="L627" s="46"/>
      <c r="M627" s="46"/>
      <c r="N627" s="46"/>
      <c r="O627" s="46"/>
      <c r="P627" s="46"/>
      <c r="Q627" s="46"/>
      <c r="W627" s="40"/>
      <c r="X627" s="40"/>
      <c r="Y627" s="40"/>
      <c r="Z627" s="40"/>
    </row>
    <row r="628" spans="2:26">
      <c r="B628" s="1441"/>
      <c r="E628" s="46"/>
      <c r="G628" s="192"/>
      <c r="J628" s="46"/>
      <c r="K628" s="1312"/>
      <c r="L628" s="46"/>
      <c r="M628" s="46"/>
      <c r="N628" s="46"/>
      <c r="O628" s="46"/>
      <c r="P628" s="46"/>
      <c r="Q628" s="46"/>
      <c r="W628" s="40"/>
      <c r="X628" s="40"/>
      <c r="Y628" s="40"/>
      <c r="Z628" s="40"/>
    </row>
    <row r="629" spans="2:26">
      <c r="B629" s="1441"/>
      <c r="E629" s="46"/>
      <c r="G629" s="192"/>
      <c r="J629" s="46"/>
      <c r="K629" s="1312"/>
      <c r="L629" s="46"/>
      <c r="M629" s="46"/>
      <c r="N629" s="46"/>
      <c r="O629" s="46"/>
      <c r="P629" s="46"/>
      <c r="Q629" s="46"/>
      <c r="W629" s="40"/>
      <c r="X629" s="40"/>
      <c r="Y629" s="40"/>
      <c r="Z629" s="40"/>
    </row>
    <row r="630" spans="2:26">
      <c r="B630" s="1441"/>
      <c r="E630" s="46"/>
      <c r="G630" s="192"/>
      <c r="J630" s="46"/>
      <c r="K630" s="1312"/>
      <c r="L630" s="46"/>
      <c r="M630" s="46"/>
      <c r="N630" s="46"/>
      <c r="O630" s="46"/>
      <c r="P630" s="46"/>
      <c r="Q630" s="46"/>
      <c r="W630" s="40"/>
      <c r="X630" s="40"/>
      <c r="Y630" s="40"/>
      <c r="Z630" s="40"/>
    </row>
    <row r="631" spans="2:26">
      <c r="B631" s="1441"/>
      <c r="E631" s="46"/>
      <c r="G631" s="192"/>
      <c r="J631" s="46"/>
      <c r="K631" s="1312"/>
      <c r="L631" s="46"/>
      <c r="M631" s="46"/>
      <c r="N631" s="46"/>
      <c r="O631" s="46"/>
      <c r="P631" s="46"/>
      <c r="Q631" s="46"/>
      <c r="W631" s="40"/>
      <c r="X631" s="40"/>
      <c r="Y631" s="40"/>
      <c r="Z631" s="40"/>
    </row>
    <row r="632" spans="2:26">
      <c r="B632" s="1441"/>
      <c r="E632" s="46"/>
      <c r="G632" s="192"/>
      <c r="J632" s="46"/>
      <c r="K632" s="1312"/>
      <c r="L632" s="46"/>
      <c r="M632" s="46"/>
      <c r="N632" s="46"/>
      <c r="O632" s="46"/>
      <c r="P632" s="46"/>
      <c r="Q632" s="46"/>
      <c r="W632" s="40"/>
      <c r="X632" s="40"/>
      <c r="Y632" s="40"/>
      <c r="Z632" s="40"/>
    </row>
    <row r="633" spans="2:26">
      <c r="B633" s="1441"/>
      <c r="E633" s="46"/>
      <c r="G633" s="192"/>
      <c r="J633" s="46"/>
      <c r="K633" s="1312"/>
      <c r="L633" s="46"/>
      <c r="M633" s="46"/>
      <c r="N633" s="46"/>
      <c r="O633" s="46"/>
      <c r="P633" s="46"/>
      <c r="Q633" s="46"/>
      <c r="W633" s="40"/>
      <c r="X633" s="40"/>
      <c r="Y633" s="40"/>
      <c r="Z633" s="40"/>
    </row>
    <row r="634" spans="2:26">
      <c r="B634" s="1441"/>
      <c r="E634" s="46"/>
      <c r="G634" s="192"/>
      <c r="J634" s="46"/>
      <c r="K634" s="1312"/>
      <c r="L634" s="46"/>
      <c r="M634" s="46"/>
      <c r="N634" s="46"/>
      <c r="O634" s="46"/>
      <c r="P634" s="46"/>
      <c r="Q634" s="46"/>
      <c r="W634" s="40"/>
      <c r="X634" s="40"/>
      <c r="Y634" s="40"/>
      <c r="Z634" s="40"/>
    </row>
    <row r="635" spans="2:26">
      <c r="B635" s="1441"/>
      <c r="E635" s="46"/>
      <c r="G635" s="192"/>
      <c r="J635" s="46"/>
      <c r="K635" s="1312"/>
      <c r="L635" s="46"/>
      <c r="M635" s="46"/>
      <c r="N635" s="46"/>
      <c r="O635" s="46"/>
      <c r="P635" s="46"/>
      <c r="Q635" s="46"/>
      <c r="W635" s="40"/>
      <c r="X635" s="40"/>
      <c r="Y635" s="40"/>
      <c r="Z635" s="40"/>
    </row>
    <row r="636" spans="2:26">
      <c r="B636" s="1441"/>
      <c r="E636" s="46"/>
      <c r="G636" s="192"/>
      <c r="J636" s="46"/>
      <c r="K636" s="1312"/>
      <c r="L636" s="46"/>
      <c r="M636" s="46"/>
      <c r="N636" s="46"/>
      <c r="O636" s="46"/>
      <c r="P636" s="46"/>
      <c r="Q636" s="46"/>
      <c r="W636" s="40"/>
      <c r="X636" s="40"/>
      <c r="Y636" s="40"/>
      <c r="Z636" s="40"/>
    </row>
    <row r="637" spans="2:26">
      <c r="B637" s="1441"/>
      <c r="E637" s="46"/>
      <c r="G637" s="192"/>
      <c r="J637" s="46"/>
      <c r="K637" s="1312"/>
      <c r="L637" s="46"/>
      <c r="M637" s="46"/>
      <c r="N637" s="46"/>
      <c r="O637" s="46"/>
      <c r="P637" s="46"/>
      <c r="Q637" s="46"/>
      <c r="W637" s="40"/>
      <c r="X637" s="40"/>
      <c r="Y637" s="40"/>
      <c r="Z637" s="40"/>
    </row>
    <row r="638" spans="2:26">
      <c r="B638" s="1441"/>
      <c r="E638" s="46"/>
      <c r="G638" s="192"/>
      <c r="J638" s="46"/>
      <c r="K638" s="1312"/>
      <c r="L638" s="46"/>
      <c r="M638" s="46"/>
      <c r="N638" s="46"/>
      <c r="O638" s="46"/>
      <c r="P638" s="46"/>
      <c r="Q638" s="46"/>
      <c r="W638" s="40"/>
      <c r="X638" s="40"/>
      <c r="Y638" s="40"/>
      <c r="Z638" s="40"/>
    </row>
    <row r="639" spans="2:26">
      <c r="B639" s="1441"/>
      <c r="E639" s="46"/>
      <c r="G639" s="192"/>
      <c r="J639" s="46"/>
      <c r="K639" s="1312"/>
      <c r="L639" s="46"/>
      <c r="M639" s="46"/>
      <c r="N639" s="46"/>
      <c r="O639" s="46"/>
      <c r="P639" s="46"/>
      <c r="Q639" s="46"/>
      <c r="W639" s="40"/>
      <c r="X639" s="40"/>
      <c r="Y639" s="40"/>
      <c r="Z639" s="40"/>
    </row>
    <row r="640" spans="2:26">
      <c r="B640" s="1441"/>
      <c r="E640" s="46"/>
      <c r="G640" s="192"/>
      <c r="J640" s="46"/>
      <c r="K640" s="1312"/>
      <c r="L640" s="46"/>
      <c r="M640" s="46"/>
      <c r="N640" s="46"/>
      <c r="O640" s="46"/>
      <c r="P640" s="46"/>
      <c r="Q640" s="46"/>
      <c r="W640" s="40"/>
      <c r="X640" s="40"/>
      <c r="Y640" s="40"/>
      <c r="Z640" s="40"/>
    </row>
    <row r="641" spans="2:26">
      <c r="B641" s="1441"/>
      <c r="E641" s="46"/>
      <c r="G641" s="192"/>
      <c r="J641" s="46"/>
      <c r="K641" s="1312"/>
      <c r="L641" s="46"/>
      <c r="M641" s="46"/>
      <c r="N641" s="46"/>
      <c r="O641" s="46"/>
      <c r="P641" s="46"/>
      <c r="Q641" s="46"/>
      <c r="W641" s="40"/>
      <c r="X641" s="40"/>
      <c r="Y641" s="40"/>
      <c r="Z641" s="40"/>
    </row>
    <row r="642" spans="2:26">
      <c r="B642" s="1441"/>
      <c r="E642" s="46"/>
      <c r="G642" s="192"/>
      <c r="J642" s="46"/>
      <c r="K642" s="1312"/>
      <c r="L642" s="46"/>
      <c r="M642" s="46"/>
      <c r="N642" s="46"/>
      <c r="O642" s="46"/>
      <c r="P642" s="46"/>
      <c r="Q642" s="46"/>
      <c r="W642" s="40"/>
      <c r="X642" s="40"/>
      <c r="Y642" s="40"/>
      <c r="Z642" s="40"/>
    </row>
    <row r="643" spans="2:26">
      <c r="B643" s="1441"/>
      <c r="E643" s="46"/>
      <c r="G643" s="192"/>
      <c r="J643" s="46"/>
      <c r="K643" s="1312"/>
      <c r="L643" s="46"/>
      <c r="M643" s="46"/>
      <c r="N643" s="46"/>
      <c r="O643" s="46"/>
      <c r="P643" s="46"/>
      <c r="Q643" s="46"/>
      <c r="W643" s="40"/>
      <c r="X643" s="40"/>
      <c r="Y643" s="40"/>
      <c r="Z643" s="40"/>
    </row>
    <row r="644" spans="2:26">
      <c r="B644" s="1441"/>
      <c r="E644" s="46"/>
      <c r="G644" s="192"/>
      <c r="J644" s="46"/>
      <c r="K644" s="1312"/>
      <c r="L644" s="46"/>
      <c r="M644" s="46"/>
      <c r="N644" s="46"/>
      <c r="O644" s="46"/>
      <c r="P644" s="46"/>
      <c r="Q644" s="46"/>
      <c r="W644" s="40"/>
      <c r="X644" s="40"/>
      <c r="Y644" s="40"/>
      <c r="Z644" s="40"/>
    </row>
    <row r="645" spans="2:26">
      <c r="B645" s="1441"/>
      <c r="E645" s="46"/>
      <c r="G645" s="192"/>
      <c r="J645" s="46"/>
      <c r="K645" s="1312"/>
      <c r="L645" s="46"/>
      <c r="M645" s="46"/>
      <c r="N645" s="46"/>
      <c r="O645" s="46"/>
      <c r="P645" s="46"/>
      <c r="Q645" s="46"/>
      <c r="W645" s="40"/>
      <c r="X645" s="40"/>
      <c r="Y645" s="40"/>
      <c r="Z645" s="40"/>
    </row>
    <row r="646" spans="2:26">
      <c r="B646" s="1441"/>
      <c r="E646" s="46"/>
      <c r="G646" s="192"/>
      <c r="J646" s="46"/>
      <c r="K646" s="1312"/>
      <c r="L646" s="46"/>
      <c r="M646" s="46"/>
      <c r="N646" s="46"/>
      <c r="O646" s="46"/>
      <c r="P646" s="46"/>
      <c r="Q646" s="46"/>
      <c r="W646" s="40"/>
      <c r="X646" s="40"/>
      <c r="Y646" s="40"/>
      <c r="Z646" s="40"/>
    </row>
    <row r="647" spans="2:26">
      <c r="B647" s="1441"/>
      <c r="E647" s="46"/>
      <c r="G647" s="192"/>
      <c r="J647" s="46"/>
      <c r="K647" s="1312"/>
      <c r="L647" s="46"/>
      <c r="M647" s="46"/>
      <c r="N647" s="46"/>
      <c r="O647" s="46"/>
      <c r="P647" s="46"/>
      <c r="Q647" s="46"/>
      <c r="W647" s="40"/>
      <c r="X647" s="40"/>
      <c r="Y647" s="40"/>
      <c r="Z647" s="40"/>
    </row>
    <row r="648" spans="2:26">
      <c r="B648" s="1441"/>
      <c r="E648" s="46"/>
      <c r="G648" s="192"/>
      <c r="J648" s="46"/>
      <c r="K648" s="1312"/>
      <c r="L648" s="46"/>
      <c r="M648" s="46"/>
      <c r="N648" s="46"/>
      <c r="O648" s="46"/>
      <c r="P648" s="46"/>
      <c r="Q648" s="46"/>
      <c r="W648" s="40"/>
      <c r="X648" s="40"/>
      <c r="Y648" s="40"/>
      <c r="Z648" s="40"/>
    </row>
    <row r="649" spans="2:26">
      <c r="B649" s="1441"/>
      <c r="E649" s="46"/>
      <c r="G649" s="192"/>
      <c r="J649" s="46"/>
      <c r="K649" s="1312"/>
      <c r="L649" s="46"/>
      <c r="M649" s="46"/>
      <c r="N649" s="46"/>
      <c r="O649" s="46"/>
      <c r="P649" s="46"/>
      <c r="Q649" s="46"/>
      <c r="W649" s="40"/>
      <c r="X649" s="40"/>
      <c r="Y649" s="40"/>
      <c r="Z649" s="40"/>
    </row>
    <row r="650" spans="2:26">
      <c r="B650" s="1441"/>
      <c r="E650" s="46"/>
      <c r="G650" s="192"/>
      <c r="J650" s="46"/>
      <c r="K650" s="1312"/>
      <c r="L650" s="46"/>
      <c r="M650" s="46"/>
      <c r="N650" s="46"/>
      <c r="O650" s="46"/>
      <c r="P650" s="46"/>
      <c r="Q650" s="46"/>
      <c r="W650" s="40"/>
      <c r="X650" s="40"/>
      <c r="Y650" s="40"/>
      <c r="Z650" s="40"/>
    </row>
    <row r="651" spans="2:26">
      <c r="B651" s="1441"/>
      <c r="E651" s="46"/>
      <c r="G651" s="192"/>
      <c r="J651" s="46"/>
      <c r="K651" s="1312"/>
      <c r="L651" s="46"/>
      <c r="M651" s="46"/>
      <c r="N651" s="46"/>
      <c r="O651" s="46"/>
      <c r="P651" s="46"/>
      <c r="Q651" s="46"/>
      <c r="W651" s="40"/>
      <c r="X651" s="40"/>
      <c r="Y651" s="40"/>
      <c r="Z651" s="40"/>
    </row>
    <row r="652" spans="2:26">
      <c r="B652" s="1441"/>
      <c r="E652" s="46"/>
      <c r="G652" s="192"/>
      <c r="J652" s="46"/>
      <c r="K652" s="1312"/>
      <c r="L652" s="46"/>
      <c r="M652" s="46"/>
      <c r="N652" s="46"/>
      <c r="O652" s="46"/>
      <c r="P652" s="46"/>
      <c r="Q652" s="46"/>
      <c r="W652" s="40"/>
      <c r="X652" s="40"/>
      <c r="Y652" s="40"/>
      <c r="Z652" s="40"/>
    </row>
    <row r="653" spans="2:26">
      <c r="B653" s="1441"/>
      <c r="E653" s="46"/>
      <c r="G653" s="192"/>
      <c r="J653" s="46"/>
      <c r="K653" s="1312"/>
      <c r="L653" s="46"/>
      <c r="M653" s="46"/>
      <c r="N653" s="46"/>
      <c r="O653" s="46"/>
      <c r="P653" s="46"/>
      <c r="Q653" s="46"/>
      <c r="W653" s="40"/>
      <c r="X653" s="40"/>
      <c r="Y653" s="40"/>
      <c r="Z653" s="40"/>
    </row>
    <row r="654" spans="2:26">
      <c r="B654" s="1441"/>
      <c r="E654" s="46"/>
      <c r="G654" s="192"/>
      <c r="J654" s="46"/>
      <c r="K654" s="1312"/>
      <c r="L654" s="46"/>
      <c r="M654" s="46"/>
      <c r="N654" s="46"/>
      <c r="O654" s="46"/>
      <c r="P654" s="46"/>
      <c r="Q654" s="46"/>
      <c r="W654" s="40"/>
      <c r="X654" s="40"/>
      <c r="Y654" s="40"/>
      <c r="Z654" s="40"/>
    </row>
    <row r="655" spans="2:26">
      <c r="B655" s="1441"/>
      <c r="E655" s="46"/>
      <c r="G655" s="192"/>
      <c r="J655" s="46"/>
      <c r="K655" s="1312"/>
      <c r="L655" s="46"/>
      <c r="M655" s="46"/>
      <c r="N655" s="46"/>
      <c r="O655" s="46"/>
      <c r="P655" s="46"/>
      <c r="Q655" s="46"/>
      <c r="W655" s="40"/>
      <c r="X655" s="40"/>
      <c r="Y655" s="40"/>
      <c r="Z655" s="40"/>
    </row>
    <row r="656" spans="2:26">
      <c r="B656" s="1441"/>
      <c r="E656" s="46"/>
      <c r="G656" s="192"/>
      <c r="J656" s="46"/>
      <c r="K656" s="1312"/>
      <c r="L656" s="46"/>
      <c r="M656" s="46"/>
      <c r="N656" s="46"/>
      <c r="O656" s="46"/>
      <c r="P656" s="46"/>
      <c r="Q656" s="46"/>
      <c r="W656" s="40"/>
      <c r="X656" s="40"/>
      <c r="Y656" s="40"/>
      <c r="Z656" s="40"/>
    </row>
    <row r="657" spans="2:26">
      <c r="B657" s="1441"/>
      <c r="E657" s="46"/>
      <c r="G657" s="192"/>
      <c r="J657" s="46"/>
      <c r="K657" s="1312"/>
      <c r="L657" s="46"/>
      <c r="M657" s="46"/>
      <c r="N657" s="46"/>
      <c r="O657" s="46"/>
      <c r="P657" s="46"/>
      <c r="Q657" s="46"/>
      <c r="W657" s="40"/>
      <c r="X657" s="40"/>
      <c r="Y657" s="40"/>
      <c r="Z657" s="40"/>
    </row>
    <row r="658" spans="2:26">
      <c r="B658" s="1441"/>
      <c r="E658" s="46"/>
      <c r="G658" s="192"/>
      <c r="J658" s="46"/>
      <c r="K658" s="1312"/>
      <c r="L658" s="46"/>
      <c r="M658" s="46"/>
      <c r="N658" s="46"/>
      <c r="O658" s="46"/>
      <c r="P658" s="46"/>
      <c r="Q658" s="46"/>
      <c r="W658" s="40"/>
      <c r="X658" s="40"/>
      <c r="Y658" s="40"/>
      <c r="Z658" s="40"/>
    </row>
    <row r="659" spans="2:26">
      <c r="B659" s="1441"/>
      <c r="E659" s="46"/>
      <c r="G659" s="192"/>
      <c r="J659" s="46"/>
      <c r="K659" s="1312"/>
      <c r="L659" s="46"/>
      <c r="M659" s="46"/>
      <c r="N659" s="46"/>
      <c r="O659" s="46"/>
      <c r="P659" s="46"/>
      <c r="Q659" s="46"/>
      <c r="W659" s="40"/>
      <c r="X659" s="40"/>
      <c r="Y659" s="40"/>
      <c r="Z659" s="40"/>
    </row>
    <row r="660" spans="2:26">
      <c r="B660" s="1441"/>
      <c r="E660" s="46"/>
      <c r="G660" s="192"/>
      <c r="J660" s="46"/>
      <c r="K660" s="1312"/>
      <c r="L660" s="46"/>
      <c r="M660" s="46"/>
      <c r="N660" s="46"/>
      <c r="O660" s="46"/>
      <c r="P660" s="46"/>
      <c r="Q660" s="46"/>
      <c r="W660" s="40"/>
      <c r="X660" s="40"/>
      <c r="Y660" s="40"/>
      <c r="Z660" s="40"/>
    </row>
    <row r="661" spans="2:26">
      <c r="B661" s="1441"/>
      <c r="E661" s="46"/>
      <c r="G661" s="192"/>
      <c r="J661" s="46"/>
      <c r="K661" s="1312"/>
      <c r="L661" s="46"/>
      <c r="M661" s="46"/>
      <c r="N661" s="46"/>
      <c r="O661" s="46"/>
      <c r="P661" s="46"/>
      <c r="Q661" s="46"/>
      <c r="W661" s="40"/>
      <c r="X661" s="40"/>
      <c r="Y661" s="40"/>
      <c r="Z661" s="40"/>
    </row>
    <row r="662" spans="2:26">
      <c r="B662" s="1441"/>
      <c r="E662" s="46"/>
      <c r="G662" s="192"/>
      <c r="J662" s="46"/>
      <c r="K662" s="1312"/>
      <c r="L662" s="46"/>
      <c r="M662" s="46"/>
      <c r="N662" s="46"/>
      <c r="O662" s="46"/>
      <c r="P662" s="46"/>
      <c r="Q662" s="46"/>
      <c r="W662" s="40"/>
      <c r="X662" s="40"/>
      <c r="Y662" s="40"/>
      <c r="Z662" s="40"/>
    </row>
    <row r="663" spans="2:26">
      <c r="B663" s="1441"/>
      <c r="E663" s="46"/>
      <c r="G663" s="192"/>
      <c r="J663" s="46"/>
      <c r="K663" s="1312"/>
      <c r="L663" s="46"/>
      <c r="M663" s="46"/>
      <c r="N663" s="46"/>
      <c r="O663" s="46"/>
      <c r="P663" s="46"/>
      <c r="Q663" s="46"/>
      <c r="W663" s="40"/>
      <c r="X663" s="40"/>
      <c r="Y663" s="40"/>
      <c r="Z663" s="40"/>
    </row>
    <row r="664" spans="2:26">
      <c r="B664" s="1441"/>
      <c r="E664" s="46"/>
      <c r="G664" s="192"/>
      <c r="J664" s="46"/>
      <c r="K664" s="1312"/>
      <c r="L664" s="46"/>
      <c r="M664" s="46"/>
      <c r="N664" s="46"/>
      <c r="O664" s="46"/>
      <c r="P664" s="46"/>
      <c r="Q664" s="46"/>
      <c r="W664" s="40"/>
      <c r="X664" s="40"/>
      <c r="Y664" s="40"/>
      <c r="Z664" s="40"/>
    </row>
    <row r="665" spans="2:26">
      <c r="B665" s="1441"/>
      <c r="E665" s="46"/>
      <c r="G665" s="192"/>
      <c r="J665" s="46"/>
      <c r="K665" s="1312"/>
      <c r="L665" s="46"/>
      <c r="M665" s="46"/>
      <c r="N665" s="46"/>
      <c r="O665" s="46"/>
      <c r="P665" s="46"/>
      <c r="Q665" s="46"/>
      <c r="W665" s="40"/>
      <c r="X665" s="40"/>
      <c r="Y665" s="40"/>
      <c r="Z665" s="40"/>
    </row>
    <row r="666" spans="2:26">
      <c r="B666" s="1441"/>
      <c r="E666" s="46"/>
      <c r="G666" s="192"/>
      <c r="J666" s="46"/>
      <c r="K666" s="1312"/>
      <c r="L666" s="46"/>
      <c r="M666" s="46"/>
      <c r="N666" s="46"/>
      <c r="O666" s="46"/>
      <c r="P666" s="46"/>
      <c r="Q666" s="46"/>
      <c r="W666" s="40"/>
      <c r="X666" s="40"/>
      <c r="Y666" s="40"/>
      <c r="Z666" s="40"/>
    </row>
    <row r="667" spans="2:26">
      <c r="B667" s="1441"/>
      <c r="E667" s="46"/>
      <c r="G667" s="192"/>
      <c r="J667" s="46"/>
      <c r="K667" s="1312"/>
      <c r="L667" s="46"/>
      <c r="M667" s="46"/>
      <c r="N667" s="46"/>
      <c r="O667" s="46"/>
      <c r="P667" s="46"/>
      <c r="Q667" s="46"/>
      <c r="W667" s="40"/>
      <c r="X667" s="40"/>
      <c r="Y667" s="40"/>
      <c r="Z667" s="40"/>
    </row>
    <row r="668" spans="2:26">
      <c r="B668" s="1441"/>
      <c r="E668" s="46"/>
      <c r="G668" s="192"/>
      <c r="J668" s="46"/>
      <c r="K668" s="1312"/>
      <c r="L668" s="46"/>
      <c r="M668" s="46"/>
      <c r="N668" s="46"/>
      <c r="O668" s="46"/>
      <c r="P668" s="46"/>
      <c r="Q668" s="46"/>
      <c r="W668" s="40"/>
      <c r="X668" s="40"/>
      <c r="Y668" s="40"/>
      <c r="Z668" s="40"/>
    </row>
    <row r="669" spans="2:26">
      <c r="B669" s="1441"/>
      <c r="E669" s="46"/>
      <c r="G669" s="192"/>
      <c r="J669" s="46"/>
      <c r="K669" s="1312"/>
      <c r="L669" s="46"/>
      <c r="M669" s="46"/>
      <c r="N669" s="46"/>
      <c r="O669" s="46"/>
      <c r="P669" s="46"/>
      <c r="Q669" s="46"/>
      <c r="W669" s="40"/>
      <c r="X669" s="40"/>
      <c r="Y669" s="40"/>
      <c r="Z669" s="40"/>
    </row>
    <row r="670" spans="2:26">
      <c r="B670" s="1441"/>
      <c r="E670" s="46"/>
      <c r="G670" s="192"/>
      <c r="J670" s="46"/>
      <c r="K670" s="1312"/>
      <c r="L670" s="46"/>
      <c r="M670" s="46"/>
      <c r="N670" s="46"/>
      <c r="O670" s="46"/>
      <c r="P670" s="46"/>
      <c r="Q670" s="46"/>
      <c r="W670" s="40"/>
      <c r="X670" s="40"/>
      <c r="Y670" s="40"/>
      <c r="Z670" s="40"/>
    </row>
    <row r="671" spans="2:26">
      <c r="B671" s="1441"/>
      <c r="E671" s="46"/>
      <c r="G671" s="192"/>
      <c r="J671" s="46"/>
      <c r="K671" s="1312"/>
      <c r="L671" s="46"/>
      <c r="M671" s="46"/>
      <c r="N671" s="46"/>
      <c r="O671" s="46"/>
      <c r="P671" s="46"/>
      <c r="Q671" s="46"/>
      <c r="W671" s="40"/>
      <c r="X671" s="40"/>
      <c r="Y671" s="40"/>
      <c r="Z671" s="40"/>
    </row>
    <row r="672" spans="2:26">
      <c r="B672" s="1441"/>
      <c r="E672" s="46"/>
      <c r="G672" s="192"/>
      <c r="J672" s="46"/>
      <c r="K672" s="1312"/>
      <c r="L672" s="46"/>
      <c r="M672" s="46"/>
      <c r="N672" s="46"/>
      <c r="O672" s="46"/>
      <c r="P672" s="46"/>
      <c r="Q672" s="46"/>
      <c r="W672" s="40"/>
      <c r="X672" s="40"/>
      <c r="Y672" s="40"/>
      <c r="Z672" s="40"/>
    </row>
    <row r="673" spans="2:26">
      <c r="B673" s="1441"/>
      <c r="E673" s="46"/>
      <c r="G673" s="192"/>
      <c r="J673" s="46"/>
      <c r="K673" s="1312"/>
      <c r="L673" s="46"/>
      <c r="M673" s="46"/>
      <c r="N673" s="46"/>
      <c r="O673" s="46"/>
      <c r="P673" s="46"/>
      <c r="Q673" s="46"/>
      <c r="W673" s="40"/>
      <c r="X673" s="40"/>
      <c r="Y673" s="40"/>
      <c r="Z673" s="40"/>
    </row>
    <row r="674" spans="2:26">
      <c r="B674" s="1441"/>
      <c r="E674" s="46"/>
      <c r="G674" s="192"/>
      <c r="J674" s="46"/>
      <c r="K674" s="1312"/>
      <c r="L674" s="46"/>
      <c r="M674" s="46"/>
      <c r="N674" s="46"/>
      <c r="O674" s="46"/>
      <c r="P674" s="46"/>
      <c r="Q674" s="46"/>
      <c r="W674" s="40"/>
      <c r="X674" s="40"/>
      <c r="Y674" s="40"/>
      <c r="Z674" s="40"/>
    </row>
    <row r="675" spans="2:26">
      <c r="B675" s="1441"/>
      <c r="E675" s="46"/>
      <c r="G675" s="192"/>
      <c r="J675" s="46"/>
      <c r="K675" s="1312"/>
      <c r="L675" s="46"/>
      <c r="M675" s="46"/>
      <c r="N675" s="46"/>
      <c r="O675" s="46"/>
      <c r="P675" s="46"/>
      <c r="Q675" s="46"/>
      <c r="W675" s="40"/>
      <c r="X675" s="40"/>
      <c r="Y675" s="40"/>
      <c r="Z675" s="40"/>
    </row>
    <row r="676" spans="2:26">
      <c r="B676" s="1441"/>
      <c r="E676" s="46"/>
      <c r="G676" s="192"/>
      <c r="J676" s="46"/>
      <c r="K676" s="1312"/>
      <c r="L676" s="46"/>
      <c r="M676" s="46"/>
      <c r="N676" s="46"/>
      <c r="O676" s="46"/>
      <c r="P676" s="46"/>
      <c r="Q676" s="46"/>
      <c r="W676" s="40"/>
      <c r="X676" s="40"/>
      <c r="Y676" s="40"/>
      <c r="Z676" s="40"/>
    </row>
    <row r="677" spans="2:26">
      <c r="B677" s="1441"/>
      <c r="E677" s="46"/>
      <c r="G677" s="192"/>
      <c r="J677" s="46"/>
      <c r="K677" s="1312"/>
      <c r="L677" s="46"/>
      <c r="M677" s="46"/>
      <c r="N677" s="46"/>
      <c r="O677" s="46"/>
      <c r="P677" s="46"/>
      <c r="Q677" s="46"/>
      <c r="W677" s="40"/>
      <c r="X677" s="40"/>
      <c r="Y677" s="40"/>
      <c r="Z677" s="40"/>
    </row>
    <row r="678" spans="2:26">
      <c r="B678" s="1441"/>
      <c r="E678" s="46"/>
      <c r="G678" s="192"/>
      <c r="J678" s="46"/>
      <c r="K678" s="1312"/>
      <c r="L678" s="46"/>
      <c r="M678" s="46"/>
      <c r="N678" s="46"/>
      <c r="O678" s="46"/>
      <c r="P678" s="46"/>
      <c r="Q678" s="46"/>
      <c r="W678" s="40"/>
      <c r="X678" s="40"/>
      <c r="Y678" s="40"/>
      <c r="Z678" s="40"/>
    </row>
    <row r="679" spans="2:26">
      <c r="B679" s="1441"/>
      <c r="E679" s="46"/>
      <c r="G679" s="192"/>
      <c r="J679" s="46"/>
      <c r="K679" s="1312"/>
      <c r="L679" s="46"/>
      <c r="M679" s="46"/>
      <c r="N679" s="46"/>
      <c r="O679" s="46"/>
      <c r="P679" s="46"/>
      <c r="Q679" s="46"/>
      <c r="W679" s="40"/>
      <c r="X679" s="40"/>
      <c r="Y679" s="40"/>
      <c r="Z679" s="40"/>
    </row>
    <row r="680" spans="2:26">
      <c r="B680" s="1441"/>
      <c r="E680" s="46"/>
      <c r="G680" s="192"/>
      <c r="J680" s="46"/>
      <c r="K680" s="1312"/>
      <c r="L680" s="46"/>
      <c r="M680" s="46"/>
      <c r="N680" s="46"/>
      <c r="O680" s="46"/>
      <c r="P680" s="46"/>
      <c r="Q680" s="46"/>
      <c r="W680" s="40"/>
      <c r="X680" s="40"/>
      <c r="Y680" s="40"/>
      <c r="Z680" s="40"/>
    </row>
    <row r="681" spans="2:26">
      <c r="B681" s="1441"/>
      <c r="E681" s="46"/>
      <c r="G681" s="192"/>
      <c r="J681" s="46"/>
      <c r="K681" s="1312"/>
      <c r="L681" s="46"/>
      <c r="M681" s="46"/>
      <c r="N681" s="46"/>
      <c r="O681" s="46"/>
      <c r="P681" s="46"/>
      <c r="Q681" s="46"/>
      <c r="W681" s="40"/>
      <c r="X681" s="40"/>
      <c r="Y681" s="40"/>
      <c r="Z681" s="40"/>
    </row>
    <row r="682" spans="2:26">
      <c r="B682" s="1441"/>
      <c r="E682" s="46"/>
      <c r="G682" s="192"/>
      <c r="J682" s="46"/>
      <c r="K682" s="1312"/>
      <c r="L682" s="46"/>
      <c r="M682" s="46"/>
      <c r="N682" s="46"/>
      <c r="O682" s="46"/>
      <c r="P682" s="46"/>
      <c r="Q682" s="46"/>
      <c r="W682" s="40"/>
      <c r="X682" s="40"/>
      <c r="Y682" s="40"/>
      <c r="Z682" s="40"/>
    </row>
    <row r="683" spans="2:26">
      <c r="B683" s="1441"/>
      <c r="E683" s="46"/>
      <c r="G683" s="192"/>
      <c r="J683" s="46"/>
      <c r="K683" s="1312"/>
      <c r="L683" s="46"/>
      <c r="M683" s="46"/>
      <c r="N683" s="46"/>
      <c r="O683" s="46"/>
      <c r="P683" s="46"/>
      <c r="Q683" s="46"/>
      <c r="W683" s="40"/>
      <c r="X683" s="40"/>
      <c r="Y683" s="40"/>
      <c r="Z683" s="40"/>
    </row>
    <row r="684" spans="2:26">
      <c r="B684" s="1441"/>
      <c r="E684" s="46"/>
      <c r="G684" s="192"/>
      <c r="J684" s="46"/>
      <c r="K684" s="1312"/>
      <c r="L684" s="46"/>
      <c r="M684" s="46"/>
      <c r="N684" s="46"/>
      <c r="O684" s="46"/>
      <c r="P684" s="46"/>
      <c r="Q684" s="46"/>
      <c r="W684" s="40"/>
      <c r="X684" s="40"/>
      <c r="Y684" s="40"/>
      <c r="Z684" s="40"/>
    </row>
    <row r="685" spans="2:26">
      <c r="B685" s="1441"/>
      <c r="E685" s="46"/>
      <c r="G685" s="192"/>
      <c r="J685" s="46"/>
      <c r="K685" s="1312"/>
      <c r="L685" s="46"/>
      <c r="M685" s="46"/>
      <c r="N685" s="46"/>
      <c r="O685" s="46"/>
      <c r="P685" s="46"/>
      <c r="Q685" s="46"/>
      <c r="W685" s="40"/>
      <c r="X685" s="40"/>
      <c r="Y685" s="40"/>
      <c r="Z685" s="40"/>
    </row>
    <row r="686" spans="2:26">
      <c r="B686" s="1441"/>
      <c r="E686" s="46"/>
      <c r="G686" s="192"/>
      <c r="J686" s="46"/>
      <c r="K686" s="1312"/>
      <c r="L686" s="46"/>
      <c r="M686" s="46"/>
      <c r="N686" s="46"/>
      <c r="O686" s="46"/>
      <c r="P686" s="46"/>
      <c r="Q686" s="46"/>
      <c r="W686" s="40"/>
      <c r="X686" s="40"/>
      <c r="Y686" s="40"/>
      <c r="Z686" s="40"/>
    </row>
    <row r="687" spans="2:26">
      <c r="B687" s="1441"/>
      <c r="E687" s="46"/>
      <c r="G687" s="192"/>
      <c r="J687" s="46"/>
      <c r="K687" s="1312"/>
      <c r="L687" s="46"/>
      <c r="M687" s="46"/>
      <c r="N687" s="46"/>
      <c r="O687" s="46"/>
      <c r="P687" s="46"/>
      <c r="Q687" s="46"/>
      <c r="W687" s="40"/>
      <c r="X687" s="40"/>
      <c r="Y687" s="40"/>
      <c r="Z687" s="40"/>
    </row>
    <row r="688" spans="2:26">
      <c r="B688" s="1441"/>
      <c r="E688" s="46"/>
      <c r="G688" s="192"/>
      <c r="J688" s="46"/>
      <c r="K688" s="1312"/>
      <c r="L688" s="46"/>
      <c r="M688" s="46"/>
      <c r="N688" s="46"/>
      <c r="O688" s="46"/>
      <c r="P688" s="46"/>
      <c r="Q688" s="46"/>
      <c r="W688" s="40"/>
      <c r="X688" s="40"/>
      <c r="Y688" s="40"/>
      <c r="Z688" s="40"/>
    </row>
    <row r="689" spans="2:26">
      <c r="B689" s="1441"/>
      <c r="E689" s="46"/>
      <c r="G689" s="192"/>
      <c r="J689" s="46"/>
      <c r="K689" s="1312"/>
      <c r="L689" s="46"/>
      <c r="M689" s="46"/>
      <c r="N689" s="46"/>
      <c r="O689" s="46"/>
      <c r="P689" s="46"/>
      <c r="Q689" s="46"/>
      <c r="W689" s="40"/>
      <c r="X689" s="40"/>
      <c r="Y689" s="40"/>
      <c r="Z689" s="40"/>
    </row>
    <row r="690" spans="2:26">
      <c r="B690" s="1441"/>
      <c r="E690" s="46"/>
      <c r="G690" s="192"/>
      <c r="J690" s="46"/>
      <c r="K690" s="1312"/>
      <c r="L690" s="46"/>
      <c r="M690" s="46"/>
      <c r="N690" s="46"/>
      <c r="O690" s="46"/>
      <c r="P690" s="46"/>
      <c r="Q690" s="46"/>
      <c r="W690" s="40"/>
      <c r="X690" s="40"/>
      <c r="Y690" s="40"/>
      <c r="Z690" s="40"/>
    </row>
    <row r="691" spans="2:26">
      <c r="B691" s="1441"/>
      <c r="E691" s="46"/>
      <c r="G691" s="192"/>
      <c r="J691" s="46"/>
      <c r="K691" s="1312"/>
      <c r="L691" s="46"/>
      <c r="M691" s="46"/>
      <c r="N691" s="46"/>
      <c r="O691" s="46"/>
      <c r="P691" s="46"/>
      <c r="Q691" s="46"/>
      <c r="W691" s="40"/>
      <c r="X691" s="40"/>
      <c r="Y691" s="40"/>
      <c r="Z691" s="40"/>
    </row>
    <row r="692" spans="2:26">
      <c r="B692" s="1441"/>
      <c r="E692" s="46"/>
      <c r="G692" s="192"/>
      <c r="J692" s="46"/>
      <c r="K692" s="1312"/>
      <c r="L692" s="46"/>
      <c r="M692" s="46"/>
      <c r="N692" s="46"/>
      <c r="O692" s="46"/>
      <c r="P692" s="46"/>
      <c r="Q692" s="46"/>
      <c r="W692" s="40"/>
      <c r="X692" s="40"/>
      <c r="Y692" s="40"/>
      <c r="Z692" s="40"/>
    </row>
    <row r="693" spans="2:26">
      <c r="B693" s="1441"/>
      <c r="E693" s="46"/>
      <c r="G693" s="192"/>
      <c r="J693" s="46"/>
      <c r="K693" s="1312"/>
      <c r="L693" s="46"/>
      <c r="M693" s="46"/>
      <c r="N693" s="46"/>
      <c r="O693" s="46"/>
      <c r="P693" s="46"/>
      <c r="Q693" s="46"/>
      <c r="W693" s="40"/>
      <c r="X693" s="40"/>
      <c r="Y693" s="40"/>
      <c r="Z693" s="40"/>
    </row>
    <row r="694" spans="2:26">
      <c r="B694" s="1441"/>
      <c r="E694" s="46"/>
      <c r="G694" s="192"/>
      <c r="J694" s="46"/>
      <c r="K694" s="1312"/>
      <c r="L694" s="46"/>
      <c r="M694" s="46"/>
      <c r="N694" s="46"/>
      <c r="O694" s="46"/>
      <c r="P694" s="46"/>
      <c r="Q694" s="46"/>
      <c r="W694" s="40"/>
      <c r="X694" s="40"/>
      <c r="Y694" s="40"/>
      <c r="Z694" s="40"/>
    </row>
    <row r="695" spans="2:26">
      <c r="B695" s="1441"/>
      <c r="E695" s="46"/>
      <c r="G695" s="192"/>
      <c r="J695" s="46"/>
      <c r="K695" s="1312"/>
      <c r="L695" s="46"/>
      <c r="M695" s="46"/>
      <c r="N695" s="46"/>
      <c r="O695" s="46"/>
      <c r="P695" s="46"/>
      <c r="Q695" s="46"/>
      <c r="W695" s="40"/>
      <c r="X695" s="40"/>
      <c r="Y695" s="40"/>
      <c r="Z695" s="40"/>
    </row>
    <row r="696" spans="2:26">
      <c r="B696" s="1441"/>
      <c r="E696" s="46"/>
      <c r="G696" s="192"/>
      <c r="J696" s="46"/>
      <c r="K696" s="1312"/>
      <c r="L696" s="46"/>
      <c r="M696" s="46"/>
      <c r="N696" s="46"/>
      <c r="O696" s="46"/>
      <c r="P696" s="46"/>
      <c r="Q696" s="46"/>
      <c r="W696" s="40"/>
      <c r="X696" s="40"/>
      <c r="Y696" s="40"/>
      <c r="Z696" s="40"/>
    </row>
    <row r="697" spans="2:26">
      <c r="B697" s="1441"/>
      <c r="E697" s="46"/>
      <c r="G697" s="192"/>
      <c r="J697" s="46"/>
      <c r="K697" s="1312"/>
      <c r="L697" s="46"/>
      <c r="M697" s="46"/>
      <c r="N697" s="46"/>
      <c r="O697" s="46"/>
      <c r="P697" s="46"/>
      <c r="Q697" s="46"/>
      <c r="W697" s="40"/>
      <c r="X697" s="40"/>
      <c r="Y697" s="40"/>
      <c r="Z697" s="40"/>
    </row>
    <row r="698" spans="2:26">
      <c r="B698" s="1441"/>
      <c r="E698" s="46"/>
      <c r="G698" s="192"/>
      <c r="J698" s="46"/>
      <c r="K698" s="1312"/>
      <c r="L698" s="46"/>
      <c r="M698" s="46"/>
      <c r="N698" s="46"/>
      <c r="O698" s="46"/>
      <c r="P698" s="46"/>
      <c r="Q698" s="46"/>
      <c r="W698" s="40"/>
      <c r="X698" s="40"/>
      <c r="Y698" s="40"/>
      <c r="Z698" s="40"/>
    </row>
    <row r="699" spans="2:26">
      <c r="B699" s="1441"/>
      <c r="E699" s="46"/>
      <c r="G699" s="192"/>
      <c r="J699" s="46"/>
      <c r="K699" s="1312"/>
      <c r="L699" s="46"/>
      <c r="M699" s="46"/>
      <c r="N699" s="46"/>
      <c r="O699" s="46"/>
      <c r="P699" s="46"/>
      <c r="Q699" s="46"/>
      <c r="W699" s="40"/>
      <c r="X699" s="40"/>
      <c r="Y699" s="40"/>
      <c r="Z699" s="40"/>
    </row>
    <row r="700" spans="2:26">
      <c r="B700" s="1441"/>
      <c r="E700" s="46"/>
      <c r="G700" s="192"/>
      <c r="J700" s="46"/>
      <c r="K700" s="1312"/>
      <c r="L700" s="46"/>
      <c r="M700" s="46"/>
      <c r="N700" s="46"/>
      <c r="O700" s="46"/>
      <c r="P700" s="46"/>
      <c r="Q700" s="46"/>
      <c r="W700" s="40"/>
      <c r="X700" s="40"/>
      <c r="Y700" s="40"/>
      <c r="Z700" s="40"/>
    </row>
    <row r="701" spans="2:26">
      <c r="B701" s="1441"/>
      <c r="E701" s="46"/>
      <c r="G701" s="192"/>
      <c r="J701" s="46"/>
      <c r="K701" s="1312"/>
      <c r="L701" s="46"/>
      <c r="M701" s="46"/>
      <c r="N701" s="46"/>
      <c r="O701" s="46"/>
      <c r="P701" s="46"/>
      <c r="Q701" s="46"/>
      <c r="W701" s="40"/>
      <c r="X701" s="40"/>
      <c r="Y701" s="40"/>
      <c r="Z701" s="40"/>
    </row>
    <row r="702" spans="2:26">
      <c r="B702" s="1441"/>
      <c r="E702" s="46"/>
      <c r="G702" s="192"/>
      <c r="J702" s="46"/>
      <c r="K702" s="1312"/>
      <c r="L702" s="46"/>
      <c r="M702" s="46"/>
      <c r="N702" s="46"/>
      <c r="O702" s="46"/>
      <c r="P702" s="46"/>
      <c r="Q702" s="46"/>
      <c r="W702" s="40"/>
      <c r="X702" s="40"/>
      <c r="Y702" s="40"/>
      <c r="Z702" s="40"/>
    </row>
    <row r="703" spans="2:26">
      <c r="B703" s="1441"/>
      <c r="E703" s="46"/>
      <c r="G703" s="192"/>
      <c r="J703" s="46"/>
      <c r="K703" s="1312"/>
      <c r="L703" s="46"/>
      <c r="M703" s="46"/>
      <c r="N703" s="46"/>
      <c r="O703" s="46"/>
      <c r="P703" s="46"/>
      <c r="Q703" s="46"/>
      <c r="W703" s="40"/>
      <c r="X703" s="40"/>
      <c r="Y703" s="40"/>
      <c r="Z703" s="40"/>
    </row>
    <row r="704" spans="2:26">
      <c r="B704" s="1441"/>
      <c r="E704" s="46"/>
      <c r="G704" s="192"/>
      <c r="J704" s="46"/>
      <c r="K704" s="1312"/>
      <c r="L704" s="46"/>
      <c r="M704" s="46"/>
      <c r="N704" s="46"/>
      <c r="O704" s="46"/>
      <c r="P704" s="46"/>
      <c r="Q704" s="46"/>
      <c r="W704" s="40"/>
      <c r="X704" s="40"/>
      <c r="Y704" s="40"/>
      <c r="Z704" s="40"/>
    </row>
    <row r="705" spans="2:26">
      <c r="B705" s="1441"/>
      <c r="E705" s="46"/>
      <c r="G705" s="192"/>
      <c r="J705" s="46"/>
      <c r="K705" s="1312"/>
      <c r="L705" s="46"/>
      <c r="M705" s="46"/>
      <c r="N705" s="46"/>
      <c r="O705" s="46"/>
      <c r="P705" s="46"/>
      <c r="Q705" s="46"/>
      <c r="W705" s="40"/>
      <c r="X705" s="40"/>
      <c r="Y705" s="40"/>
      <c r="Z705" s="40"/>
    </row>
    <row r="706" spans="2:26">
      <c r="B706" s="1441"/>
      <c r="E706" s="46"/>
      <c r="G706" s="192"/>
      <c r="J706" s="46"/>
      <c r="K706" s="1312"/>
      <c r="L706" s="46"/>
      <c r="M706" s="46"/>
      <c r="N706" s="46"/>
      <c r="O706" s="46"/>
      <c r="P706" s="46"/>
      <c r="Q706" s="46"/>
      <c r="W706" s="40"/>
      <c r="X706" s="40"/>
      <c r="Y706" s="40"/>
      <c r="Z706" s="40"/>
    </row>
    <row r="707" spans="2:26">
      <c r="B707" s="1441"/>
      <c r="E707" s="46"/>
      <c r="G707" s="192"/>
      <c r="J707" s="46"/>
      <c r="K707" s="1312"/>
      <c r="L707" s="46"/>
      <c r="M707" s="46"/>
      <c r="N707" s="46"/>
      <c r="O707" s="46"/>
      <c r="P707" s="46"/>
      <c r="Q707" s="46"/>
      <c r="W707" s="40"/>
      <c r="X707" s="40"/>
      <c r="Y707" s="40"/>
      <c r="Z707" s="40"/>
    </row>
    <row r="708" spans="2:26">
      <c r="B708" s="1441"/>
      <c r="E708" s="46"/>
      <c r="G708" s="192"/>
      <c r="J708" s="46"/>
      <c r="K708" s="1312"/>
      <c r="L708" s="46"/>
      <c r="M708" s="46"/>
      <c r="N708" s="46"/>
      <c r="O708" s="46"/>
      <c r="P708" s="46"/>
      <c r="Q708" s="46"/>
      <c r="W708" s="40"/>
      <c r="X708" s="40"/>
      <c r="Y708" s="40"/>
      <c r="Z708" s="40"/>
    </row>
    <row r="709" spans="2:26">
      <c r="B709" s="1441"/>
      <c r="E709" s="46"/>
      <c r="G709" s="192"/>
      <c r="J709" s="46"/>
      <c r="K709" s="1312"/>
      <c r="L709" s="46"/>
      <c r="M709" s="46"/>
      <c r="N709" s="46"/>
      <c r="O709" s="46"/>
      <c r="P709" s="46"/>
      <c r="Q709" s="46"/>
      <c r="W709" s="40"/>
      <c r="X709" s="40"/>
      <c r="Y709" s="40"/>
      <c r="Z709" s="40"/>
    </row>
    <row r="710" spans="2:26">
      <c r="B710" s="1441"/>
      <c r="E710" s="46"/>
      <c r="G710" s="192"/>
      <c r="J710" s="46"/>
      <c r="K710" s="1312"/>
      <c r="L710" s="46"/>
      <c r="M710" s="46"/>
      <c r="N710" s="46"/>
      <c r="O710" s="46"/>
      <c r="P710" s="46"/>
      <c r="Q710" s="46"/>
      <c r="W710" s="40"/>
      <c r="X710" s="40"/>
      <c r="Y710" s="40"/>
      <c r="Z710" s="40"/>
    </row>
    <row r="711" spans="2:26">
      <c r="B711" s="1441"/>
      <c r="E711" s="46"/>
      <c r="G711" s="192"/>
      <c r="J711" s="46"/>
      <c r="K711" s="1312"/>
      <c r="L711" s="46"/>
      <c r="M711" s="46"/>
      <c r="N711" s="46"/>
      <c r="O711" s="46"/>
      <c r="P711" s="46"/>
      <c r="Q711" s="46"/>
      <c r="W711" s="40"/>
      <c r="X711" s="40"/>
      <c r="Y711" s="40"/>
      <c r="Z711" s="40"/>
    </row>
    <row r="712" spans="2:26">
      <c r="B712" s="1441"/>
      <c r="E712" s="46"/>
      <c r="G712" s="192"/>
      <c r="J712" s="46"/>
      <c r="K712" s="1312"/>
      <c r="L712" s="46"/>
      <c r="M712" s="46"/>
      <c r="N712" s="46"/>
      <c r="O712" s="46"/>
      <c r="P712" s="46"/>
      <c r="Q712" s="46"/>
      <c r="W712" s="40"/>
      <c r="X712" s="40"/>
      <c r="Y712" s="40"/>
      <c r="Z712" s="40"/>
    </row>
    <row r="713" spans="2:26">
      <c r="B713" s="1441"/>
      <c r="E713" s="46"/>
      <c r="G713" s="192"/>
      <c r="J713" s="46"/>
      <c r="K713" s="1312"/>
      <c r="L713" s="46"/>
      <c r="M713" s="46"/>
      <c r="N713" s="46"/>
      <c r="O713" s="46"/>
      <c r="P713" s="46"/>
      <c r="Q713" s="46"/>
      <c r="W713" s="40"/>
      <c r="X713" s="40"/>
      <c r="Y713" s="40"/>
      <c r="Z713" s="40"/>
    </row>
    <row r="714" spans="2:26">
      <c r="B714" s="1441"/>
      <c r="E714" s="46"/>
      <c r="G714" s="192"/>
      <c r="J714" s="46"/>
      <c r="K714" s="1312"/>
      <c r="L714" s="46"/>
      <c r="M714" s="46"/>
      <c r="N714" s="46"/>
      <c r="O714" s="46"/>
      <c r="P714" s="46"/>
      <c r="Q714" s="46"/>
      <c r="W714" s="40"/>
      <c r="X714" s="40"/>
      <c r="Y714" s="40"/>
      <c r="Z714" s="40"/>
    </row>
    <row r="715" spans="2:26">
      <c r="B715" s="1441"/>
      <c r="E715" s="46"/>
      <c r="G715" s="192"/>
      <c r="J715" s="46"/>
      <c r="K715" s="1312"/>
      <c r="L715" s="46"/>
      <c r="M715" s="46"/>
      <c r="N715" s="46"/>
      <c r="O715" s="46"/>
      <c r="P715" s="46"/>
      <c r="Q715" s="46"/>
      <c r="W715" s="40"/>
      <c r="X715" s="40"/>
      <c r="Y715" s="40"/>
      <c r="Z715" s="40"/>
    </row>
    <row r="716" spans="2:26">
      <c r="B716" s="1441"/>
      <c r="E716" s="46"/>
      <c r="G716" s="192"/>
      <c r="J716" s="46"/>
      <c r="K716" s="1312"/>
      <c r="L716" s="46"/>
      <c r="M716" s="46"/>
      <c r="N716" s="46"/>
      <c r="O716" s="46"/>
      <c r="P716" s="46"/>
      <c r="Q716" s="46"/>
      <c r="W716" s="40"/>
      <c r="X716" s="40"/>
      <c r="Y716" s="40"/>
      <c r="Z716" s="40"/>
    </row>
    <row r="717" spans="2:26">
      <c r="B717" s="1441"/>
      <c r="E717" s="46"/>
      <c r="G717" s="192"/>
      <c r="J717" s="46"/>
      <c r="K717" s="1312"/>
      <c r="L717" s="46"/>
      <c r="M717" s="46"/>
      <c r="N717" s="46"/>
      <c r="O717" s="46"/>
      <c r="P717" s="46"/>
      <c r="Q717" s="46"/>
      <c r="W717" s="40"/>
      <c r="X717" s="40"/>
      <c r="Y717" s="40"/>
      <c r="Z717" s="40"/>
    </row>
    <row r="718" spans="2:26">
      <c r="B718" s="1441"/>
      <c r="E718" s="46"/>
      <c r="G718" s="192"/>
      <c r="J718" s="46"/>
      <c r="K718" s="1312"/>
      <c r="L718" s="46"/>
      <c r="M718" s="46"/>
      <c r="N718" s="46"/>
      <c r="O718" s="46"/>
      <c r="P718" s="46"/>
      <c r="Q718" s="46"/>
      <c r="W718" s="40"/>
      <c r="X718" s="40"/>
      <c r="Y718" s="40"/>
      <c r="Z718" s="40"/>
    </row>
    <row r="719" spans="2:26">
      <c r="B719" s="1441"/>
      <c r="E719" s="46"/>
      <c r="G719" s="192"/>
      <c r="J719" s="46"/>
      <c r="K719" s="1312"/>
      <c r="L719" s="46"/>
      <c r="M719" s="46"/>
      <c r="N719" s="46"/>
      <c r="O719" s="46"/>
      <c r="P719" s="46"/>
      <c r="Q719" s="46"/>
      <c r="W719" s="40"/>
      <c r="X719" s="40"/>
      <c r="Y719" s="40"/>
      <c r="Z719" s="40"/>
    </row>
    <row r="720" spans="2:26">
      <c r="B720" s="1441"/>
      <c r="E720" s="46"/>
      <c r="G720" s="192"/>
      <c r="J720" s="46"/>
      <c r="K720" s="1312"/>
      <c r="L720" s="46"/>
      <c r="M720" s="46"/>
      <c r="N720" s="46"/>
      <c r="O720" s="46"/>
      <c r="P720" s="46"/>
      <c r="Q720" s="46"/>
      <c r="W720" s="40"/>
      <c r="X720" s="40"/>
      <c r="Y720" s="40"/>
      <c r="Z720" s="40"/>
    </row>
    <row r="721" spans="2:26">
      <c r="B721" s="1441"/>
      <c r="E721" s="46"/>
      <c r="G721" s="192"/>
      <c r="J721" s="46"/>
      <c r="K721" s="1312"/>
      <c r="L721" s="46"/>
      <c r="M721" s="46"/>
      <c r="N721" s="46"/>
      <c r="O721" s="46"/>
      <c r="P721" s="46"/>
      <c r="Q721" s="46"/>
      <c r="W721" s="40"/>
      <c r="X721" s="40"/>
      <c r="Y721" s="40"/>
      <c r="Z721" s="40"/>
    </row>
    <row r="722" spans="2:26">
      <c r="B722" s="1441"/>
      <c r="E722" s="46"/>
      <c r="G722" s="192"/>
      <c r="J722" s="46"/>
      <c r="K722" s="1312"/>
      <c r="L722" s="46"/>
      <c r="M722" s="46"/>
      <c r="N722" s="46"/>
      <c r="O722" s="46"/>
      <c r="P722" s="46"/>
      <c r="Q722" s="46"/>
      <c r="W722" s="40"/>
      <c r="X722" s="40"/>
      <c r="Y722" s="40"/>
      <c r="Z722" s="40"/>
    </row>
    <row r="723" spans="2:26">
      <c r="B723" s="1441"/>
      <c r="E723" s="46"/>
      <c r="G723" s="192"/>
      <c r="J723" s="46"/>
      <c r="K723" s="1312"/>
      <c r="L723" s="46"/>
      <c r="M723" s="46"/>
      <c r="N723" s="46"/>
      <c r="O723" s="46"/>
      <c r="P723" s="46"/>
      <c r="Q723" s="46"/>
      <c r="W723" s="40"/>
      <c r="X723" s="40"/>
      <c r="Y723" s="40"/>
      <c r="Z723" s="40"/>
    </row>
    <row r="724" spans="2:26">
      <c r="B724" s="1441"/>
      <c r="E724" s="46"/>
      <c r="G724" s="192"/>
      <c r="J724" s="46"/>
      <c r="K724" s="1312"/>
      <c r="L724" s="46"/>
      <c r="M724" s="46"/>
      <c r="N724" s="46"/>
      <c r="O724" s="46"/>
      <c r="P724" s="46"/>
      <c r="Q724" s="46"/>
      <c r="W724" s="40"/>
      <c r="X724" s="40"/>
      <c r="Y724" s="40"/>
      <c r="Z724" s="40"/>
    </row>
    <row r="725" spans="2:26">
      <c r="B725" s="1441"/>
      <c r="E725" s="46"/>
      <c r="G725" s="192"/>
      <c r="J725" s="46"/>
      <c r="K725" s="1312"/>
      <c r="L725" s="46"/>
      <c r="M725" s="46"/>
      <c r="N725" s="46"/>
      <c r="O725" s="46"/>
      <c r="P725" s="46"/>
      <c r="Q725" s="46"/>
      <c r="W725" s="40"/>
      <c r="X725" s="40"/>
      <c r="Y725" s="40"/>
      <c r="Z725" s="40"/>
    </row>
    <row r="726" spans="2:26">
      <c r="B726" s="1441"/>
      <c r="E726" s="46"/>
      <c r="G726" s="192"/>
      <c r="J726" s="46"/>
      <c r="K726" s="1312"/>
      <c r="L726" s="46"/>
      <c r="M726" s="46"/>
      <c r="N726" s="46"/>
      <c r="O726" s="46"/>
      <c r="P726" s="46"/>
      <c r="Q726" s="46"/>
      <c r="W726" s="40"/>
      <c r="X726" s="40"/>
      <c r="Y726" s="40"/>
      <c r="Z726" s="40"/>
    </row>
    <row r="727" spans="2:26">
      <c r="B727" s="1441"/>
      <c r="E727" s="46"/>
      <c r="G727" s="192"/>
      <c r="J727" s="46"/>
      <c r="K727" s="1312"/>
      <c r="L727" s="46"/>
      <c r="M727" s="46"/>
      <c r="N727" s="46"/>
      <c r="O727" s="46"/>
      <c r="P727" s="46"/>
      <c r="Q727" s="46"/>
      <c r="W727" s="40"/>
      <c r="X727" s="40"/>
      <c r="Y727" s="40"/>
      <c r="Z727" s="40"/>
    </row>
    <row r="728" spans="2:26">
      <c r="B728" s="1441"/>
      <c r="E728" s="46"/>
      <c r="G728" s="192"/>
      <c r="J728" s="46"/>
      <c r="K728" s="1312"/>
      <c r="L728" s="46"/>
      <c r="M728" s="46"/>
      <c r="N728" s="46"/>
      <c r="O728" s="46"/>
      <c r="P728" s="46"/>
      <c r="Q728" s="46"/>
      <c r="W728" s="40"/>
      <c r="X728" s="40"/>
      <c r="Y728" s="40"/>
      <c r="Z728" s="40"/>
    </row>
    <row r="729" spans="2:26">
      <c r="B729" s="1441"/>
      <c r="E729" s="46"/>
      <c r="G729" s="192"/>
      <c r="J729" s="46"/>
      <c r="K729" s="1312"/>
      <c r="L729" s="46"/>
      <c r="M729" s="46"/>
      <c r="N729" s="46"/>
      <c r="O729" s="46"/>
      <c r="P729" s="46"/>
      <c r="Q729" s="46"/>
      <c r="W729" s="40"/>
      <c r="X729" s="40"/>
      <c r="Y729" s="40"/>
      <c r="Z729" s="40"/>
    </row>
    <row r="730" spans="2:26">
      <c r="B730" s="1441"/>
      <c r="E730" s="46"/>
      <c r="G730" s="192"/>
      <c r="J730" s="46"/>
      <c r="K730" s="1312"/>
      <c r="L730" s="46"/>
      <c r="M730" s="46"/>
      <c r="N730" s="46"/>
      <c r="O730" s="46"/>
      <c r="P730" s="46"/>
      <c r="Q730" s="46"/>
      <c r="W730" s="40"/>
      <c r="X730" s="40"/>
      <c r="Y730" s="40"/>
      <c r="Z730" s="40"/>
    </row>
    <row r="731" spans="2:26">
      <c r="B731" s="1441"/>
      <c r="E731" s="46"/>
      <c r="G731" s="192"/>
      <c r="J731" s="46"/>
      <c r="K731" s="1312"/>
      <c r="L731" s="46"/>
      <c r="M731" s="46"/>
      <c r="N731" s="46"/>
      <c r="O731" s="46"/>
      <c r="P731" s="46"/>
      <c r="Q731" s="46"/>
      <c r="W731" s="40"/>
      <c r="X731" s="40"/>
      <c r="Y731" s="40"/>
      <c r="Z731" s="40"/>
    </row>
    <row r="732" spans="2:26">
      <c r="B732" s="1441"/>
      <c r="E732" s="46"/>
      <c r="G732" s="192"/>
      <c r="J732" s="46"/>
      <c r="K732" s="1312"/>
      <c r="L732" s="46"/>
      <c r="M732" s="46"/>
      <c r="N732" s="46"/>
      <c r="O732" s="46"/>
      <c r="P732" s="46"/>
      <c r="Q732" s="46"/>
      <c r="W732" s="40"/>
      <c r="X732" s="40"/>
      <c r="Y732" s="40"/>
      <c r="Z732" s="40"/>
    </row>
    <row r="733" spans="2:26">
      <c r="B733" s="1441"/>
      <c r="E733" s="46"/>
      <c r="G733" s="192"/>
      <c r="J733" s="46"/>
      <c r="K733" s="1312"/>
      <c r="L733" s="46"/>
      <c r="M733" s="46"/>
      <c r="N733" s="46"/>
      <c r="O733" s="46"/>
      <c r="P733" s="46"/>
      <c r="Q733" s="46"/>
      <c r="W733" s="40"/>
      <c r="X733" s="40"/>
      <c r="Y733" s="40"/>
      <c r="Z733" s="40"/>
    </row>
    <row r="734" spans="2:26">
      <c r="B734" s="1441"/>
      <c r="E734" s="46"/>
      <c r="G734" s="192"/>
      <c r="J734" s="46"/>
      <c r="K734" s="1312"/>
      <c r="L734" s="46"/>
      <c r="M734" s="46"/>
      <c r="N734" s="46"/>
      <c r="O734" s="46"/>
      <c r="P734" s="46"/>
      <c r="Q734" s="46"/>
      <c r="W734" s="40"/>
      <c r="X734" s="40"/>
      <c r="Y734" s="40"/>
      <c r="Z734" s="40"/>
    </row>
    <row r="735" spans="2:26">
      <c r="B735" s="1441"/>
      <c r="E735" s="46"/>
      <c r="G735" s="192"/>
      <c r="J735" s="46"/>
      <c r="K735" s="1312"/>
      <c r="L735" s="46"/>
      <c r="M735" s="46"/>
      <c r="N735" s="46"/>
      <c r="O735" s="46"/>
      <c r="P735" s="46"/>
      <c r="Q735" s="46"/>
      <c r="W735" s="40"/>
      <c r="X735" s="40"/>
      <c r="Y735" s="40"/>
      <c r="Z735" s="40"/>
    </row>
    <row r="736" spans="2:26">
      <c r="B736" s="1441"/>
      <c r="E736" s="46"/>
      <c r="G736" s="192"/>
      <c r="J736" s="46"/>
      <c r="K736" s="1312"/>
      <c r="L736" s="46"/>
      <c r="M736" s="46"/>
      <c r="N736" s="46"/>
      <c r="O736" s="46"/>
      <c r="P736" s="46"/>
      <c r="Q736" s="46"/>
      <c r="W736" s="40"/>
      <c r="X736" s="40"/>
      <c r="Y736" s="40"/>
      <c r="Z736" s="40"/>
    </row>
    <row r="737" spans="2:26">
      <c r="B737" s="1441"/>
      <c r="E737" s="46"/>
      <c r="G737" s="192"/>
      <c r="J737" s="46"/>
      <c r="K737" s="1312"/>
      <c r="L737" s="46"/>
      <c r="M737" s="46"/>
      <c r="N737" s="46"/>
      <c r="O737" s="46"/>
      <c r="P737" s="46"/>
      <c r="Q737" s="46"/>
      <c r="W737" s="40"/>
      <c r="X737" s="40"/>
      <c r="Y737" s="40"/>
      <c r="Z737" s="40"/>
    </row>
    <row r="738" spans="2:26">
      <c r="B738" s="1441"/>
      <c r="E738" s="46"/>
      <c r="G738" s="192"/>
      <c r="J738" s="46"/>
      <c r="K738" s="1312"/>
      <c r="L738" s="46"/>
      <c r="M738" s="46"/>
      <c r="N738" s="46"/>
      <c r="O738" s="46"/>
      <c r="P738" s="46"/>
      <c r="Q738" s="46"/>
      <c r="W738" s="40"/>
      <c r="X738" s="40"/>
      <c r="Y738" s="40"/>
      <c r="Z738" s="40"/>
    </row>
    <row r="739" spans="2:26">
      <c r="B739" s="1441"/>
      <c r="E739" s="46"/>
      <c r="G739" s="192"/>
      <c r="J739" s="46"/>
      <c r="K739" s="1312"/>
      <c r="L739" s="46"/>
      <c r="M739" s="46"/>
      <c r="N739" s="46"/>
      <c r="O739" s="46"/>
      <c r="P739" s="46"/>
      <c r="Q739" s="46"/>
      <c r="W739" s="40"/>
      <c r="X739" s="40"/>
      <c r="Y739" s="40"/>
      <c r="Z739" s="40"/>
    </row>
    <row r="740" spans="2:26">
      <c r="B740" s="1441"/>
      <c r="E740" s="46"/>
      <c r="G740" s="192"/>
      <c r="J740" s="46"/>
      <c r="K740" s="1312"/>
      <c r="L740" s="46"/>
      <c r="M740" s="46"/>
      <c r="N740" s="46"/>
      <c r="O740" s="46"/>
      <c r="P740" s="46"/>
      <c r="Q740" s="46"/>
      <c r="W740" s="40"/>
      <c r="X740" s="40"/>
      <c r="Y740" s="40"/>
      <c r="Z740" s="40"/>
    </row>
    <row r="741" spans="2:26">
      <c r="B741" s="1441"/>
      <c r="E741" s="46"/>
      <c r="G741" s="192"/>
      <c r="J741" s="46"/>
      <c r="K741" s="1312"/>
      <c r="L741" s="46"/>
      <c r="M741" s="46"/>
      <c r="N741" s="46"/>
      <c r="O741" s="46"/>
      <c r="P741" s="46"/>
      <c r="Q741" s="46"/>
      <c r="W741" s="40"/>
      <c r="X741" s="40"/>
      <c r="Y741" s="40"/>
      <c r="Z741" s="40"/>
    </row>
    <row r="742" spans="2:26">
      <c r="B742" s="1441"/>
      <c r="E742" s="46"/>
      <c r="G742" s="192"/>
      <c r="J742" s="46"/>
      <c r="K742" s="1312"/>
      <c r="L742" s="46"/>
      <c r="M742" s="46"/>
      <c r="N742" s="46"/>
      <c r="O742" s="46"/>
      <c r="P742" s="46"/>
      <c r="Q742" s="46"/>
      <c r="W742" s="40"/>
      <c r="X742" s="40"/>
      <c r="Y742" s="40"/>
      <c r="Z742" s="40"/>
    </row>
    <row r="743" spans="2:26">
      <c r="B743" s="1441"/>
      <c r="E743" s="46"/>
      <c r="G743" s="192"/>
      <c r="J743" s="46"/>
      <c r="K743" s="1312"/>
      <c r="L743" s="46"/>
      <c r="M743" s="46"/>
      <c r="N743" s="46"/>
      <c r="O743" s="46"/>
      <c r="P743" s="46"/>
      <c r="Q743" s="46"/>
      <c r="W743" s="40"/>
      <c r="X743" s="40"/>
      <c r="Y743" s="40"/>
      <c r="Z743" s="40"/>
    </row>
    <row r="744" spans="2:26">
      <c r="B744" s="1441"/>
      <c r="E744" s="46"/>
      <c r="G744" s="192"/>
      <c r="J744" s="46"/>
      <c r="K744" s="1312"/>
      <c r="L744" s="46"/>
      <c r="M744" s="46"/>
      <c r="N744" s="46"/>
      <c r="O744" s="46"/>
      <c r="P744" s="46"/>
      <c r="Q744" s="46"/>
      <c r="W744" s="40"/>
      <c r="X744" s="40"/>
      <c r="Y744" s="40"/>
      <c r="Z744" s="40"/>
    </row>
    <row r="745" spans="2:26">
      <c r="B745" s="1441"/>
      <c r="E745" s="46"/>
      <c r="G745" s="192"/>
      <c r="J745" s="46"/>
      <c r="K745" s="1312"/>
      <c r="L745" s="46"/>
      <c r="M745" s="46"/>
      <c r="N745" s="46"/>
      <c r="O745" s="46"/>
      <c r="P745" s="46"/>
      <c r="Q745" s="46"/>
      <c r="W745" s="40"/>
      <c r="X745" s="40"/>
      <c r="Y745" s="40"/>
      <c r="Z745" s="40"/>
    </row>
    <row r="746" spans="2:26">
      <c r="B746" s="1441"/>
      <c r="E746" s="46"/>
      <c r="G746" s="192"/>
      <c r="J746" s="46"/>
      <c r="K746" s="1312"/>
      <c r="L746" s="46"/>
      <c r="M746" s="46"/>
      <c r="N746" s="46"/>
      <c r="O746" s="46"/>
      <c r="P746" s="46"/>
      <c r="Q746" s="46"/>
      <c r="W746" s="40"/>
      <c r="X746" s="40"/>
      <c r="Y746" s="40"/>
      <c r="Z746" s="40"/>
    </row>
    <row r="747" spans="2:26">
      <c r="B747" s="1441"/>
      <c r="E747" s="46"/>
      <c r="G747" s="192"/>
      <c r="J747" s="46"/>
      <c r="K747" s="1312"/>
      <c r="L747" s="46"/>
      <c r="M747" s="46"/>
      <c r="N747" s="46"/>
      <c r="O747" s="46"/>
      <c r="P747" s="46"/>
      <c r="Q747" s="46"/>
      <c r="W747" s="40"/>
      <c r="X747" s="40"/>
      <c r="Y747" s="40"/>
      <c r="Z747" s="40"/>
    </row>
    <row r="748" spans="2:26">
      <c r="B748" s="1441"/>
      <c r="E748" s="46"/>
      <c r="G748" s="192"/>
      <c r="J748" s="46"/>
      <c r="K748" s="1312"/>
      <c r="L748" s="46"/>
      <c r="M748" s="46"/>
      <c r="N748" s="46"/>
      <c r="O748" s="46"/>
      <c r="P748" s="46"/>
      <c r="Q748" s="46"/>
      <c r="W748" s="40"/>
      <c r="X748" s="40"/>
      <c r="Y748" s="40"/>
      <c r="Z748" s="40"/>
    </row>
    <row r="749" spans="2:26">
      <c r="B749" s="1441"/>
      <c r="E749" s="46"/>
      <c r="G749" s="192"/>
      <c r="J749" s="46"/>
      <c r="K749" s="1312"/>
      <c r="L749" s="46"/>
      <c r="M749" s="46"/>
      <c r="N749" s="46"/>
      <c r="O749" s="46"/>
      <c r="P749" s="46"/>
      <c r="Q749" s="46"/>
      <c r="W749" s="40"/>
      <c r="X749" s="40"/>
      <c r="Y749" s="40"/>
      <c r="Z749" s="40"/>
    </row>
    <row r="750" spans="2:26">
      <c r="B750" s="1441"/>
      <c r="E750" s="46"/>
      <c r="G750" s="192"/>
      <c r="J750" s="46"/>
      <c r="K750" s="1312"/>
      <c r="L750" s="46"/>
      <c r="M750" s="46"/>
      <c r="N750" s="46"/>
      <c r="O750" s="46"/>
      <c r="P750" s="46"/>
      <c r="Q750" s="46"/>
      <c r="W750" s="40"/>
      <c r="X750" s="40"/>
      <c r="Y750" s="40"/>
      <c r="Z750" s="40"/>
    </row>
    <row r="751" spans="2:26">
      <c r="B751" s="1441"/>
      <c r="E751" s="46"/>
      <c r="G751" s="192"/>
      <c r="J751" s="46"/>
      <c r="K751" s="1312"/>
      <c r="L751" s="46"/>
      <c r="M751" s="46"/>
      <c r="N751" s="46"/>
      <c r="O751" s="46"/>
      <c r="P751" s="46"/>
      <c r="Q751" s="46"/>
      <c r="W751" s="40"/>
      <c r="X751" s="40"/>
      <c r="Y751" s="40"/>
      <c r="Z751" s="40"/>
    </row>
    <row r="752" spans="2:26">
      <c r="B752" s="1441"/>
      <c r="E752" s="46"/>
      <c r="G752" s="192"/>
      <c r="J752" s="46"/>
      <c r="K752" s="1312"/>
      <c r="L752" s="46"/>
      <c r="M752" s="46"/>
      <c r="N752" s="46"/>
      <c r="O752" s="46"/>
      <c r="P752" s="46"/>
      <c r="Q752" s="46"/>
      <c r="W752" s="40"/>
      <c r="X752" s="40"/>
      <c r="Y752" s="40"/>
      <c r="Z752" s="40"/>
    </row>
    <row r="753" spans="2:26">
      <c r="B753" s="1441"/>
      <c r="E753" s="46"/>
      <c r="G753" s="192"/>
      <c r="J753" s="46"/>
      <c r="K753" s="1312"/>
      <c r="L753" s="46"/>
      <c r="M753" s="46"/>
      <c r="N753" s="46"/>
      <c r="O753" s="46"/>
      <c r="P753" s="46"/>
      <c r="Q753" s="46"/>
      <c r="W753" s="40"/>
      <c r="X753" s="40"/>
      <c r="Y753" s="40"/>
      <c r="Z753" s="40"/>
    </row>
    <row r="754" spans="2:26">
      <c r="B754" s="1441"/>
      <c r="E754" s="46"/>
      <c r="G754" s="192"/>
      <c r="J754" s="46"/>
      <c r="K754" s="1312"/>
      <c r="L754" s="46"/>
      <c r="M754" s="46"/>
      <c r="N754" s="46"/>
      <c r="O754" s="46"/>
      <c r="P754" s="46"/>
      <c r="Q754" s="46"/>
      <c r="W754" s="40"/>
      <c r="X754" s="40"/>
      <c r="Y754" s="40"/>
      <c r="Z754" s="40"/>
    </row>
    <row r="755" spans="2:26">
      <c r="B755" s="1441"/>
      <c r="E755" s="46"/>
      <c r="G755" s="192"/>
      <c r="J755" s="46"/>
      <c r="K755" s="1312"/>
      <c r="L755" s="46"/>
      <c r="M755" s="46"/>
      <c r="N755" s="46"/>
      <c r="O755" s="46"/>
      <c r="P755" s="46"/>
      <c r="Q755" s="46"/>
      <c r="W755" s="40"/>
      <c r="X755" s="40"/>
      <c r="Y755" s="40"/>
      <c r="Z755" s="40"/>
    </row>
    <row r="756" spans="2:26">
      <c r="B756" s="1441"/>
      <c r="E756" s="46"/>
      <c r="G756" s="192"/>
      <c r="J756" s="46"/>
      <c r="K756" s="1312"/>
      <c r="L756" s="46"/>
      <c r="M756" s="46"/>
      <c r="N756" s="46"/>
      <c r="O756" s="46"/>
      <c r="P756" s="46"/>
      <c r="Q756" s="46"/>
      <c r="W756" s="40"/>
      <c r="X756" s="40"/>
      <c r="Y756" s="40"/>
      <c r="Z756" s="40"/>
    </row>
    <row r="757" spans="2:26">
      <c r="B757" s="1441"/>
      <c r="E757" s="46"/>
      <c r="G757" s="192"/>
      <c r="J757" s="46"/>
      <c r="K757" s="1312"/>
      <c r="L757" s="46"/>
      <c r="M757" s="46"/>
      <c r="N757" s="46"/>
      <c r="O757" s="46"/>
      <c r="P757" s="46"/>
      <c r="Q757" s="46"/>
      <c r="W757" s="40"/>
      <c r="X757" s="40"/>
      <c r="Y757" s="40"/>
      <c r="Z757" s="40"/>
    </row>
    <row r="758" spans="2:26">
      <c r="B758" s="1441"/>
      <c r="E758" s="46"/>
      <c r="G758" s="192"/>
      <c r="J758" s="46"/>
      <c r="K758" s="1312"/>
      <c r="L758" s="46"/>
      <c r="M758" s="46"/>
      <c r="N758" s="46"/>
      <c r="O758" s="46"/>
      <c r="P758" s="46"/>
      <c r="Q758" s="46"/>
      <c r="W758" s="40"/>
      <c r="X758" s="40"/>
      <c r="Y758" s="40"/>
      <c r="Z758" s="40"/>
    </row>
    <row r="759" spans="2:26">
      <c r="B759" s="1441"/>
      <c r="E759" s="46"/>
      <c r="G759" s="192"/>
      <c r="J759" s="46"/>
      <c r="K759" s="1312"/>
      <c r="L759" s="46"/>
      <c r="M759" s="46"/>
      <c r="N759" s="46"/>
      <c r="O759" s="46"/>
      <c r="P759" s="46"/>
      <c r="Q759" s="46"/>
      <c r="W759" s="40"/>
      <c r="X759" s="40"/>
      <c r="Y759" s="40"/>
      <c r="Z759" s="40"/>
    </row>
    <row r="760" spans="2:26">
      <c r="B760" s="1441"/>
      <c r="E760" s="46"/>
      <c r="G760" s="192"/>
      <c r="J760" s="46"/>
      <c r="K760" s="1312"/>
      <c r="L760" s="46"/>
      <c r="M760" s="46"/>
      <c r="N760" s="46"/>
      <c r="O760" s="46"/>
      <c r="P760" s="46"/>
      <c r="Q760" s="46"/>
      <c r="W760" s="40"/>
      <c r="X760" s="40"/>
      <c r="Y760" s="40"/>
      <c r="Z760" s="40"/>
    </row>
    <row r="761" spans="2:26">
      <c r="B761" s="1441"/>
      <c r="E761" s="46"/>
      <c r="G761" s="192"/>
      <c r="J761" s="46"/>
      <c r="K761" s="1312"/>
      <c r="L761" s="46"/>
      <c r="M761" s="46"/>
      <c r="N761" s="46"/>
      <c r="O761" s="46"/>
      <c r="P761" s="46"/>
      <c r="Q761" s="46"/>
      <c r="W761" s="40"/>
      <c r="X761" s="40"/>
      <c r="Y761" s="40"/>
      <c r="Z761" s="40"/>
    </row>
    <row r="762" spans="2:26">
      <c r="B762" s="1441"/>
      <c r="E762" s="46"/>
      <c r="G762" s="192"/>
      <c r="J762" s="46"/>
      <c r="K762" s="1312"/>
      <c r="L762" s="46"/>
      <c r="M762" s="46"/>
      <c r="N762" s="46"/>
      <c r="O762" s="46"/>
      <c r="P762" s="46"/>
      <c r="Q762" s="46"/>
      <c r="W762" s="40"/>
      <c r="X762" s="40"/>
      <c r="Y762" s="40"/>
      <c r="Z762" s="40"/>
    </row>
    <row r="763" spans="2:26">
      <c r="B763" s="1441"/>
      <c r="E763" s="46"/>
      <c r="G763" s="192"/>
      <c r="J763" s="46"/>
      <c r="K763" s="1312"/>
      <c r="L763" s="46"/>
      <c r="M763" s="46"/>
      <c r="N763" s="46"/>
      <c r="O763" s="46"/>
      <c r="P763" s="46"/>
      <c r="Q763" s="46"/>
      <c r="W763" s="40"/>
      <c r="X763" s="40"/>
      <c r="Y763" s="40"/>
      <c r="Z763" s="40"/>
    </row>
    <row r="764" spans="2:26">
      <c r="B764" s="1441"/>
      <c r="E764" s="46"/>
      <c r="G764" s="192"/>
      <c r="J764" s="46"/>
      <c r="K764" s="1312"/>
      <c r="L764" s="46"/>
      <c r="M764" s="46"/>
      <c r="N764" s="46"/>
      <c r="O764" s="46"/>
      <c r="P764" s="46"/>
      <c r="Q764" s="46"/>
      <c r="W764" s="40"/>
      <c r="X764" s="40"/>
      <c r="Y764" s="40"/>
      <c r="Z764" s="40"/>
    </row>
    <row r="765" spans="2:26">
      <c r="B765" s="1441"/>
      <c r="E765" s="46"/>
      <c r="G765" s="192"/>
      <c r="J765" s="46"/>
      <c r="K765" s="1312"/>
      <c r="L765" s="46"/>
      <c r="M765" s="46"/>
      <c r="N765" s="46"/>
      <c r="O765" s="46"/>
      <c r="P765" s="46"/>
      <c r="Q765" s="46"/>
      <c r="W765" s="40"/>
      <c r="X765" s="40"/>
      <c r="Y765" s="40"/>
      <c r="Z765" s="40"/>
    </row>
    <row r="766" spans="2:26">
      <c r="B766" s="1441"/>
      <c r="E766" s="46"/>
      <c r="G766" s="192"/>
      <c r="J766" s="46"/>
      <c r="K766" s="1312"/>
      <c r="L766" s="46"/>
      <c r="M766" s="46"/>
      <c r="N766" s="46"/>
      <c r="O766" s="46"/>
      <c r="P766" s="46"/>
      <c r="Q766" s="46"/>
      <c r="W766" s="40"/>
      <c r="X766" s="40"/>
      <c r="Y766" s="40"/>
      <c r="Z766" s="40"/>
    </row>
    <row r="767" spans="2:26">
      <c r="B767" s="1441"/>
      <c r="E767" s="46"/>
      <c r="G767" s="192"/>
      <c r="J767" s="46"/>
      <c r="K767" s="1312"/>
      <c r="L767" s="46"/>
      <c r="M767" s="46"/>
      <c r="N767" s="46"/>
      <c r="O767" s="46"/>
      <c r="P767" s="46"/>
      <c r="Q767" s="46"/>
      <c r="W767" s="40"/>
      <c r="X767" s="40"/>
      <c r="Y767" s="40"/>
      <c r="Z767" s="40"/>
    </row>
    <row r="768" spans="2:26">
      <c r="B768" s="1441"/>
      <c r="E768" s="46"/>
      <c r="G768" s="192"/>
      <c r="J768" s="46"/>
      <c r="K768" s="1312"/>
      <c r="L768" s="46"/>
      <c r="M768" s="46"/>
      <c r="N768" s="46"/>
      <c r="O768" s="46"/>
      <c r="P768" s="46"/>
      <c r="Q768" s="46"/>
      <c r="W768" s="40"/>
      <c r="X768" s="40"/>
      <c r="Y768" s="40"/>
      <c r="Z768" s="40"/>
    </row>
    <row r="769" spans="2:26">
      <c r="B769" s="1441"/>
      <c r="E769" s="46"/>
      <c r="G769" s="192"/>
      <c r="J769" s="46"/>
      <c r="K769" s="1312"/>
      <c r="L769" s="46"/>
      <c r="M769" s="46"/>
      <c r="N769" s="46"/>
      <c r="O769" s="46"/>
      <c r="P769" s="46"/>
      <c r="Q769" s="46"/>
      <c r="W769" s="40"/>
      <c r="X769" s="40"/>
      <c r="Y769" s="40"/>
      <c r="Z769" s="40"/>
    </row>
    <row r="770" spans="2:26">
      <c r="B770" s="1441"/>
      <c r="E770" s="46"/>
      <c r="G770" s="192"/>
      <c r="J770" s="46"/>
      <c r="K770" s="1312"/>
      <c r="L770" s="46"/>
      <c r="M770" s="46"/>
      <c r="N770" s="46"/>
      <c r="O770" s="46"/>
      <c r="P770" s="46"/>
      <c r="Q770" s="46"/>
      <c r="W770" s="40"/>
      <c r="X770" s="40"/>
      <c r="Y770" s="40"/>
      <c r="Z770" s="40"/>
    </row>
    <row r="771" spans="2:26">
      <c r="B771" s="1441"/>
      <c r="E771" s="46"/>
      <c r="G771" s="192"/>
      <c r="J771" s="46"/>
      <c r="K771" s="1312"/>
      <c r="L771" s="46"/>
      <c r="M771" s="46"/>
      <c r="N771" s="46"/>
      <c r="O771" s="46"/>
      <c r="P771" s="46"/>
      <c r="Q771" s="46"/>
      <c r="W771" s="40"/>
      <c r="X771" s="40"/>
      <c r="Y771" s="40"/>
      <c r="Z771" s="40"/>
    </row>
    <row r="772" spans="2:26">
      <c r="B772" s="1441"/>
      <c r="E772" s="46"/>
      <c r="G772" s="192"/>
      <c r="J772" s="46"/>
      <c r="K772" s="1312"/>
      <c r="L772" s="46"/>
      <c r="M772" s="46"/>
      <c r="N772" s="46"/>
      <c r="O772" s="46"/>
      <c r="P772" s="46"/>
      <c r="Q772" s="46"/>
      <c r="W772" s="40"/>
      <c r="X772" s="40"/>
      <c r="Y772" s="40"/>
      <c r="Z772" s="40"/>
    </row>
    <row r="773" spans="2:26">
      <c r="B773" s="1441"/>
      <c r="E773" s="46"/>
      <c r="G773" s="192"/>
      <c r="J773" s="46"/>
      <c r="K773" s="1312"/>
      <c r="L773" s="46"/>
      <c r="M773" s="46"/>
      <c r="N773" s="46"/>
      <c r="O773" s="46"/>
      <c r="P773" s="46"/>
      <c r="Q773" s="46"/>
      <c r="W773" s="40"/>
      <c r="X773" s="40"/>
      <c r="Y773" s="40"/>
      <c r="Z773" s="40"/>
    </row>
    <row r="774" spans="2:26">
      <c r="B774" s="1441"/>
      <c r="E774" s="46"/>
      <c r="G774" s="192"/>
      <c r="J774" s="46"/>
      <c r="K774" s="1312"/>
      <c r="L774" s="46"/>
      <c r="M774" s="46"/>
      <c r="N774" s="46"/>
      <c r="O774" s="46"/>
      <c r="P774" s="46"/>
      <c r="Q774" s="46"/>
      <c r="W774" s="40"/>
      <c r="X774" s="40"/>
      <c r="Y774" s="40"/>
      <c r="Z774" s="40"/>
    </row>
    <row r="775" spans="2:26">
      <c r="B775" s="1441"/>
      <c r="E775" s="46"/>
      <c r="G775" s="192"/>
      <c r="J775" s="46"/>
      <c r="K775" s="1312"/>
      <c r="L775" s="46"/>
      <c r="M775" s="46"/>
      <c r="N775" s="46"/>
      <c r="O775" s="46"/>
      <c r="P775" s="46"/>
      <c r="Q775" s="46"/>
      <c r="W775" s="40"/>
      <c r="X775" s="40"/>
      <c r="Y775" s="40"/>
      <c r="Z775" s="40"/>
    </row>
    <row r="776" spans="2:26">
      <c r="B776" s="1441"/>
      <c r="E776" s="46"/>
      <c r="G776" s="192"/>
      <c r="J776" s="46"/>
      <c r="K776" s="1312"/>
      <c r="L776" s="46"/>
      <c r="M776" s="46"/>
      <c r="N776" s="46"/>
      <c r="O776" s="46"/>
      <c r="P776" s="46"/>
      <c r="Q776" s="46"/>
      <c r="W776" s="40"/>
      <c r="X776" s="40"/>
      <c r="Y776" s="40"/>
      <c r="Z776" s="40"/>
    </row>
    <row r="777" spans="2:26">
      <c r="B777" s="1441"/>
      <c r="E777" s="46"/>
      <c r="G777" s="192"/>
      <c r="J777" s="46"/>
      <c r="K777" s="1312"/>
      <c r="L777" s="46"/>
      <c r="M777" s="46"/>
      <c r="N777" s="46"/>
      <c r="O777" s="46"/>
      <c r="P777" s="46"/>
      <c r="Q777" s="46"/>
      <c r="W777" s="40"/>
      <c r="X777" s="40"/>
      <c r="Y777" s="40"/>
      <c r="Z777" s="40"/>
    </row>
    <row r="778" spans="2:26">
      <c r="B778" s="1441"/>
      <c r="E778" s="46"/>
      <c r="G778" s="192"/>
      <c r="J778" s="46"/>
      <c r="K778" s="1312"/>
      <c r="L778" s="46"/>
      <c r="M778" s="46"/>
      <c r="N778" s="46"/>
      <c r="O778" s="46"/>
      <c r="P778" s="46"/>
      <c r="Q778" s="46"/>
      <c r="W778" s="40"/>
      <c r="X778" s="40"/>
      <c r="Y778" s="40"/>
      <c r="Z778" s="40"/>
    </row>
    <row r="779" spans="2:26">
      <c r="B779" s="1441"/>
      <c r="E779" s="46"/>
      <c r="G779" s="192"/>
      <c r="J779" s="46"/>
      <c r="K779" s="1312"/>
      <c r="L779" s="46"/>
      <c r="M779" s="46"/>
      <c r="N779" s="46"/>
      <c r="O779" s="46"/>
      <c r="P779" s="46"/>
      <c r="Q779" s="46"/>
      <c r="W779" s="40"/>
      <c r="X779" s="40"/>
      <c r="Y779" s="40"/>
      <c r="Z779" s="40"/>
    </row>
    <row r="780" spans="2:26">
      <c r="B780" s="1441"/>
      <c r="E780" s="46"/>
      <c r="G780" s="192"/>
      <c r="J780" s="46"/>
      <c r="K780" s="1312"/>
      <c r="L780" s="46"/>
      <c r="M780" s="46"/>
      <c r="N780" s="46"/>
      <c r="O780" s="46"/>
      <c r="P780" s="46"/>
      <c r="Q780" s="46"/>
      <c r="W780" s="40"/>
      <c r="X780" s="40"/>
      <c r="Y780" s="40"/>
      <c r="Z780" s="40"/>
    </row>
    <row r="781" spans="2:26">
      <c r="B781" s="1441"/>
      <c r="E781" s="46"/>
      <c r="G781" s="192"/>
      <c r="J781" s="46"/>
      <c r="K781" s="1312"/>
      <c r="L781" s="46"/>
      <c r="M781" s="46"/>
      <c r="N781" s="46"/>
      <c r="O781" s="46"/>
      <c r="P781" s="46"/>
      <c r="Q781" s="46"/>
      <c r="W781" s="40"/>
      <c r="X781" s="40"/>
      <c r="Y781" s="40"/>
      <c r="Z781" s="40"/>
    </row>
    <row r="782" spans="2:26">
      <c r="B782" s="1441"/>
      <c r="E782" s="46"/>
      <c r="G782" s="192"/>
      <c r="J782" s="46"/>
      <c r="K782" s="1312"/>
      <c r="L782" s="46"/>
      <c r="M782" s="46"/>
      <c r="N782" s="46"/>
      <c r="O782" s="46"/>
      <c r="P782" s="46"/>
      <c r="Q782" s="46"/>
      <c r="W782" s="40"/>
      <c r="X782" s="40"/>
      <c r="Y782" s="40"/>
      <c r="Z782" s="40"/>
    </row>
    <row r="783" spans="2:26">
      <c r="B783" s="1441"/>
      <c r="E783" s="46"/>
      <c r="G783" s="192"/>
      <c r="J783" s="46"/>
      <c r="K783" s="1312"/>
      <c r="L783" s="46"/>
      <c r="M783" s="46"/>
      <c r="N783" s="46"/>
      <c r="O783" s="46"/>
      <c r="P783" s="46"/>
      <c r="Q783" s="46"/>
      <c r="W783" s="40"/>
      <c r="X783" s="40"/>
      <c r="Y783" s="40"/>
      <c r="Z783" s="40"/>
    </row>
    <row r="784" spans="2:26">
      <c r="B784" s="1441"/>
      <c r="E784" s="46"/>
      <c r="G784" s="192"/>
      <c r="J784" s="46"/>
      <c r="K784" s="1312"/>
      <c r="L784" s="46"/>
      <c r="M784" s="46"/>
      <c r="N784" s="46"/>
      <c r="O784" s="46"/>
      <c r="P784" s="46"/>
      <c r="Q784" s="46"/>
      <c r="W784" s="40"/>
      <c r="X784" s="40"/>
      <c r="Y784" s="40"/>
      <c r="Z784" s="40"/>
    </row>
    <row r="785" spans="2:26">
      <c r="B785" s="1441"/>
      <c r="E785" s="46"/>
      <c r="G785" s="192"/>
      <c r="J785" s="46"/>
      <c r="K785" s="1312"/>
      <c r="L785" s="46"/>
      <c r="M785" s="46"/>
      <c r="N785" s="46"/>
      <c r="O785" s="46"/>
      <c r="P785" s="46"/>
      <c r="Q785" s="46"/>
      <c r="W785" s="40"/>
      <c r="X785" s="40"/>
      <c r="Y785" s="40"/>
      <c r="Z785" s="40"/>
    </row>
    <row r="786" spans="2:26">
      <c r="B786" s="1441"/>
      <c r="E786" s="46"/>
      <c r="G786" s="192"/>
      <c r="J786" s="46"/>
      <c r="K786" s="1312"/>
      <c r="L786" s="46"/>
      <c r="M786" s="46"/>
      <c r="N786" s="46"/>
      <c r="O786" s="46"/>
      <c r="P786" s="46"/>
      <c r="Q786" s="46"/>
      <c r="W786" s="40"/>
      <c r="X786" s="40"/>
      <c r="Y786" s="40"/>
      <c r="Z786" s="40"/>
    </row>
    <row r="787" spans="2:26">
      <c r="B787" s="1441"/>
      <c r="E787" s="46"/>
      <c r="G787" s="192"/>
      <c r="J787" s="46"/>
      <c r="K787" s="1312"/>
      <c r="L787" s="46"/>
      <c r="M787" s="46"/>
      <c r="N787" s="46"/>
      <c r="O787" s="46"/>
      <c r="P787" s="46"/>
      <c r="Q787" s="46"/>
      <c r="W787" s="40"/>
      <c r="X787" s="40"/>
      <c r="Y787" s="40"/>
      <c r="Z787" s="40"/>
    </row>
    <row r="788" spans="2:26">
      <c r="B788" s="1441"/>
      <c r="E788" s="46"/>
      <c r="G788" s="192"/>
      <c r="J788" s="46"/>
      <c r="K788" s="1312"/>
      <c r="L788" s="46"/>
      <c r="M788" s="46"/>
      <c r="N788" s="46"/>
      <c r="O788" s="46"/>
      <c r="P788" s="46"/>
      <c r="Q788" s="46"/>
      <c r="W788" s="40"/>
      <c r="X788" s="40"/>
      <c r="Y788" s="40"/>
      <c r="Z788" s="40"/>
    </row>
    <row r="789" spans="2:26">
      <c r="B789" s="1441"/>
      <c r="E789" s="46"/>
      <c r="G789" s="192"/>
      <c r="J789" s="46"/>
      <c r="K789" s="1312"/>
      <c r="L789" s="46"/>
      <c r="M789" s="46"/>
      <c r="N789" s="46"/>
      <c r="O789" s="46"/>
      <c r="P789" s="46"/>
      <c r="Q789" s="46"/>
      <c r="W789" s="40"/>
      <c r="X789" s="40"/>
      <c r="Y789" s="40"/>
      <c r="Z789" s="40"/>
    </row>
    <row r="790" spans="2:26">
      <c r="B790" s="1441"/>
      <c r="E790" s="46"/>
      <c r="G790" s="192"/>
      <c r="J790" s="46"/>
      <c r="K790" s="1312"/>
      <c r="L790" s="46"/>
      <c r="M790" s="46"/>
      <c r="N790" s="46"/>
      <c r="O790" s="46"/>
      <c r="P790" s="46"/>
      <c r="Q790" s="46"/>
      <c r="W790" s="40"/>
      <c r="X790" s="40"/>
      <c r="Y790" s="40"/>
      <c r="Z790" s="40"/>
    </row>
    <row r="791" spans="2:26">
      <c r="B791" s="1441"/>
      <c r="E791" s="46"/>
      <c r="G791" s="192"/>
      <c r="J791" s="46"/>
      <c r="K791" s="1312"/>
      <c r="L791" s="46"/>
      <c r="M791" s="46"/>
      <c r="N791" s="46"/>
      <c r="O791" s="46"/>
      <c r="P791" s="46"/>
      <c r="Q791" s="46"/>
      <c r="W791" s="40"/>
      <c r="X791" s="40"/>
      <c r="Y791" s="40"/>
      <c r="Z791" s="40"/>
    </row>
    <row r="792" spans="2:26">
      <c r="B792" s="1441"/>
      <c r="E792" s="46"/>
      <c r="G792" s="192"/>
      <c r="J792" s="46"/>
      <c r="K792" s="1312"/>
      <c r="L792" s="46"/>
      <c r="M792" s="46"/>
      <c r="N792" s="46"/>
      <c r="O792" s="46"/>
      <c r="P792" s="46"/>
      <c r="Q792" s="46"/>
      <c r="W792" s="40"/>
      <c r="X792" s="40"/>
      <c r="Y792" s="40"/>
      <c r="Z792" s="40"/>
    </row>
    <row r="793" spans="2:26">
      <c r="B793" s="1441"/>
      <c r="E793" s="46"/>
      <c r="G793" s="192"/>
      <c r="J793" s="46"/>
      <c r="K793" s="1312"/>
      <c r="L793" s="46"/>
      <c r="M793" s="46"/>
      <c r="N793" s="46"/>
      <c r="O793" s="46"/>
      <c r="P793" s="46"/>
      <c r="Q793" s="46"/>
      <c r="W793" s="40"/>
      <c r="X793" s="40"/>
      <c r="Y793" s="40"/>
      <c r="Z793" s="40"/>
    </row>
    <row r="794" spans="2:26">
      <c r="B794" s="1441"/>
      <c r="E794" s="46"/>
      <c r="G794" s="192"/>
      <c r="J794" s="46"/>
      <c r="K794" s="1312"/>
      <c r="L794" s="46"/>
      <c r="M794" s="46"/>
      <c r="N794" s="46"/>
      <c r="O794" s="46"/>
      <c r="P794" s="46"/>
      <c r="Q794" s="46"/>
      <c r="W794" s="40"/>
      <c r="X794" s="40"/>
      <c r="Y794" s="40"/>
      <c r="Z794" s="40"/>
    </row>
    <row r="795" spans="2:26">
      <c r="B795" s="1441"/>
      <c r="E795" s="46"/>
      <c r="G795" s="192"/>
      <c r="J795" s="46"/>
      <c r="K795" s="1312"/>
      <c r="L795" s="46"/>
      <c r="M795" s="46"/>
      <c r="N795" s="46"/>
      <c r="O795" s="46"/>
      <c r="P795" s="46"/>
      <c r="Q795" s="46"/>
      <c r="W795" s="40"/>
      <c r="X795" s="40"/>
      <c r="Y795" s="40"/>
      <c r="Z795" s="40"/>
    </row>
    <row r="796" spans="2:26">
      <c r="B796" s="1441"/>
      <c r="E796" s="46"/>
      <c r="G796" s="192"/>
      <c r="J796" s="46"/>
      <c r="K796" s="1312"/>
      <c r="L796" s="46"/>
      <c r="M796" s="46"/>
      <c r="N796" s="46"/>
      <c r="O796" s="46"/>
      <c r="P796" s="46"/>
      <c r="Q796" s="46"/>
      <c r="W796" s="40"/>
      <c r="X796" s="40"/>
      <c r="Y796" s="40"/>
      <c r="Z796" s="40"/>
    </row>
    <row r="797" spans="2:26">
      <c r="B797" s="1441"/>
      <c r="E797" s="46"/>
      <c r="G797" s="192"/>
      <c r="J797" s="46"/>
      <c r="K797" s="1312"/>
      <c r="L797" s="46"/>
      <c r="M797" s="46"/>
      <c r="N797" s="46"/>
      <c r="O797" s="46"/>
      <c r="P797" s="46"/>
      <c r="Q797" s="46"/>
      <c r="W797" s="40"/>
      <c r="X797" s="40"/>
      <c r="Y797" s="40"/>
      <c r="Z797" s="40"/>
    </row>
    <row r="798" spans="2:26">
      <c r="B798" s="1441"/>
      <c r="E798" s="46"/>
      <c r="G798" s="192"/>
      <c r="J798" s="46"/>
      <c r="K798" s="1312"/>
      <c r="L798" s="46"/>
      <c r="M798" s="46"/>
      <c r="N798" s="46"/>
      <c r="O798" s="46"/>
      <c r="P798" s="46"/>
      <c r="Q798" s="46"/>
      <c r="W798" s="40"/>
      <c r="X798" s="40"/>
      <c r="Y798" s="40"/>
      <c r="Z798" s="40"/>
    </row>
    <row r="799" spans="2:26">
      <c r="B799" s="1441"/>
      <c r="E799" s="46"/>
      <c r="G799" s="192"/>
      <c r="J799" s="46"/>
      <c r="K799" s="1312"/>
      <c r="L799" s="46"/>
      <c r="M799" s="46"/>
      <c r="N799" s="46"/>
      <c r="O799" s="46"/>
      <c r="P799" s="46"/>
      <c r="Q799" s="46"/>
      <c r="W799" s="40"/>
      <c r="X799" s="40"/>
      <c r="Y799" s="40"/>
      <c r="Z799" s="40"/>
    </row>
    <row r="800" spans="2:26">
      <c r="B800" s="1441"/>
      <c r="E800" s="46"/>
      <c r="G800" s="192"/>
      <c r="J800" s="46"/>
      <c r="K800" s="1312"/>
      <c r="L800" s="46"/>
      <c r="M800" s="46"/>
      <c r="N800" s="46"/>
      <c r="O800" s="46"/>
      <c r="P800" s="46"/>
      <c r="Q800" s="46"/>
      <c r="W800" s="40"/>
      <c r="X800" s="40"/>
      <c r="Y800" s="40"/>
      <c r="Z800" s="40"/>
    </row>
    <row r="801" spans="2:26">
      <c r="B801" s="1441"/>
      <c r="E801" s="46"/>
      <c r="G801" s="192"/>
      <c r="J801" s="46"/>
      <c r="K801" s="1312"/>
      <c r="L801" s="46"/>
      <c r="M801" s="46"/>
      <c r="N801" s="46"/>
      <c r="O801" s="46"/>
      <c r="P801" s="46"/>
      <c r="Q801" s="46"/>
      <c r="W801" s="40"/>
      <c r="X801" s="40"/>
      <c r="Y801" s="40"/>
      <c r="Z801" s="40"/>
    </row>
    <row r="802" spans="2:26">
      <c r="B802" s="1441"/>
      <c r="E802" s="46"/>
      <c r="G802" s="192"/>
      <c r="J802" s="46"/>
      <c r="K802" s="1312"/>
      <c r="L802" s="46"/>
      <c r="M802" s="46"/>
      <c r="N802" s="46"/>
      <c r="O802" s="46"/>
      <c r="P802" s="46"/>
      <c r="Q802" s="46"/>
      <c r="W802" s="40"/>
      <c r="X802" s="40"/>
      <c r="Y802" s="40"/>
      <c r="Z802" s="40"/>
    </row>
    <row r="803" spans="2:26">
      <c r="B803" s="1441"/>
      <c r="E803" s="46"/>
      <c r="G803" s="192"/>
      <c r="J803" s="46"/>
      <c r="K803" s="1312"/>
      <c r="L803" s="46"/>
      <c r="M803" s="46"/>
      <c r="N803" s="46"/>
      <c r="O803" s="46"/>
      <c r="P803" s="46"/>
      <c r="Q803" s="46"/>
      <c r="W803" s="40"/>
      <c r="X803" s="40"/>
      <c r="Y803" s="40"/>
      <c r="Z803" s="40"/>
    </row>
    <row r="804" spans="2:26">
      <c r="B804" s="1441"/>
      <c r="E804" s="46"/>
      <c r="G804" s="192"/>
      <c r="J804" s="46"/>
      <c r="K804" s="1312"/>
      <c r="L804" s="46"/>
      <c r="M804" s="46"/>
      <c r="N804" s="46"/>
      <c r="O804" s="46"/>
      <c r="P804" s="46"/>
      <c r="Q804" s="46"/>
      <c r="W804" s="40"/>
      <c r="X804" s="40"/>
      <c r="Y804" s="40"/>
      <c r="Z804" s="40"/>
    </row>
    <row r="805" spans="2:26">
      <c r="B805" s="1441"/>
      <c r="E805" s="46"/>
      <c r="G805" s="192"/>
      <c r="J805" s="46"/>
      <c r="K805" s="1312"/>
      <c r="L805" s="46"/>
      <c r="M805" s="46"/>
      <c r="N805" s="46"/>
      <c r="O805" s="46"/>
      <c r="P805" s="46"/>
      <c r="Q805" s="46"/>
      <c r="W805" s="40"/>
      <c r="X805" s="40"/>
      <c r="Y805" s="40"/>
      <c r="Z805" s="40"/>
    </row>
    <row r="806" spans="2:26">
      <c r="B806" s="1441"/>
      <c r="E806" s="46"/>
      <c r="G806" s="192"/>
      <c r="J806" s="46"/>
      <c r="K806" s="1312"/>
      <c r="L806" s="46"/>
      <c r="M806" s="46"/>
      <c r="N806" s="46"/>
      <c r="O806" s="46"/>
      <c r="P806" s="46"/>
      <c r="Q806" s="46"/>
      <c r="W806" s="40"/>
      <c r="X806" s="40"/>
      <c r="Y806" s="40"/>
      <c r="Z806" s="40"/>
    </row>
    <row r="807" spans="2:26">
      <c r="B807" s="1441"/>
      <c r="E807" s="46"/>
      <c r="G807" s="192"/>
      <c r="J807" s="46"/>
      <c r="K807" s="1312"/>
      <c r="L807" s="46"/>
      <c r="M807" s="46"/>
      <c r="N807" s="46"/>
      <c r="O807" s="46"/>
      <c r="P807" s="46"/>
      <c r="Q807" s="46"/>
      <c r="W807" s="40"/>
      <c r="X807" s="40"/>
      <c r="Y807" s="40"/>
      <c r="Z807" s="40"/>
    </row>
    <row r="808" spans="2:26">
      <c r="B808" s="1441"/>
      <c r="E808" s="46"/>
      <c r="G808" s="192"/>
      <c r="J808" s="46"/>
      <c r="K808" s="1312"/>
      <c r="L808" s="46"/>
      <c r="M808" s="46"/>
      <c r="N808" s="46"/>
      <c r="O808" s="46"/>
      <c r="P808" s="46"/>
      <c r="Q808" s="46"/>
      <c r="W808" s="40"/>
      <c r="X808" s="40"/>
      <c r="Y808" s="40"/>
      <c r="Z808" s="40"/>
    </row>
    <row r="809" spans="2:26">
      <c r="B809" s="1441"/>
      <c r="E809" s="46"/>
      <c r="G809" s="192"/>
      <c r="J809" s="46"/>
      <c r="K809" s="1312"/>
      <c r="L809" s="46"/>
      <c r="M809" s="46"/>
      <c r="N809" s="46"/>
      <c r="O809" s="46"/>
      <c r="P809" s="46"/>
      <c r="Q809" s="46"/>
      <c r="W809" s="40"/>
      <c r="X809" s="40"/>
      <c r="Y809" s="40"/>
      <c r="Z809" s="40"/>
    </row>
    <row r="810" spans="2:26">
      <c r="B810" s="1441"/>
      <c r="E810" s="46"/>
      <c r="G810" s="192"/>
      <c r="J810" s="46"/>
      <c r="K810" s="1312"/>
      <c r="L810" s="46"/>
      <c r="M810" s="46"/>
      <c r="N810" s="46"/>
      <c r="O810" s="46"/>
      <c r="P810" s="46"/>
      <c r="Q810" s="46"/>
      <c r="W810" s="40"/>
      <c r="X810" s="40"/>
      <c r="Y810" s="40"/>
      <c r="Z810" s="40"/>
    </row>
    <row r="811" spans="2:26">
      <c r="B811" s="1441"/>
      <c r="E811" s="46"/>
      <c r="G811" s="192"/>
      <c r="J811" s="46"/>
      <c r="K811" s="1312"/>
      <c r="L811" s="46"/>
      <c r="M811" s="46"/>
      <c r="N811" s="46"/>
      <c r="O811" s="46"/>
      <c r="P811" s="46"/>
      <c r="Q811" s="46"/>
      <c r="W811" s="40"/>
      <c r="X811" s="40"/>
      <c r="Y811" s="40"/>
      <c r="Z811" s="40"/>
    </row>
    <row r="812" spans="2:26">
      <c r="B812" s="1441"/>
      <c r="E812" s="46"/>
      <c r="G812" s="192"/>
      <c r="J812" s="46"/>
      <c r="K812" s="1312"/>
      <c r="L812" s="46"/>
      <c r="M812" s="46"/>
      <c r="N812" s="46"/>
      <c r="O812" s="46"/>
      <c r="P812" s="46"/>
      <c r="Q812" s="46"/>
      <c r="W812" s="40"/>
      <c r="X812" s="40"/>
      <c r="Y812" s="40"/>
      <c r="Z812" s="40"/>
    </row>
    <row r="813" spans="2:26">
      <c r="B813" s="1441"/>
      <c r="E813" s="46"/>
      <c r="G813" s="192"/>
      <c r="J813" s="46"/>
      <c r="K813" s="1312"/>
      <c r="L813" s="46"/>
      <c r="M813" s="46"/>
      <c r="N813" s="46"/>
      <c r="O813" s="46"/>
      <c r="P813" s="46"/>
      <c r="Q813" s="46"/>
      <c r="W813" s="40"/>
      <c r="X813" s="40"/>
      <c r="Y813" s="40"/>
      <c r="Z813" s="40"/>
    </row>
    <row r="814" spans="2:26">
      <c r="B814" s="1441"/>
      <c r="E814" s="46"/>
      <c r="G814" s="192"/>
      <c r="J814" s="46"/>
      <c r="K814" s="1312"/>
      <c r="L814" s="46"/>
      <c r="M814" s="46"/>
      <c r="N814" s="46"/>
      <c r="O814" s="46"/>
      <c r="P814" s="46"/>
      <c r="Q814" s="46"/>
      <c r="W814" s="40"/>
      <c r="X814" s="40"/>
      <c r="Y814" s="40"/>
      <c r="Z814" s="40"/>
    </row>
    <row r="815" spans="2:26">
      <c r="B815" s="1441"/>
      <c r="E815" s="46"/>
      <c r="G815" s="192"/>
      <c r="J815" s="46"/>
      <c r="K815" s="1312"/>
      <c r="L815" s="46"/>
      <c r="M815" s="46"/>
      <c r="N815" s="46"/>
      <c r="O815" s="46"/>
      <c r="P815" s="46"/>
      <c r="Q815" s="46"/>
      <c r="W815" s="40"/>
      <c r="X815" s="40"/>
      <c r="Y815" s="40"/>
      <c r="Z815" s="40"/>
    </row>
    <row r="816" spans="2:26">
      <c r="B816" s="1441"/>
      <c r="E816" s="46"/>
      <c r="G816" s="192"/>
      <c r="J816" s="46"/>
      <c r="K816" s="1312"/>
      <c r="L816" s="46"/>
      <c r="M816" s="46"/>
      <c r="N816" s="46"/>
      <c r="O816" s="46"/>
      <c r="P816" s="46"/>
      <c r="Q816" s="46"/>
      <c r="W816" s="40"/>
      <c r="X816" s="40"/>
      <c r="Y816" s="40"/>
      <c r="Z816" s="40"/>
    </row>
    <row r="817" spans="2:26">
      <c r="B817" s="1441"/>
      <c r="E817" s="46"/>
      <c r="G817" s="192"/>
      <c r="J817" s="46"/>
      <c r="K817" s="1312"/>
      <c r="L817" s="46"/>
      <c r="M817" s="46"/>
      <c r="N817" s="46"/>
      <c r="O817" s="46"/>
      <c r="P817" s="46"/>
      <c r="Q817" s="46"/>
      <c r="W817" s="40"/>
      <c r="X817" s="40"/>
      <c r="Y817" s="40"/>
      <c r="Z817" s="40"/>
    </row>
    <row r="818" spans="2:26">
      <c r="B818" s="1441"/>
      <c r="E818" s="46"/>
      <c r="G818" s="192"/>
      <c r="J818" s="46"/>
      <c r="K818" s="1312"/>
      <c r="L818" s="46"/>
      <c r="M818" s="46"/>
      <c r="N818" s="46"/>
      <c r="O818" s="46"/>
      <c r="P818" s="46"/>
      <c r="Q818" s="46"/>
      <c r="W818" s="40"/>
      <c r="X818" s="40"/>
      <c r="Y818" s="40"/>
      <c r="Z818" s="40"/>
    </row>
    <row r="819" spans="2:26">
      <c r="B819" s="1441"/>
      <c r="E819" s="46"/>
      <c r="G819" s="192"/>
      <c r="J819" s="46"/>
      <c r="K819" s="1312"/>
      <c r="L819" s="46"/>
      <c r="M819" s="46"/>
      <c r="N819" s="46"/>
      <c r="O819" s="46"/>
      <c r="P819" s="46"/>
      <c r="Q819" s="46"/>
      <c r="W819" s="40"/>
      <c r="X819" s="40"/>
      <c r="Y819" s="40"/>
      <c r="Z819" s="40"/>
    </row>
    <row r="820" spans="2:26">
      <c r="B820" s="1441"/>
      <c r="E820" s="46"/>
      <c r="G820" s="192"/>
      <c r="J820" s="46"/>
      <c r="K820" s="1312"/>
      <c r="L820" s="46"/>
      <c r="M820" s="46"/>
      <c r="N820" s="46"/>
      <c r="O820" s="46"/>
      <c r="P820" s="46"/>
      <c r="Q820" s="46"/>
      <c r="W820" s="40"/>
      <c r="X820" s="40"/>
      <c r="Y820" s="40"/>
      <c r="Z820" s="40"/>
    </row>
    <row r="821" spans="2:26">
      <c r="B821" s="1441"/>
      <c r="E821" s="46"/>
      <c r="G821" s="192"/>
      <c r="J821" s="46"/>
      <c r="K821" s="1312"/>
      <c r="L821" s="46"/>
      <c r="M821" s="46"/>
      <c r="N821" s="46"/>
      <c r="O821" s="46"/>
      <c r="P821" s="46"/>
      <c r="Q821" s="46"/>
      <c r="W821" s="40"/>
      <c r="X821" s="40"/>
      <c r="Y821" s="40"/>
      <c r="Z821" s="40"/>
    </row>
    <row r="822" spans="2:26">
      <c r="B822" s="1441"/>
      <c r="E822" s="46"/>
      <c r="G822" s="192"/>
      <c r="J822" s="46"/>
      <c r="K822" s="1312"/>
      <c r="L822" s="46"/>
      <c r="M822" s="46"/>
      <c r="N822" s="46"/>
      <c r="O822" s="46"/>
      <c r="P822" s="46"/>
      <c r="Q822" s="46"/>
      <c r="W822" s="40"/>
      <c r="X822" s="40"/>
      <c r="Y822" s="40"/>
      <c r="Z822" s="40"/>
    </row>
    <row r="823" spans="2:26">
      <c r="B823" s="1441"/>
      <c r="E823" s="46"/>
      <c r="G823" s="192"/>
      <c r="J823" s="46"/>
      <c r="K823" s="1312"/>
      <c r="L823" s="46"/>
      <c r="M823" s="46"/>
      <c r="N823" s="46"/>
      <c r="O823" s="46"/>
      <c r="P823" s="46"/>
      <c r="Q823" s="46"/>
      <c r="W823" s="40"/>
      <c r="X823" s="40"/>
      <c r="Y823" s="40"/>
      <c r="Z823" s="40"/>
    </row>
    <row r="824" spans="2:26">
      <c r="B824" s="1441"/>
      <c r="E824" s="46"/>
      <c r="G824" s="192"/>
      <c r="J824" s="46"/>
      <c r="K824" s="1312"/>
      <c r="L824" s="46"/>
      <c r="M824" s="46"/>
      <c r="N824" s="46"/>
      <c r="O824" s="46"/>
      <c r="P824" s="46"/>
      <c r="Q824" s="46"/>
      <c r="W824" s="40"/>
      <c r="X824" s="40"/>
      <c r="Y824" s="40"/>
      <c r="Z824" s="40"/>
    </row>
    <row r="825" spans="2:26">
      <c r="B825" s="1441"/>
      <c r="E825" s="46"/>
      <c r="G825" s="192"/>
      <c r="J825" s="46"/>
      <c r="K825" s="1312"/>
      <c r="L825" s="46"/>
      <c r="M825" s="46"/>
      <c r="N825" s="46"/>
      <c r="O825" s="46"/>
      <c r="P825" s="46"/>
      <c r="Q825" s="46"/>
      <c r="W825" s="40"/>
      <c r="X825" s="40"/>
      <c r="Y825" s="40"/>
      <c r="Z825" s="40"/>
    </row>
    <row r="826" spans="2:26">
      <c r="B826" s="1441"/>
      <c r="E826" s="46"/>
      <c r="G826" s="192"/>
      <c r="J826" s="46"/>
      <c r="K826" s="1312"/>
      <c r="L826" s="46"/>
      <c r="M826" s="46"/>
      <c r="N826" s="46"/>
      <c r="O826" s="46"/>
      <c r="P826" s="46"/>
      <c r="Q826" s="46"/>
      <c r="W826" s="40"/>
      <c r="X826" s="40"/>
      <c r="Y826" s="40"/>
      <c r="Z826" s="40"/>
    </row>
    <row r="827" spans="2:26">
      <c r="B827" s="1441"/>
      <c r="E827" s="46"/>
      <c r="G827" s="192"/>
      <c r="J827" s="46"/>
      <c r="K827" s="1312"/>
      <c r="L827" s="46"/>
      <c r="M827" s="46"/>
      <c r="N827" s="46"/>
      <c r="O827" s="46"/>
      <c r="P827" s="46"/>
      <c r="Q827" s="46"/>
      <c r="W827" s="40"/>
      <c r="X827" s="40"/>
      <c r="Y827" s="40"/>
      <c r="Z827" s="40"/>
    </row>
    <row r="828" spans="2:26">
      <c r="B828" s="1441"/>
      <c r="E828" s="46"/>
      <c r="G828" s="192"/>
      <c r="J828" s="46"/>
      <c r="K828" s="1312"/>
      <c r="L828" s="46"/>
      <c r="M828" s="46"/>
      <c r="N828" s="46"/>
      <c r="O828" s="46"/>
      <c r="P828" s="46"/>
      <c r="Q828" s="46"/>
      <c r="W828" s="40"/>
      <c r="X828" s="40"/>
      <c r="Y828" s="40"/>
      <c r="Z828" s="40"/>
    </row>
    <row r="829" spans="2:26">
      <c r="B829" s="1441"/>
      <c r="E829" s="46"/>
      <c r="G829" s="192"/>
      <c r="J829" s="46"/>
      <c r="K829" s="1312"/>
      <c r="L829" s="46"/>
      <c r="M829" s="46"/>
      <c r="N829" s="46"/>
      <c r="O829" s="46"/>
      <c r="P829" s="46"/>
      <c r="Q829" s="46"/>
      <c r="W829" s="40"/>
      <c r="X829" s="40"/>
      <c r="Y829" s="40"/>
      <c r="Z829" s="40"/>
    </row>
    <row r="830" spans="2:26">
      <c r="B830" s="1441"/>
      <c r="E830" s="46"/>
      <c r="G830" s="192"/>
      <c r="J830" s="46"/>
      <c r="K830" s="1312"/>
      <c r="L830" s="46"/>
      <c r="M830" s="46"/>
      <c r="N830" s="46"/>
      <c r="O830" s="46"/>
      <c r="P830" s="46"/>
      <c r="Q830" s="46"/>
      <c r="W830" s="40"/>
      <c r="X830" s="40"/>
      <c r="Y830" s="40"/>
      <c r="Z830" s="40"/>
    </row>
    <row r="831" spans="2:26">
      <c r="B831" s="1441"/>
      <c r="E831" s="46"/>
      <c r="G831" s="192"/>
      <c r="J831" s="46"/>
      <c r="K831" s="1312"/>
      <c r="L831" s="46"/>
      <c r="M831" s="46"/>
      <c r="N831" s="46"/>
      <c r="O831" s="46"/>
      <c r="P831" s="46"/>
      <c r="Q831" s="46"/>
      <c r="W831" s="40"/>
      <c r="X831" s="40"/>
      <c r="Y831" s="40"/>
      <c r="Z831" s="40"/>
    </row>
    <row r="832" spans="2:26">
      <c r="B832" s="1441"/>
      <c r="E832" s="46"/>
      <c r="G832" s="192"/>
      <c r="J832" s="46"/>
      <c r="K832" s="1312"/>
      <c r="L832" s="46"/>
      <c r="M832" s="46"/>
      <c r="N832" s="46"/>
      <c r="O832" s="46"/>
      <c r="P832" s="46"/>
      <c r="Q832" s="46"/>
      <c r="W832" s="40"/>
      <c r="X832" s="40"/>
      <c r="Y832" s="40"/>
      <c r="Z832" s="40"/>
    </row>
    <row r="833" spans="2:26">
      <c r="B833" s="1441"/>
      <c r="E833" s="46"/>
      <c r="G833" s="192"/>
      <c r="J833" s="46"/>
      <c r="K833" s="1312"/>
      <c r="L833" s="46"/>
      <c r="M833" s="46"/>
      <c r="N833" s="46"/>
      <c r="O833" s="46"/>
      <c r="P833" s="46"/>
      <c r="Q833" s="46"/>
      <c r="W833" s="40"/>
      <c r="X833" s="40"/>
      <c r="Y833" s="40"/>
      <c r="Z833" s="40"/>
    </row>
    <row r="834" spans="2:26">
      <c r="B834" s="1441"/>
      <c r="E834" s="46"/>
      <c r="G834" s="192"/>
      <c r="J834" s="46"/>
      <c r="K834" s="1312"/>
      <c r="L834" s="46"/>
      <c r="M834" s="46"/>
      <c r="N834" s="46"/>
      <c r="O834" s="46"/>
      <c r="P834" s="46"/>
      <c r="Q834" s="46"/>
      <c r="W834" s="40"/>
      <c r="X834" s="40"/>
      <c r="Y834" s="40"/>
      <c r="Z834" s="40"/>
    </row>
    <row r="835" spans="2:26">
      <c r="B835" s="1441"/>
      <c r="E835" s="46"/>
      <c r="G835" s="192"/>
      <c r="J835" s="46"/>
      <c r="K835" s="1312"/>
      <c r="L835" s="46"/>
      <c r="M835" s="46"/>
      <c r="N835" s="46"/>
      <c r="O835" s="46"/>
      <c r="P835" s="46"/>
      <c r="Q835" s="46"/>
      <c r="W835" s="40"/>
      <c r="X835" s="40"/>
      <c r="Y835" s="40"/>
      <c r="Z835" s="40"/>
    </row>
    <row r="836" spans="2:26">
      <c r="B836" s="1441"/>
      <c r="E836" s="46"/>
      <c r="G836" s="192"/>
      <c r="J836" s="46"/>
      <c r="K836" s="1312"/>
      <c r="L836" s="46"/>
      <c r="M836" s="46"/>
      <c r="N836" s="46"/>
      <c r="O836" s="46"/>
      <c r="P836" s="46"/>
      <c r="Q836" s="46"/>
      <c r="W836" s="40"/>
      <c r="X836" s="40"/>
      <c r="Y836" s="40"/>
      <c r="Z836" s="40"/>
    </row>
    <row r="837" spans="2:26">
      <c r="B837" s="1441"/>
      <c r="E837" s="46"/>
      <c r="G837" s="192"/>
      <c r="J837" s="46"/>
      <c r="K837" s="1312"/>
      <c r="L837" s="46"/>
      <c r="M837" s="46"/>
      <c r="N837" s="46"/>
      <c r="O837" s="46"/>
      <c r="P837" s="46"/>
      <c r="Q837" s="46"/>
      <c r="W837" s="40"/>
      <c r="X837" s="40"/>
      <c r="Y837" s="40"/>
      <c r="Z837" s="40"/>
    </row>
    <row r="838" spans="2:26">
      <c r="B838" s="1441"/>
      <c r="E838" s="46"/>
      <c r="G838" s="192"/>
      <c r="J838" s="46"/>
      <c r="K838" s="1312"/>
      <c r="L838" s="46"/>
      <c r="M838" s="46"/>
      <c r="N838" s="46"/>
      <c r="O838" s="46"/>
      <c r="P838" s="46"/>
      <c r="Q838" s="46"/>
      <c r="W838" s="40"/>
      <c r="X838" s="40"/>
      <c r="Y838" s="40"/>
      <c r="Z838" s="40"/>
    </row>
    <row r="839" spans="2:26">
      <c r="B839" s="1441"/>
      <c r="E839" s="46"/>
      <c r="G839" s="192"/>
      <c r="J839" s="46"/>
      <c r="K839" s="1312"/>
      <c r="L839" s="46"/>
      <c r="M839" s="46"/>
      <c r="N839" s="46"/>
      <c r="O839" s="46"/>
      <c r="P839" s="46"/>
      <c r="Q839" s="46"/>
      <c r="W839" s="40"/>
      <c r="X839" s="40"/>
      <c r="Y839" s="40"/>
      <c r="Z839" s="40"/>
    </row>
    <row r="840" spans="2:26">
      <c r="B840" s="1441"/>
      <c r="E840" s="46"/>
      <c r="G840" s="192"/>
      <c r="J840" s="46"/>
      <c r="K840" s="1312"/>
      <c r="L840" s="46"/>
      <c r="M840" s="46"/>
      <c r="N840" s="46"/>
      <c r="O840" s="46"/>
      <c r="P840" s="46"/>
      <c r="Q840" s="46"/>
      <c r="W840" s="40"/>
      <c r="X840" s="40"/>
      <c r="Y840" s="40"/>
      <c r="Z840" s="40"/>
    </row>
    <row r="841" spans="2:26">
      <c r="B841" s="1441"/>
      <c r="E841" s="46"/>
      <c r="G841" s="192"/>
      <c r="J841" s="46"/>
      <c r="K841" s="1312"/>
      <c r="L841" s="46"/>
      <c r="M841" s="46"/>
      <c r="N841" s="46"/>
      <c r="O841" s="46"/>
      <c r="P841" s="46"/>
      <c r="Q841" s="46"/>
      <c r="W841" s="40"/>
      <c r="X841" s="40"/>
      <c r="Y841" s="40"/>
      <c r="Z841" s="40"/>
    </row>
    <row r="842" spans="2:26">
      <c r="B842" s="1441"/>
      <c r="E842" s="46"/>
      <c r="G842" s="192"/>
      <c r="J842" s="46"/>
      <c r="K842" s="1312"/>
      <c r="L842" s="46"/>
      <c r="M842" s="46"/>
      <c r="N842" s="46"/>
      <c r="O842" s="46"/>
      <c r="P842" s="46"/>
      <c r="Q842" s="46"/>
      <c r="W842" s="40"/>
      <c r="X842" s="40"/>
      <c r="Y842" s="40"/>
      <c r="Z842" s="40"/>
    </row>
    <row r="843" spans="2:26">
      <c r="B843" s="1441"/>
      <c r="E843" s="46"/>
      <c r="G843" s="192"/>
      <c r="J843" s="46"/>
      <c r="K843" s="1312"/>
      <c r="L843" s="46"/>
      <c r="M843" s="46"/>
      <c r="N843" s="46"/>
      <c r="O843" s="46"/>
      <c r="P843" s="46"/>
      <c r="Q843" s="46"/>
      <c r="W843" s="40"/>
      <c r="X843" s="40"/>
      <c r="Y843" s="40"/>
      <c r="Z843" s="40"/>
    </row>
    <row r="844" spans="2:26">
      <c r="B844" s="1441"/>
      <c r="E844" s="46"/>
      <c r="G844" s="192"/>
      <c r="J844" s="46"/>
      <c r="K844" s="1312"/>
      <c r="L844" s="46"/>
      <c r="M844" s="46"/>
      <c r="N844" s="46"/>
      <c r="O844" s="46"/>
      <c r="P844" s="46"/>
      <c r="Q844" s="46"/>
      <c r="W844" s="40"/>
      <c r="X844" s="40"/>
      <c r="Y844" s="40"/>
      <c r="Z844" s="40"/>
    </row>
    <row r="845" spans="2:26">
      <c r="B845" s="1441"/>
      <c r="E845" s="46"/>
      <c r="G845" s="192"/>
      <c r="J845" s="46"/>
      <c r="K845" s="1312"/>
      <c r="L845" s="46"/>
      <c r="M845" s="46"/>
      <c r="N845" s="46"/>
      <c r="O845" s="46"/>
      <c r="P845" s="46"/>
      <c r="Q845" s="46"/>
      <c r="W845" s="40"/>
      <c r="X845" s="40"/>
      <c r="Y845" s="40"/>
      <c r="Z845" s="40"/>
    </row>
    <row r="846" spans="2:26">
      <c r="B846" s="1441"/>
      <c r="E846" s="46"/>
      <c r="G846" s="192"/>
      <c r="J846" s="46"/>
      <c r="K846" s="1312"/>
      <c r="L846" s="46"/>
      <c r="M846" s="46"/>
      <c r="N846" s="46"/>
      <c r="O846" s="46"/>
      <c r="P846" s="46"/>
      <c r="Q846" s="46"/>
      <c r="W846" s="40"/>
      <c r="X846" s="40"/>
      <c r="Y846" s="40"/>
      <c r="Z846" s="40"/>
    </row>
    <row r="847" spans="2:26">
      <c r="B847" s="1441"/>
      <c r="E847" s="46"/>
      <c r="G847" s="192"/>
      <c r="J847" s="46"/>
      <c r="K847" s="1312"/>
      <c r="L847" s="46"/>
      <c r="M847" s="46"/>
      <c r="N847" s="46"/>
      <c r="O847" s="46"/>
      <c r="P847" s="46"/>
      <c r="Q847" s="46"/>
      <c r="W847" s="40"/>
      <c r="X847" s="40"/>
      <c r="Y847" s="40"/>
      <c r="Z847" s="40"/>
    </row>
    <row r="848" spans="2:26">
      <c r="B848" s="1441"/>
      <c r="E848" s="46"/>
      <c r="G848" s="192"/>
      <c r="J848" s="46"/>
      <c r="K848" s="1312"/>
      <c r="L848" s="46"/>
      <c r="M848" s="46"/>
      <c r="N848" s="46"/>
      <c r="O848" s="46"/>
      <c r="P848" s="46"/>
      <c r="Q848" s="46"/>
      <c r="W848" s="40"/>
      <c r="X848" s="40"/>
      <c r="Y848" s="40"/>
      <c r="Z848" s="40"/>
    </row>
    <row r="849" spans="2:26">
      <c r="B849" s="1441"/>
      <c r="E849" s="46"/>
      <c r="G849" s="192"/>
      <c r="J849" s="46"/>
      <c r="K849" s="1312"/>
      <c r="L849" s="46"/>
      <c r="M849" s="46"/>
      <c r="N849" s="46"/>
      <c r="O849" s="46"/>
      <c r="P849" s="46"/>
      <c r="Q849" s="46"/>
      <c r="W849" s="40"/>
      <c r="X849" s="40"/>
      <c r="Y849" s="40"/>
      <c r="Z849" s="40"/>
    </row>
    <row r="850" spans="2:26">
      <c r="B850" s="1441"/>
      <c r="E850" s="46"/>
      <c r="G850" s="192"/>
      <c r="J850" s="46"/>
      <c r="K850" s="1312"/>
      <c r="L850" s="46"/>
      <c r="M850" s="46"/>
      <c r="N850" s="46"/>
      <c r="O850" s="46"/>
      <c r="P850" s="46"/>
      <c r="Q850" s="46"/>
      <c r="W850" s="40"/>
      <c r="X850" s="40"/>
      <c r="Y850" s="40"/>
      <c r="Z850" s="40"/>
    </row>
    <row r="851" spans="2:26">
      <c r="B851" s="1441"/>
      <c r="E851" s="46"/>
      <c r="G851" s="192"/>
      <c r="J851" s="46"/>
      <c r="K851" s="1312"/>
      <c r="L851" s="46"/>
      <c r="M851" s="46"/>
      <c r="N851" s="46"/>
      <c r="O851" s="46"/>
      <c r="P851" s="46"/>
      <c r="Q851" s="46"/>
      <c r="W851" s="40"/>
      <c r="X851" s="40"/>
      <c r="Y851" s="40"/>
      <c r="Z851" s="40"/>
    </row>
    <row r="852" spans="2:26">
      <c r="B852" s="1441"/>
      <c r="E852" s="46"/>
      <c r="G852" s="192"/>
      <c r="J852" s="46"/>
      <c r="K852" s="1312"/>
      <c r="L852" s="46"/>
      <c r="M852" s="46"/>
      <c r="N852" s="46"/>
      <c r="O852" s="46"/>
      <c r="P852" s="46"/>
      <c r="Q852" s="46"/>
      <c r="W852" s="40"/>
      <c r="X852" s="40"/>
      <c r="Y852" s="40"/>
      <c r="Z852" s="40"/>
    </row>
    <row r="853" spans="2:26">
      <c r="B853" s="1441"/>
      <c r="E853" s="46"/>
      <c r="G853" s="192"/>
      <c r="J853" s="46"/>
      <c r="K853" s="1312"/>
      <c r="L853" s="46"/>
      <c r="M853" s="46"/>
      <c r="N853" s="46"/>
      <c r="O853" s="46"/>
      <c r="P853" s="46"/>
      <c r="Q853" s="46"/>
      <c r="W853" s="40"/>
      <c r="X853" s="40"/>
      <c r="Y853" s="40"/>
      <c r="Z853" s="40"/>
    </row>
    <row r="854" spans="2:26">
      <c r="B854" s="1441"/>
      <c r="E854" s="46"/>
      <c r="G854" s="192"/>
      <c r="J854" s="46"/>
      <c r="K854" s="1312"/>
      <c r="L854" s="46"/>
      <c r="M854" s="46"/>
      <c r="N854" s="46"/>
      <c r="O854" s="46"/>
      <c r="P854" s="46"/>
      <c r="Q854" s="46"/>
      <c r="W854" s="40"/>
      <c r="X854" s="40"/>
      <c r="Y854" s="40"/>
      <c r="Z854" s="40"/>
    </row>
    <row r="855" spans="2:26">
      <c r="B855" s="1441"/>
      <c r="E855" s="46"/>
      <c r="G855" s="192"/>
      <c r="J855" s="46"/>
      <c r="K855" s="1312"/>
      <c r="L855" s="46"/>
      <c r="M855" s="46"/>
      <c r="N855" s="46"/>
      <c r="O855" s="46"/>
      <c r="P855" s="46"/>
      <c r="Q855" s="46"/>
      <c r="W855" s="40"/>
      <c r="X855" s="40"/>
      <c r="Y855" s="40"/>
      <c r="Z855" s="40"/>
    </row>
    <row r="856" spans="2:26">
      <c r="B856" s="1441"/>
      <c r="E856" s="46"/>
      <c r="G856" s="192"/>
      <c r="J856" s="46"/>
      <c r="K856" s="1312"/>
      <c r="L856" s="46"/>
      <c r="M856" s="46"/>
      <c r="N856" s="46"/>
      <c r="O856" s="46"/>
      <c r="P856" s="46"/>
      <c r="Q856" s="46"/>
      <c r="W856" s="40"/>
      <c r="X856" s="40"/>
      <c r="Y856" s="40"/>
      <c r="Z856" s="40"/>
    </row>
    <row r="857" spans="2:26">
      <c r="B857" s="1441"/>
      <c r="E857" s="46"/>
      <c r="G857" s="192"/>
      <c r="J857" s="46"/>
      <c r="K857" s="1312"/>
      <c r="L857" s="46"/>
      <c r="M857" s="46"/>
      <c r="N857" s="46"/>
      <c r="O857" s="46"/>
      <c r="P857" s="46"/>
      <c r="Q857" s="46"/>
      <c r="W857" s="40"/>
      <c r="X857" s="40"/>
      <c r="Y857" s="40"/>
      <c r="Z857" s="40"/>
    </row>
    <row r="858" spans="2:26">
      <c r="B858" s="1441"/>
      <c r="E858" s="46"/>
      <c r="G858" s="192"/>
      <c r="J858" s="46"/>
      <c r="K858" s="1312"/>
      <c r="L858" s="46"/>
      <c r="M858" s="46"/>
      <c r="N858" s="46"/>
      <c r="O858" s="46"/>
      <c r="P858" s="46"/>
      <c r="Q858" s="46"/>
      <c r="W858" s="40"/>
      <c r="X858" s="40"/>
      <c r="Y858" s="40"/>
      <c r="Z858" s="40"/>
    </row>
    <row r="859" spans="2:26">
      <c r="B859" s="1441"/>
      <c r="E859" s="46"/>
      <c r="G859" s="192"/>
      <c r="J859" s="46"/>
      <c r="K859" s="1312"/>
      <c r="L859" s="46"/>
      <c r="M859" s="46"/>
      <c r="N859" s="46"/>
      <c r="O859" s="46"/>
      <c r="P859" s="46"/>
      <c r="Q859" s="46"/>
      <c r="W859" s="40"/>
      <c r="X859" s="40"/>
      <c r="Y859" s="40"/>
      <c r="Z859" s="40"/>
    </row>
    <row r="860" spans="2:26">
      <c r="B860" s="1441"/>
      <c r="E860" s="46"/>
      <c r="G860" s="192"/>
      <c r="J860" s="46"/>
      <c r="K860" s="1312"/>
      <c r="L860" s="46"/>
      <c r="M860" s="46"/>
      <c r="N860" s="46"/>
      <c r="O860" s="46"/>
      <c r="P860" s="46"/>
      <c r="Q860" s="46"/>
      <c r="W860" s="40"/>
      <c r="X860" s="40"/>
      <c r="Y860" s="40"/>
      <c r="Z860" s="40"/>
    </row>
    <row r="861" spans="2:26">
      <c r="B861" s="1441"/>
      <c r="E861" s="46"/>
      <c r="G861" s="192"/>
      <c r="J861" s="46"/>
      <c r="K861" s="1312"/>
      <c r="L861" s="46"/>
      <c r="M861" s="46"/>
      <c r="N861" s="46"/>
      <c r="O861" s="46"/>
      <c r="P861" s="46"/>
      <c r="Q861" s="46"/>
      <c r="W861" s="40"/>
      <c r="X861" s="40"/>
      <c r="Y861" s="40"/>
      <c r="Z861" s="40"/>
    </row>
    <row r="862" spans="2:26">
      <c r="B862" s="1441"/>
      <c r="E862" s="46"/>
      <c r="G862" s="192"/>
      <c r="J862" s="46"/>
      <c r="K862" s="1312"/>
      <c r="L862" s="46"/>
      <c r="M862" s="46"/>
      <c r="N862" s="46"/>
      <c r="O862" s="46"/>
      <c r="P862" s="46"/>
      <c r="Q862" s="46"/>
      <c r="W862" s="40"/>
      <c r="X862" s="40"/>
      <c r="Y862" s="40"/>
      <c r="Z862" s="40"/>
    </row>
    <row r="863" spans="2:26">
      <c r="B863" s="1441"/>
      <c r="E863" s="46"/>
      <c r="G863" s="192"/>
      <c r="J863" s="46"/>
      <c r="K863" s="1312"/>
      <c r="L863" s="46"/>
      <c r="M863" s="46"/>
      <c r="N863" s="46"/>
      <c r="O863" s="46"/>
      <c r="P863" s="46"/>
      <c r="Q863" s="46"/>
      <c r="W863" s="40"/>
      <c r="X863" s="40"/>
      <c r="Y863" s="40"/>
      <c r="Z863" s="40"/>
    </row>
    <row r="864" spans="2:26">
      <c r="B864" s="1441"/>
      <c r="E864" s="46"/>
      <c r="G864" s="192"/>
      <c r="J864" s="46"/>
      <c r="K864" s="1312"/>
      <c r="L864" s="46"/>
      <c r="M864" s="46"/>
      <c r="N864" s="46"/>
      <c r="O864" s="46"/>
      <c r="P864" s="46"/>
      <c r="Q864" s="46"/>
      <c r="W864" s="40"/>
      <c r="X864" s="40"/>
      <c r="Y864" s="40"/>
      <c r="Z864" s="40"/>
    </row>
    <row r="865" spans="2:26">
      <c r="B865" s="1441"/>
      <c r="E865" s="46"/>
      <c r="G865" s="192"/>
      <c r="J865" s="46"/>
      <c r="K865" s="1312"/>
      <c r="L865" s="46"/>
      <c r="M865" s="46"/>
      <c r="N865" s="46"/>
      <c r="O865" s="46"/>
      <c r="P865" s="46"/>
      <c r="Q865" s="46"/>
      <c r="W865" s="40"/>
      <c r="X865" s="40"/>
      <c r="Y865" s="40"/>
      <c r="Z865" s="40"/>
    </row>
    <row r="866" spans="2:26">
      <c r="B866" s="1441"/>
      <c r="E866" s="46"/>
      <c r="G866" s="192"/>
      <c r="J866" s="46"/>
      <c r="K866" s="1312"/>
      <c r="L866" s="46"/>
      <c r="M866" s="46"/>
      <c r="N866" s="46"/>
      <c r="O866" s="46"/>
      <c r="P866" s="46"/>
      <c r="Q866" s="46"/>
      <c r="W866" s="40"/>
      <c r="X866" s="40"/>
      <c r="Y866" s="40"/>
      <c r="Z866" s="40"/>
    </row>
    <row r="867" spans="2:26">
      <c r="B867" s="1441"/>
      <c r="E867" s="46"/>
      <c r="G867" s="192"/>
      <c r="J867" s="46"/>
      <c r="K867" s="1312"/>
      <c r="L867" s="46"/>
      <c r="M867" s="46"/>
      <c r="N867" s="46"/>
      <c r="O867" s="46"/>
      <c r="P867" s="46"/>
      <c r="Q867" s="46"/>
      <c r="W867" s="40"/>
      <c r="X867" s="40"/>
      <c r="Y867" s="40"/>
      <c r="Z867" s="40"/>
    </row>
    <row r="868" spans="2:26">
      <c r="B868" s="1441"/>
      <c r="E868" s="46"/>
      <c r="G868" s="192"/>
      <c r="J868" s="46"/>
      <c r="K868" s="1312"/>
      <c r="L868" s="46"/>
      <c r="M868" s="46"/>
      <c r="N868" s="46"/>
      <c r="O868" s="46"/>
      <c r="P868" s="46"/>
      <c r="Q868" s="46"/>
      <c r="W868" s="40"/>
      <c r="X868" s="40"/>
      <c r="Y868" s="40"/>
      <c r="Z868" s="40"/>
    </row>
    <row r="869" spans="2:26">
      <c r="B869" s="1441"/>
      <c r="E869" s="46"/>
      <c r="G869" s="192"/>
      <c r="J869" s="46"/>
      <c r="K869" s="1312"/>
      <c r="L869" s="46"/>
      <c r="M869" s="46"/>
      <c r="N869" s="46"/>
      <c r="O869" s="46"/>
      <c r="P869" s="46"/>
      <c r="Q869" s="46"/>
      <c r="W869" s="40"/>
      <c r="X869" s="40"/>
      <c r="Y869" s="40"/>
      <c r="Z869" s="40"/>
    </row>
    <row r="870" spans="2:26">
      <c r="B870" s="1441"/>
      <c r="E870" s="46"/>
      <c r="G870" s="192"/>
      <c r="J870" s="46"/>
      <c r="K870" s="1312"/>
      <c r="L870" s="46"/>
      <c r="M870" s="46"/>
      <c r="N870" s="46"/>
      <c r="O870" s="46"/>
      <c r="P870" s="46"/>
      <c r="Q870" s="46"/>
      <c r="W870" s="40"/>
      <c r="X870" s="40"/>
      <c r="Y870" s="40"/>
      <c r="Z870" s="40"/>
    </row>
    <row r="871" spans="2:26">
      <c r="B871" s="1441"/>
      <c r="E871" s="46"/>
      <c r="G871" s="192"/>
      <c r="J871" s="46"/>
      <c r="K871" s="1312"/>
      <c r="L871" s="46"/>
      <c r="M871" s="46"/>
      <c r="N871" s="46"/>
      <c r="O871" s="46"/>
      <c r="P871" s="46"/>
      <c r="Q871" s="46"/>
      <c r="W871" s="40"/>
      <c r="X871" s="40"/>
      <c r="Y871" s="40"/>
      <c r="Z871" s="40"/>
    </row>
    <row r="872" spans="2:26">
      <c r="B872" s="1441"/>
      <c r="E872" s="46"/>
      <c r="G872" s="192"/>
      <c r="J872" s="46"/>
      <c r="K872" s="1312"/>
      <c r="L872" s="46"/>
      <c r="M872" s="46"/>
      <c r="N872" s="46"/>
      <c r="O872" s="46"/>
      <c r="P872" s="46"/>
      <c r="Q872" s="46"/>
      <c r="W872" s="40"/>
      <c r="X872" s="40"/>
      <c r="Y872" s="40"/>
      <c r="Z872" s="40"/>
    </row>
    <row r="873" spans="2:26">
      <c r="B873" s="1441"/>
      <c r="E873" s="46"/>
      <c r="G873" s="192"/>
      <c r="J873" s="46"/>
      <c r="K873" s="1312"/>
      <c r="L873" s="46"/>
      <c r="M873" s="46"/>
      <c r="N873" s="46"/>
      <c r="O873" s="46"/>
      <c r="P873" s="46"/>
      <c r="Q873" s="46"/>
      <c r="W873" s="40"/>
      <c r="X873" s="40"/>
      <c r="Y873" s="40"/>
      <c r="Z873" s="40"/>
    </row>
    <row r="874" spans="2:26">
      <c r="B874" s="1441"/>
      <c r="E874" s="46"/>
      <c r="G874" s="192"/>
      <c r="J874" s="46"/>
      <c r="K874" s="1312"/>
      <c r="L874" s="46"/>
      <c r="M874" s="46"/>
      <c r="N874" s="46"/>
      <c r="O874" s="46"/>
      <c r="P874" s="46"/>
      <c r="Q874" s="46"/>
      <c r="W874" s="40"/>
      <c r="X874" s="40"/>
      <c r="Y874" s="40"/>
      <c r="Z874" s="40"/>
    </row>
    <row r="875" spans="2:26">
      <c r="B875" s="1441"/>
      <c r="E875" s="46"/>
      <c r="G875" s="192"/>
      <c r="J875" s="46"/>
      <c r="K875" s="1312"/>
      <c r="L875" s="46"/>
      <c r="M875" s="46"/>
      <c r="N875" s="46"/>
      <c r="O875" s="46"/>
      <c r="P875" s="46"/>
      <c r="Q875" s="46"/>
      <c r="W875" s="40"/>
      <c r="X875" s="40"/>
      <c r="Y875" s="40"/>
      <c r="Z875" s="40"/>
    </row>
    <row r="876" spans="2:26">
      <c r="B876" s="1441"/>
      <c r="E876" s="46"/>
      <c r="G876" s="192"/>
      <c r="J876" s="46"/>
      <c r="K876" s="1312"/>
      <c r="L876" s="46"/>
      <c r="M876" s="46"/>
      <c r="N876" s="46"/>
      <c r="O876" s="46"/>
      <c r="P876" s="46"/>
      <c r="Q876" s="46"/>
      <c r="W876" s="40"/>
      <c r="X876" s="40"/>
      <c r="Y876" s="40"/>
      <c r="Z876" s="40"/>
    </row>
    <row r="877" spans="2:26">
      <c r="B877" s="1441"/>
      <c r="E877" s="46"/>
      <c r="G877" s="192"/>
      <c r="J877" s="46"/>
      <c r="K877" s="1312"/>
      <c r="L877" s="46"/>
      <c r="M877" s="46"/>
      <c r="N877" s="46"/>
      <c r="O877" s="46"/>
      <c r="P877" s="46"/>
      <c r="Q877" s="46"/>
      <c r="W877" s="40"/>
      <c r="X877" s="40"/>
      <c r="Y877" s="40"/>
      <c r="Z877" s="40"/>
    </row>
    <row r="878" spans="2:26">
      <c r="B878" s="1441"/>
      <c r="E878" s="46"/>
      <c r="G878" s="192"/>
      <c r="J878" s="46"/>
      <c r="K878" s="1312"/>
      <c r="L878" s="46"/>
      <c r="M878" s="46"/>
      <c r="N878" s="46"/>
      <c r="O878" s="46"/>
      <c r="P878" s="46"/>
      <c r="Q878" s="46"/>
      <c r="W878" s="40"/>
      <c r="X878" s="40"/>
      <c r="Y878" s="40"/>
      <c r="Z878" s="40"/>
    </row>
    <row r="879" spans="2:26">
      <c r="B879" s="1441"/>
      <c r="E879" s="46"/>
      <c r="G879" s="192"/>
      <c r="J879" s="46"/>
      <c r="K879" s="1312"/>
      <c r="L879" s="46"/>
      <c r="M879" s="46"/>
      <c r="N879" s="46"/>
      <c r="O879" s="46"/>
      <c r="P879" s="46"/>
      <c r="Q879" s="46"/>
      <c r="W879" s="40"/>
      <c r="X879" s="40"/>
      <c r="Y879" s="40"/>
      <c r="Z879" s="40"/>
    </row>
    <row r="880" spans="2:26">
      <c r="B880" s="1441"/>
      <c r="E880" s="46"/>
      <c r="G880" s="192"/>
      <c r="J880" s="46"/>
      <c r="K880" s="1312"/>
      <c r="L880" s="46"/>
      <c r="M880" s="46"/>
      <c r="N880" s="46"/>
      <c r="O880" s="46"/>
      <c r="P880" s="46"/>
      <c r="Q880" s="46"/>
      <c r="W880" s="40"/>
      <c r="X880" s="40"/>
      <c r="Y880" s="40"/>
      <c r="Z880" s="40"/>
    </row>
    <row r="881" spans="2:26">
      <c r="B881" s="1441"/>
      <c r="E881" s="46"/>
      <c r="G881" s="192"/>
      <c r="J881" s="46"/>
      <c r="K881" s="1312"/>
      <c r="L881" s="46"/>
      <c r="M881" s="46"/>
      <c r="N881" s="46"/>
      <c r="O881" s="46"/>
      <c r="P881" s="46"/>
      <c r="Q881" s="46"/>
      <c r="W881" s="40"/>
      <c r="X881" s="40"/>
      <c r="Y881" s="40"/>
      <c r="Z881" s="40"/>
    </row>
    <row r="882" spans="2:26">
      <c r="B882" s="1441"/>
      <c r="E882" s="46"/>
      <c r="G882" s="192"/>
      <c r="J882" s="46"/>
      <c r="K882" s="1312"/>
      <c r="L882" s="46"/>
      <c r="M882" s="46"/>
      <c r="N882" s="46"/>
      <c r="O882" s="46"/>
      <c r="P882" s="46"/>
      <c r="Q882" s="46"/>
      <c r="W882" s="40"/>
      <c r="X882" s="40"/>
      <c r="Y882" s="40"/>
      <c r="Z882" s="40"/>
    </row>
    <row r="883" spans="2:26">
      <c r="B883" s="1441"/>
      <c r="E883" s="46"/>
      <c r="G883" s="192"/>
      <c r="J883" s="46"/>
      <c r="K883" s="1312"/>
      <c r="L883" s="46"/>
      <c r="M883" s="46"/>
      <c r="N883" s="46"/>
      <c r="O883" s="46"/>
      <c r="P883" s="46"/>
      <c r="Q883" s="46"/>
      <c r="W883" s="40"/>
      <c r="X883" s="40"/>
      <c r="Y883" s="40"/>
      <c r="Z883" s="40"/>
    </row>
    <row r="884" spans="2:26">
      <c r="B884" s="1441"/>
      <c r="E884" s="46"/>
      <c r="G884" s="192"/>
      <c r="J884" s="46"/>
      <c r="K884" s="1312"/>
      <c r="L884" s="46"/>
      <c r="M884" s="46"/>
      <c r="N884" s="46"/>
      <c r="O884" s="46"/>
      <c r="P884" s="46"/>
      <c r="Q884" s="46"/>
      <c r="W884" s="40"/>
      <c r="X884" s="40"/>
      <c r="Y884" s="40"/>
      <c r="Z884" s="40"/>
    </row>
    <row r="885" spans="2:26">
      <c r="B885" s="1441"/>
      <c r="E885" s="46"/>
      <c r="G885" s="192"/>
      <c r="J885" s="46"/>
      <c r="K885" s="1312"/>
      <c r="L885" s="46"/>
      <c r="M885" s="46"/>
      <c r="N885" s="46"/>
      <c r="O885" s="46"/>
      <c r="P885" s="46"/>
      <c r="Q885" s="46"/>
      <c r="W885" s="40"/>
      <c r="X885" s="40"/>
      <c r="Y885" s="40"/>
      <c r="Z885" s="40"/>
    </row>
    <row r="886" spans="2:26">
      <c r="B886" s="1441"/>
      <c r="E886" s="46"/>
      <c r="G886" s="192"/>
      <c r="J886" s="46"/>
      <c r="K886" s="1312"/>
      <c r="L886" s="46"/>
      <c r="M886" s="46"/>
      <c r="N886" s="46"/>
      <c r="O886" s="46"/>
      <c r="P886" s="46"/>
      <c r="Q886" s="46"/>
      <c r="W886" s="40"/>
      <c r="X886" s="40"/>
      <c r="Y886" s="40"/>
      <c r="Z886" s="40"/>
    </row>
    <row r="887" spans="2:26">
      <c r="B887" s="1441"/>
      <c r="E887" s="46"/>
      <c r="G887" s="192"/>
      <c r="J887" s="46"/>
      <c r="K887" s="1312"/>
      <c r="L887" s="46"/>
      <c r="M887" s="46"/>
      <c r="N887" s="46"/>
      <c r="O887" s="46"/>
      <c r="P887" s="46"/>
      <c r="Q887" s="46"/>
      <c r="W887" s="40"/>
      <c r="X887" s="40"/>
      <c r="Y887" s="40"/>
      <c r="Z887" s="40"/>
    </row>
    <row r="888" spans="2:26">
      <c r="B888" s="1441"/>
      <c r="E888" s="46"/>
      <c r="G888" s="192"/>
      <c r="J888" s="46"/>
      <c r="K888" s="1312"/>
      <c r="L888" s="46"/>
      <c r="M888" s="46"/>
      <c r="N888" s="46"/>
      <c r="O888" s="46"/>
      <c r="P888" s="46"/>
      <c r="Q888" s="46"/>
      <c r="W888" s="40"/>
      <c r="X888" s="40"/>
      <c r="Y888" s="40"/>
      <c r="Z888" s="40"/>
    </row>
    <row r="889" spans="2:26">
      <c r="B889" s="1441"/>
      <c r="E889" s="46"/>
      <c r="G889" s="192"/>
      <c r="J889" s="46"/>
      <c r="K889" s="1312"/>
      <c r="L889" s="46"/>
      <c r="M889" s="46"/>
      <c r="N889" s="46"/>
      <c r="O889" s="46"/>
      <c r="P889" s="46"/>
      <c r="Q889" s="46"/>
      <c r="W889" s="40"/>
      <c r="X889" s="40"/>
      <c r="Y889" s="40"/>
      <c r="Z889" s="40"/>
    </row>
    <row r="890" spans="2:26">
      <c r="B890" s="1441"/>
      <c r="E890" s="46"/>
      <c r="G890" s="192"/>
      <c r="J890" s="46"/>
      <c r="K890" s="1312"/>
      <c r="L890" s="46"/>
      <c r="M890" s="46"/>
      <c r="N890" s="46"/>
      <c r="O890" s="46"/>
      <c r="P890" s="46"/>
      <c r="Q890" s="46"/>
      <c r="W890" s="40"/>
      <c r="X890" s="40"/>
      <c r="Y890" s="40"/>
      <c r="Z890" s="40"/>
    </row>
    <row r="891" spans="2:26">
      <c r="B891" s="1441"/>
      <c r="E891" s="46"/>
      <c r="G891" s="192"/>
      <c r="J891" s="46"/>
      <c r="K891" s="1312"/>
      <c r="L891" s="46"/>
      <c r="M891" s="46"/>
      <c r="N891" s="46"/>
      <c r="O891" s="46"/>
      <c r="P891" s="46"/>
      <c r="Q891" s="46"/>
      <c r="W891" s="40"/>
      <c r="X891" s="40"/>
      <c r="Y891" s="40"/>
      <c r="Z891" s="40"/>
    </row>
    <row r="892" spans="2:26">
      <c r="B892" s="1441"/>
      <c r="E892" s="46"/>
      <c r="G892" s="192"/>
      <c r="J892" s="46"/>
      <c r="K892" s="1312"/>
      <c r="L892" s="46"/>
      <c r="M892" s="46"/>
      <c r="N892" s="46"/>
      <c r="O892" s="46"/>
      <c r="P892" s="46"/>
      <c r="Q892" s="46"/>
      <c r="W892" s="40"/>
      <c r="X892" s="40"/>
      <c r="Y892" s="40"/>
      <c r="Z892" s="40"/>
    </row>
    <row r="893" spans="2:26">
      <c r="B893" s="1441"/>
      <c r="E893" s="46"/>
      <c r="G893" s="192"/>
      <c r="J893" s="46"/>
      <c r="K893" s="1312"/>
      <c r="L893" s="46"/>
      <c r="M893" s="46"/>
      <c r="N893" s="46"/>
      <c r="O893" s="46"/>
      <c r="P893" s="46"/>
      <c r="Q893" s="46"/>
      <c r="W893" s="40"/>
      <c r="X893" s="40"/>
      <c r="Y893" s="40"/>
      <c r="Z893" s="40"/>
    </row>
    <row r="894" spans="2:26">
      <c r="B894" s="1441"/>
      <c r="E894" s="46"/>
      <c r="G894" s="192"/>
      <c r="J894" s="46"/>
      <c r="K894" s="1312"/>
      <c r="L894" s="46"/>
      <c r="M894" s="46"/>
      <c r="N894" s="46"/>
      <c r="O894" s="46"/>
      <c r="P894" s="46"/>
      <c r="Q894" s="46"/>
      <c r="W894" s="40"/>
      <c r="X894" s="40"/>
      <c r="Y894" s="40"/>
      <c r="Z894" s="40"/>
    </row>
    <row r="895" spans="2:26">
      <c r="B895" s="1441"/>
      <c r="E895" s="46"/>
      <c r="G895" s="192"/>
      <c r="J895" s="46"/>
      <c r="K895" s="1312"/>
      <c r="L895" s="46"/>
      <c r="M895" s="46"/>
      <c r="N895" s="46"/>
      <c r="O895" s="46"/>
      <c r="P895" s="46"/>
      <c r="Q895" s="46"/>
      <c r="W895" s="40"/>
      <c r="X895" s="40"/>
      <c r="Y895" s="40"/>
      <c r="Z895" s="40"/>
    </row>
    <row r="896" spans="2:26">
      <c r="B896" s="1441"/>
      <c r="E896" s="46"/>
      <c r="G896" s="192"/>
      <c r="J896" s="46"/>
      <c r="K896" s="1312"/>
      <c r="L896" s="46"/>
      <c r="M896" s="46"/>
      <c r="N896" s="46"/>
      <c r="O896" s="46"/>
      <c r="P896" s="46"/>
      <c r="Q896" s="46"/>
      <c r="W896" s="40"/>
      <c r="X896" s="40"/>
      <c r="Y896" s="40"/>
      <c r="Z896" s="40"/>
    </row>
    <row r="897" spans="1:29">
      <c r="B897" s="1441"/>
      <c r="E897" s="46"/>
      <c r="G897" s="192"/>
      <c r="J897" s="46"/>
      <c r="K897" s="1312"/>
      <c r="L897" s="46"/>
      <c r="M897" s="46"/>
      <c r="N897" s="46"/>
      <c r="O897" s="46"/>
      <c r="P897" s="46"/>
      <c r="Q897" s="46"/>
      <c r="W897" s="40"/>
      <c r="X897" s="40"/>
      <c r="Y897" s="40"/>
      <c r="Z897" s="40"/>
    </row>
    <row r="898" spans="1:29">
      <c r="B898" s="1441"/>
      <c r="E898" s="46"/>
      <c r="G898" s="192"/>
      <c r="J898" s="46"/>
      <c r="K898" s="1312"/>
      <c r="L898" s="46"/>
      <c r="M898" s="46"/>
      <c r="N898" s="46"/>
      <c r="O898" s="46"/>
      <c r="P898" s="46"/>
      <c r="Q898" s="46"/>
      <c r="W898" s="40"/>
      <c r="X898" s="40"/>
      <c r="Y898" s="40"/>
      <c r="Z898" s="40"/>
    </row>
    <row r="899" spans="1:29">
      <c r="B899" s="1441"/>
      <c r="E899" s="46"/>
      <c r="G899" s="192"/>
      <c r="J899" s="46"/>
      <c r="K899" s="1312"/>
      <c r="L899" s="46"/>
      <c r="M899" s="46"/>
      <c r="N899" s="46"/>
      <c r="O899" s="46"/>
      <c r="P899" s="46"/>
      <c r="Q899" s="46"/>
      <c r="W899" s="40"/>
      <c r="X899" s="40"/>
      <c r="Y899" s="40"/>
      <c r="Z899" s="40"/>
    </row>
    <row r="900" spans="1:29">
      <c r="B900" s="1441"/>
      <c r="E900" s="46"/>
      <c r="G900" s="192"/>
      <c r="J900" s="46"/>
      <c r="K900" s="1312"/>
      <c r="L900" s="46"/>
      <c r="M900" s="46"/>
      <c r="N900" s="46"/>
      <c r="O900" s="46"/>
      <c r="P900" s="46"/>
      <c r="Q900" s="46"/>
      <c r="W900" s="40"/>
      <c r="X900" s="40"/>
      <c r="Y900" s="40"/>
      <c r="Z900" s="40"/>
    </row>
    <row r="904" spans="1:29" ht="15.5">
      <c r="A904" s="1322" t="s">
        <v>3352</v>
      </c>
    </row>
    <row r="906" spans="1:29" ht="69">
      <c r="A906" s="612" t="s">
        <v>181</v>
      </c>
      <c r="B906" s="612" t="s">
        <v>1850</v>
      </c>
      <c r="C906" s="612" t="s">
        <v>3095</v>
      </c>
      <c r="D906" s="1307" t="s">
        <v>3360</v>
      </c>
      <c r="E906" s="612" t="s">
        <v>3096</v>
      </c>
      <c r="F906" s="612" t="s">
        <v>3366</v>
      </c>
      <c r="G906" s="612" t="s">
        <v>24</v>
      </c>
      <c r="H906" s="612" t="s">
        <v>996</v>
      </c>
      <c r="I906" s="612" t="s">
        <v>1074</v>
      </c>
      <c r="J906" s="612" t="s">
        <v>3109</v>
      </c>
      <c r="K906" s="612" t="s">
        <v>997</v>
      </c>
      <c r="L906" s="612" t="s">
        <v>2892</v>
      </c>
      <c r="M906" s="612" t="s">
        <v>3094</v>
      </c>
      <c r="N906" s="612" t="s">
        <v>1045</v>
      </c>
      <c r="O906" s="612" t="s">
        <v>1046</v>
      </c>
      <c r="P906" s="612" t="s">
        <v>130</v>
      </c>
      <c r="Q906" s="612" t="s">
        <v>2983</v>
      </c>
      <c r="R906" s="612" t="s">
        <v>2984</v>
      </c>
      <c r="S906" s="612" t="s">
        <v>3117</v>
      </c>
      <c r="T906" s="612" t="s">
        <v>139</v>
      </c>
      <c r="U906" s="612" t="s">
        <v>131</v>
      </c>
      <c r="V906" s="612" t="s">
        <v>25</v>
      </c>
      <c r="W906" s="612" t="s">
        <v>1075</v>
      </c>
      <c r="X906" s="612" t="s">
        <v>1076</v>
      </c>
      <c r="Y906" s="612" t="s">
        <v>132</v>
      </c>
      <c r="Z906" s="612" t="s">
        <v>3125</v>
      </c>
      <c r="AA906" s="612" t="s">
        <v>280</v>
      </c>
      <c r="AB906" s="612" t="s">
        <v>3289</v>
      </c>
      <c r="AC906" s="612" t="s">
        <v>30</v>
      </c>
    </row>
    <row r="907" spans="1:29" ht="12.5">
      <c r="B907" s="1441"/>
      <c r="E907" s="46"/>
      <c r="G907"/>
      <c r="H907"/>
      <c r="I907"/>
      <c r="J907"/>
      <c r="K907"/>
      <c r="L907"/>
      <c r="M907"/>
      <c r="N907"/>
      <c r="O907"/>
      <c r="P907" s="1320"/>
      <c r="Q907"/>
      <c r="R907"/>
      <c r="S907"/>
      <c r="T907" s="39"/>
      <c r="U907" s="39"/>
      <c r="V907" s="39"/>
      <c r="W907" s="39"/>
      <c r="X907" s="39"/>
      <c r="Y907"/>
      <c r="Z907"/>
      <c r="AA907" s="39"/>
      <c r="AB907"/>
      <c r="AC907"/>
    </row>
    <row r="908" spans="1:29" ht="12.5">
      <c r="B908" s="1441"/>
      <c r="E908" s="46"/>
      <c r="G908"/>
      <c r="H908"/>
      <c r="I908"/>
      <c r="J908"/>
      <c r="K908"/>
      <c r="L908"/>
      <c r="M908"/>
      <c r="N908"/>
      <c r="O908"/>
      <c r="P908" s="1320"/>
      <c r="Q908"/>
      <c r="R908"/>
      <c r="S908"/>
      <c r="T908" s="39"/>
      <c r="U908" s="39"/>
      <c r="V908" s="39"/>
      <c r="W908" s="39"/>
      <c r="X908" s="39"/>
      <c r="Y908"/>
      <c r="Z908"/>
      <c r="AA908" s="39"/>
      <c r="AB908"/>
      <c r="AC908"/>
    </row>
    <row r="909" spans="1:29" ht="12.5">
      <c r="B909" s="1441"/>
      <c r="E909" s="46"/>
      <c r="G909"/>
      <c r="H909"/>
      <c r="I909"/>
      <c r="J909"/>
      <c r="K909"/>
      <c r="L909"/>
      <c r="M909"/>
      <c r="N909"/>
      <c r="O909"/>
      <c r="P909" s="1320"/>
      <c r="Q909"/>
      <c r="R909"/>
      <c r="S909"/>
      <c r="T909" s="39"/>
      <c r="U909" s="39"/>
      <c r="V909" s="39"/>
      <c r="W909" s="39"/>
      <c r="X909" s="39"/>
      <c r="Y909"/>
      <c r="Z909"/>
      <c r="AA909" s="39"/>
      <c r="AB909"/>
      <c r="AC909"/>
    </row>
    <row r="910" spans="1:29" ht="12.5">
      <c r="B910" s="1441"/>
      <c r="E910" s="46"/>
      <c r="G910"/>
      <c r="H910"/>
      <c r="I910"/>
      <c r="J910"/>
      <c r="K910"/>
      <c r="L910"/>
      <c r="M910"/>
      <c r="N910"/>
      <c r="O910"/>
      <c r="P910" s="1320"/>
      <c r="Q910"/>
      <c r="R910"/>
      <c r="S910"/>
      <c r="T910" s="39"/>
      <c r="U910" s="39"/>
      <c r="V910" s="39"/>
      <c r="W910" s="39"/>
      <c r="X910" s="39"/>
      <c r="Y910"/>
      <c r="Z910"/>
      <c r="AA910" s="39"/>
      <c r="AB910"/>
      <c r="AC910"/>
    </row>
    <row r="911" spans="1:29" ht="12.5">
      <c r="B911" s="1441"/>
      <c r="E911" s="46"/>
      <c r="G911"/>
      <c r="H911"/>
      <c r="I911"/>
      <c r="J911"/>
      <c r="K911"/>
      <c r="L911"/>
      <c r="M911"/>
      <c r="N911"/>
      <c r="O911"/>
      <c r="P911" s="1320"/>
      <c r="Q911"/>
      <c r="R911"/>
      <c r="S911"/>
      <c r="T911" s="39"/>
      <c r="U911" s="39"/>
      <c r="V911" s="39"/>
      <c r="W911" s="39"/>
      <c r="X911" s="39"/>
      <c r="Y911"/>
      <c r="Z911"/>
      <c r="AA911" s="39"/>
      <c r="AB911"/>
      <c r="AC911"/>
    </row>
    <row r="912" spans="1:29" ht="12.5">
      <c r="B912" s="1441"/>
      <c r="E912" s="46"/>
      <c r="G912"/>
      <c r="H912"/>
      <c r="I912"/>
      <c r="J912"/>
      <c r="K912"/>
      <c r="L912"/>
      <c r="M912"/>
      <c r="N912"/>
      <c r="O912"/>
      <c r="P912" s="1320"/>
      <c r="Q912"/>
      <c r="R912"/>
      <c r="S912"/>
      <c r="T912" s="39"/>
      <c r="U912" s="39"/>
      <c r="V912" s="39"/>
      <c r="W912" s="39"/>
      <c r="X912" s="39"/>
      <c r="Y912"/>
      <c r="Z912"/>
      <c r="AA912" s="39"/>
      <c r="AB912"/>
      <c r="AC912"/>
    </row>
    <row r="913" spans="2:29" ht="12.5">
      <c r="B913" s="1441"/>
      <c r="E913" s="46"/>
      <c r="G913"/>
      <c r="H913"/>
      <c r="I913"/>
      <c r="J913"/>
      <c r="K913"/>
      <c r="L913"/>
      <c r="M913"/>
      <c r="N913"/>
      <c r="O913"/>
      <c r="P913" s="1320"/>
      <c r="Q913"/>
      <c r="R913"/>
      <c r="S913"/>
      <c r="T913" s="39"/>
      <c r="U913" s="39"/>
      <c r="V913" s="39"/>
      <c r="W913" s="39"/>
      <c r="X913" s="39"/>
      <c r="Y913"/>
      <c r="Z913"/>
      <c r="AA913" s="39"/>
      <c r="AB913"/>
      <c r="AC913"/>
    </row>
    <row r="914" spans="2:29" ht="12.5">
      <c r="B914" s="1441"/>
      <c r="E914" s="46"/>
      <c r="G914"/>
      <c r="H914"/>
      <c r="I914"/>
      <c r="J914"/>
      <c r="K914"/>
      <c r="L914"/>
      <c r="M914"/>
      <c r="N914"/>
      <c r="O914"/>
      <c r="P914" s="1320"/>
      <c r="Q914"/>
      <c r="R914"/>
      <c r="S914"/>
      <c r="T914" s="39"/>
      <c r="U914" s="39"/>
      <c r="V914" s="39"/>
      <c r="W914" s="39"/>
      <c r="X914" s="39"/>
      <c r="Y914"/>
      <c r="Z914"/>
      <c r="AA914" s="39"/>
      <c r="AB914"/>
      <c r="AC914"/>
    </row>
    <row r="915" spans="2:29" ht="12.5">
      <c r="B915" s="1441"/>
      <c r="E915" s="46"/>
      <c r="G915"/>
      <c r="H915"/>
      <c r="I915"/>
      <c r="J915"/>
      <c r="K915"/>
      <c r="L915"/>
      <c r="M915"/>
      <c r="N915"/>
      <c r="O915"/>
      <c r="P915" s="1320"/>
      <c r="Q915"/>
      <c r="R915"/>
      <c r="S915"/>
      <c r="T915" s="39"/>
      <c r="U915" s="39"/>
      <c r="V915" s="39"/>
      <c r="W915" s="39"/>
      <c r="X915" s="39"/>
      <c r="Y915"/>
      <c r="Z915"/>
      <c r="AA915" s="39"/>
      <c r="AB915"/>
      <c r="AC915"/>
    </row>
    <row r="916" spans="2:29" ht="12.5">
      <c r="B916" s="1441"/>
      <c r="E916" s="46"/>
      <c r="G916"/>
      <c r="H916"/>
      <c r="I916"/>
      <c r="J916"/>
      <c r="K916"/>
      <c r="L916"/>
      <c r="M916"/>
      <c r="N916"/>
      <c r="O916"/>
      <c r="P916" s="1320"/>
      <c r="Q916"/>
      <c r="R916"/>
      <c r="S916"/>
      <c r="T916" s="39"/>
      <c r="U916" s="39"/>
      <c r="V916" s="39"/>
      <c r="W916" s="39"/>
      <c r="X916" s="39"/>
      <c r="Y916"/>
      <c r="Z916"/>
      <c r="AA916" s="39"/>
      <c r="AB916"/>
      <c r="AC916"/>
    </row>
    <row r="917" spans="2:29" ht="12.5">
      <c r="B917" s="1441"/>
      <c r="E917" s="46"/>
      <c r="G917"/>
      <c r="H917"/>
      <c r="I917"/>
      <c r="J917"/>
      <c r="K917"/>
      <c r="L917"/>
      <c r="M917"/>
      <c r="N917"/>
      <c r="O917"/>
      <c r="P917" s="1320"/>
      <c r="Q917"/>
      <c r="R917"/>
      <c r="S917"/>
      <c r="T917" s="39"/>
      <c r="U917" s="39"/>
      <c r="V917" s="39"/>
      <c r="W917" s="39"/>
      <c r="X917" s="39"/>
      <c r="Y917"/>
      <c r="Z917"/>
      <c r="AA917" s="39"/>
      <c r="AB917"/>
      <c r="AC917"/>
    </row>
    <row r="918" spans="2:29" ht="12.5">
      <c r="B918" s="1441"/>
      <c r="E918" s="46"/>
      <c r="G918"/>
      <c r="H918"/>
      <c r="I918"/>
      <c r="J918"/>
      <c r="K918"/>
      <c r="L918"/>
      <c r="M918"/>
      <c r="N918"/>
      <c r="O918"/>
      <c r="P918" s="1320"/>
      <c r="Q918"/>
      <c r="R918"/>
      <c r="S918"/>
      <c r="T918" s="39"/>
      <c r="U918" s="39"/>
      <c r="V918" s="39"/>
      <c r="W918" s="39"/>
      <c r="X918" s="39"/>
      <c r="Y918"/>
      <c r="Z918"/>
      <c r="AA918" s="39"/>
      <c r="AB918"/>
      <c r="AC918"/>
    </row>
    <row r="919" spans="2:29" ht="12.5">
      <c r="B919" s="1441"/>
      <c r="E919" s="46"/>
      <c r="G919"/>
      <c r="H919"/>
      <c r="I919"/>
      <c r="J919"/>
      <c r="K919"/>
      <c r="L919"/>
      <c r="M919"/>
      <c r="N919"/>
      <c r="O919"/>
      <c r="P919" s="1320"/>
      <c r="Q919"/>
      <c r="R919"/>
      <c r="S919"/>
      <c r="T919" s="39"/>
      <c r="U919" s="39"/>
      <c r="V919" s="39"/>
      <c r="W919" s="39"/>
      <c r="X919" s="39"/>
      <c r="Y919"/>
      <c r="Z919"/>
      <c r="AA919" s="39"/>
      <c r="AB919"/>
      <c r="AC919"/>
    </row>
    <row r="920" spans="2:29" ht="12.5">
      <c r="B920" s="1441"/>
      <c r="E920" s="46"/>
      <c r="G920"/>
      <c r="H920"/>
      <c r="I920"/>
      <c r="J920"/>
      <c r="K920"/>
      <c r="L920"/>
      <c r="M920"/>
      <c r="N920"/>
      <c r="O920"/>
      <c r="P920" s="1320"/>
      <c r="Q920"/>
      <c r="R920"/>
      <c r="S920"/>
      <c r="T920" s="39"/>
      <c r="U920" s="39"/>
      <c r="V920" s="39"/>
      <c r="W920" s="39"/>
      <c r="X920" s="39"/>
      <c r="Y920"/>
      <c r="Z920"/>
      <c r="AA920" s="39"/>
      <c r="AB920"/>
      <c r="AC920"/>
    </row>
    <row r="921" spans="2:29" ht="12.5">
      <c r="B921" s="1441"/>
      <c r="E921" s="46"/>
      <c r="G921"/>
      <c r="H921"/>
      <c r="I921"/>
      <c r="J921"/>
      <c r="K921"/>
      <c r="L921"/>
      <c r="M921"/>
      <c r="N921"/>
      <c r="O921"/>
      <c r="P921" s="1320"/>
      <c r="Q921"/>
      <c r="R921"/>
      <c r="S921"/>
      <c r="T921" s="39"/>
      <c r="U921" s="39"/>
      <c r="V921" s="39"/>
      <c r="W921" s="39"/>
      <c r="X921" s="39"/>
      <c r="Y921"/>
      <c r="Z921"/>
      <c r="AA921" s="39"/>
      <c r="AB921"/>
      <c r="AC921"/>
    </row>
    <row r="922" spans="2:29" ht="12.5">
      <c r="B922" s="1441"/>
      <c r="E922" s="46"/>
      <c r="G922"/>
      <c r="H922"/>
      <c r="I922"/>
      <c r="J922"/>
      <c r="K922"/>
      <c r="L922"/>
      <c r="M922"/>
      <c r="N922"/>
      <c r="O922"/>
      <c r="P922" s="1320"/>
      <c r="Q922"/>
      <c r="R922"/>
      <c r="S922"/>
      <c r="T922" s="39"/>
      <c r="U922" s="39"/>
      <c r="V922" s="39"/>
      <c r="W922" s="39"/>
      <c r="X922" s="39"/>
      <c r="Y922"/>
      <c r="Z922"/>
      <c r="AA922" s="39"/>
      <c r="AB922"/>
      <c r="AC922"/>
    </row>
    <row r="923" spans="2:29" ht="12.5">
      <c r="B923" s="1441"/>
      <c r="E923" s="46"/>
      <c r="G923"/>
      <c r="H923"/>
      <c r="I923"/>
      <c r="J923"/>
      <c r="K923"/>
      <c r="L923"/>
      <c r="M923"/>
      <c r="N923"/>
      <c r="O923"/>
      <c r="P923" s="1320"/>
      <c r="Q923"/>
      <c r="R923"/>
      <c r="S923"/>
      <c r="T923" s="39"/>
      <c r="U923" s="39"/>
      <c r="V923" s="39"/>
      <c r="W923" s="39"/>
      <c r="X923" s="39"/>
      <c r="Y923"/>
      <c r="Z923"/>
      <c r="AA923" s="39"/>
      <c r="AB923"/>
      <c r="AC923"/>
    </row>
    <row r="924" spans="2:29" ht="12.5">
      <c r="B924" s="1441"/>
      <c r="E924" s="46"/>
      <c r="G924"/>
      <c r="H924"/>
      <c r="I924"/>
      <c r="J924"/>
      <c r="K924"/>
      <c r="L924"/>
      <c r="M924"/>
      <c r="N924"/>
      <c r="O924"/>
      <c r="P924" s="1320"/>
      <c r="Q924"/>
      <c r="R924"/>
      <c r="S924"/>
      <c r="T924" s="39"/>
      <c r="U924" s="39"/>
      <c r="V924" s="39"/>
      <c r="W924" s="39"/>
      <c r="X924" s="39"/>
      <c r="Y924"/>
      <c r="Z924"/>
      <c r="AA924" s="39"/>
      <c r="AB924"/>
      <c r="AC924"/>
    </row>
    <row r="925" spans="2:29" ht="12.5">
      <c r="B925" s="1441"/>
      <c r="E925" s="46"/>
      <c r="G925"/>
      <c r="H925"/>
      <c r="I925"/>
      <c r="J925"/>
      <c r="K925"/>
      <c r="L925"/>
      <c r="M925"/>
      <c r="N925"/>
      <c r="O925"/>
      <c r="P925" s="1320"/>
      <c r="Q925"/>
      <c r="R925"/>
      <c r="S925"/>
      <c r="T925" s="39"/>
      <c r="U925" s="39"/>
      <c r="V925" s="39"/>
      <c r="W925" s="39"/>
      <c r="X925" s="39"/>
      <c r="Y925"/>
      <c r="Z925"/>
      <c r="AA925" s="39"/>
      <c r="AB925"/>
      <c r="AC925"/>
    </row>
    <row r="926" spans="2:29" ht="12.5">
      <c r="B926" s="1441"/>
      <c r="E926" s="46"/>
      <c r="G926"/>
      <c r="H926"/>
      <c r="I926"/>
      <c r="J926"/>
      <c r="K926"/>
      <c r="L926"/>
      <c r="M926"/>
      <c r="N926"/>
      <c r="O926"/>
      <c r="P926" s="1320"/>
      <c r="Q926"/>
      <c r="R926"/>
      <c r="S926"/>
      <c r="T926" s="39"/>
      <c r="U926" s="39"/>
      <c r="V926" s="39"/>
      <c r="W926" s="39"/>
      <c r="X926" s="39"/>
      <c r="Y926"/>
      <c r="Z926"/>
      <c r="AA926" s="39"/>
      <c r="AB926"/>
      <c r="AC926"/>
    </row>
    <row r="927" spans="2:29" ht="12.5">
      <c r="B927" s="1441"/>
      <c r="E927" s="46"/>
      <c r="G927"/>
      <c r="H927"/>
      <c r="I927"/>
      <c r="J927"/>
      <c r="K927"/>
      <c r="L927"/>
      <c r="M927"/>
      <c r="N927"/>
      <c r="O927"/>
      <c r="P927" s="1320"/>
      <c r="Q927"/>
      <c r="R927"/>
      <c r="S927"/>
      <c r="T927" s="39"/>
      <c r="U927" s="39"/>
      <c r="V927" s="39"/>
      <c r="W927" s="39"/>
      <c r="X927" s="39"/>
      <c r="Y927"/>
      <c r="Z927"/>
      <c r="AA927" s="39"/>
      <c r="AB927"/>
      <c r="AC927"/>
    </row>
    <row r="928" spans="2:29" ht="12.5">
      <c r="B928" s="1441"/>
      <c r="E928" s="46"/>
      <c r="G928"/>
      <c r="H928"/>
      <c r="I928"/>
      <c r="J928"/>
      <c r="K928"/>
      <c r="L928"/>
      <c r="M928"/>
      <c r="N928"/>
      <c r="O928"/>
      <c r="P928" s="1320"/>
      <c r="Q928"/>
      <c r="R928"/>
      <c r="S928"/>
      <c r="T928" s="39"/>
      <c r="U928" s="39"/>
      <c r="V928" s="39"/>
      <c r="W928" s="39"/>
      <c r="X928" s="39"/>
      <c r="Y928"/>
      <c r="Z928"/>
      <c r="AA928" s="39"/>
      <c r="AB928"/>
      <c r="AC928"/>
    </row>
    <row r="929" spans="2:29" ht="12.5">
      <c r="B929" s="1441"/>
      <c r="E929" s="46"/>
      <c r="G929"/>
      <c r="H929"/>
      <c r="I929"/>
      <c r="J929"/>
      <c r="K929"/>
      <c r="L929"/>
      <c r="M929"/>
      <c r="N929"/>
      <c r="O929"/>
      <c r="P929" s="1320"/>
      <c r="Q929"/>
      <c r="R929"/>
      <c r="S929"/>
      <c r="T929" s="39"/>
      <c r="U929" s="39"/>
      <c r="V929" s="39"/>
      <c r="W929" s="39"/>
      <c r="X929" s="39"/>
      <c r="Y929"/>
      <c r="Z929"/>
      <c r="AA929" s="39"/>
      <c r="AB929"/>
      <c r="AC929"/>
    </row>
    <row r="930" spans="2:29" ht="12.5">
      <c r="B930" s="1441"/>
      <c r="E930" s="46"/>
      <c r="G930"/>
      <c r="H930"/>
      <c r="I930"/>
      <c r="J930"/>
      <c r="K930"/>
      <c r="L930"/>
      <c r="M930"/>
      <c r="N930"/>
      <c r="O930"/>
      <c r="P930" s="1320"/>
      <c r="Q930"/>
      <c r="R930"/>
      <c r="S930"/>
      <c r="T930" s="39"/>
      <c r="U930" s="39"/>
      <c r="V930" s="39"/>
      <c r="W930" s="39"/>
      <c r="X930" s="39"/>
      <c r="Y930"/>
      <c r="Z930"/>
      <c r="AA930" s="39"/>
      <c r="AB930"/>
      <c r="AC930"/>
    </row>
    <row r="931" spans="2:29" ht="12.5">
      <c r="B931" s="1441"/>
      <c r="E931" s="46"/>
      <c r="G931"/>
      <c r="H931"/>
      <c r="I931"/>
      <c r="J931"/>
      <c r="K931"/>
      <c r="L931"/>
      <c r="M931"/>
      <c r="N931"/>
      <c r="O931"/>
      <c r="P931" s="1320"/>
      <c r="Q931"/>
      <c r="R931"/>
      <c r="S931"/>
      <c r="T931" s="39"/>
      <c r="U931" s="39"/>
      <c r="V931" s="39"/>
      <c r="W931" s="39"/>
      <c r="X931" s="39"/>
      <c r="Y931"/>
      <c r="Z931"/>
      <c r="AA931" s="39"/>
      <c r="AB931"/>
      <c r="AC931"/>
    </row>
    <row r="932" spans="2:29" ht="12.5">
      <c r="B932" s="1441"/>
      <c r="E932" s="46"/>
      <c r="G932"/>
      <c r="H932"/>
      <c r="I932"/>
      <c r="J932"/>
      <c r="K932"/>
      <c r="L932"/>
      <c r="M932"/>
      <c r="N932"/>
      <c r="O932"/>
      <c r="P932" s="1320"/>
      <c r="Q932"/>
      <c r="R932"/>
      <c r="S932"/>
      <c r="T932" s="39"/>
      <c r="U932" s="39"/>
      <c r="V932" s="39"/>
      <c r="W932" s="39"/>
      <c r="X932" s="39"/>
      <c r="Y932"/>
      <c r="Z932"/>
      <c r="AA932" s="39"/>
      <c r="AB932"/>
      <c r="AC932"/>
    </row>
    <row r="933" spans="2:29" ht="12.5">
      <c r="B933" s="1441"/>
      <c r="E933" s="46"/>
      <c r="G933"/>
      <c r="H933"/>
      <c r="I933"/>
      <c r="J933"/>
      <c r="K933"/>
      <c r="L933"/>
      <c r="M933"/>
      <c r="N933"/>
      <c r="O933"/>
      <c r="P933" s="1320"/>
      <c r="Q933"/>
      <c r="R933"/>
      <c r="S933"/>
      <c r="T933" s="39"/>
      <c r="U933" s="39"/>
      <c r="V933" s="39"/>
      <c r="W933" s="39"/>
      <c r="X933" s="39"/>
      <c r="Y933"/>
      <c r="Z933"/>
      <c r="AA933" s="39"/>
      <c r="AB933"/>
      <c r="AC933"/>
    </row>
    <row r="934" spans="2:29" ht="12.5">
      <c r="B934" s="1441"/>
      <c r="E934" s="46"/>
      <c r="G934"/>
      <c r="H934"/>
      <c r="I934"/>
      <c r="J934"/>
      <c r="K934"/>
      <c r="L934"/>
      <c r="M934"/>
      <c r="N934"/>
      <c r="O934"/>
      <c r="P934" s="1320"/>
      <c r="Q934"/>
      <c r="R934"/>
      <c r="S934"/>
      <c r="T934" s="39"/>
      <c r="U934" s="39"/>
      <c r="V934" s="39"/>
      <c r="W934" s="39"/>
      <c r="X934" s="39"/>
      <c r="Y934"/>
      <c r="Z934"/>
      <c r="AA934" s="39"/>
      <c r="AB934"/>
      <c r="AC934"/>
    </row>
    <row r="935" spans="2:29" ht="12.5">
      <c r="B935" s="1441"/>
      <c r="E935" s="46"/>
      <c r="G935"/>
      <c r="H935"/>
      <c r="I935"/>
      <c r="J935"/>
      <c r="K935"/>
      <c r="L935"/>
      <c r="M935"/>
      <c r="N935"/>
      <c r="O935"/>
      <c r="P935" s="1320"/>
      <c r="Q935"/>
      <c r="R935"/>
      <c r="S935"/>
      <c r="T935" s="39"/>
      <c r="U935" s="39"/>
      <c r="V935" s="39"/>
      <c r="W935" s="39"/>
      <c r="X935" s="39"/>
      <c r="Y935"/>
      <c r="Z935"/>
      <c r="AA935" s="39"/>
      <c r="AB935"/>
      <c r="AC935"/>
    </row>
    <row r="936" spans="2:29" ht="12.5">
      <c r="B936" s="1441"/>
      <c r="E936" s="46"/>
      <c r="G936"/>
      <c r="H936"/>
      <c r="I936"/>
      <c r="J936"/>
      <c r="K936"/>
      <c r="L936"/>
      <c r="M936"/>
      <c r="N936"/>
      <c r="O936"/>
      <c r="P936" s="1320"/>
      <c r="Q936"/>
      <c r="R936"/>
      <c r="S936"/>
      <c r="T936" s="39"/>
      <c r="U936" s="39"/>
      <c r="V936" s="39"/>
      <c r="W936" s="39"/>
      <c r="X936" s="39"/>
      <c r="Y936"/>
      <c r="Z936"/>
      <c r="AA936" s="39"/>
      <c r="AB936"/>
      <c r="AC936"/>
    </row>
    <row r="937" spans="2:29" ht="12.5">
      <c r="B937" s="1441"/>
      <c r="E937" s="46"/>
      <c r="G937"/>
      <c r="H937"/>
      <c r="I937"/>
      <c r="J937"/>
      <c r="K937"/>
      <c r="L937"/>
      <c r="M937"/>
      <c r="N937"/>
      <c r="O937"/>
      <c r="P937" s="1320"/>
      <c r="Q937"/>
      <c r="R937"/>
      <c r="S937"/>
      <c r="T937" s="39"/>
      <c r="U937" s="39"/>
      <c r="V937" s="39"/>
      <c r="W937" s="39"/>
      <c r="X937" s="39"/>
      <c r="Y937"/>
      <c r="Z937"/>
      <c r="AA937" s="39"/>
      <c r="AB937"/>
      <c r="AC937"/>
    </row>
    <row r="938" spans="2:29" ht="12.5">
      <c r="B938" s="1441"/>
      <c r="E938" s="46"/>
      <c r="G938"/>
      <c r="H938"/>
      <c r="I938"/>
      <c r="J938"/>
      <c r="K938"/>
      <c r="L938"/>
      <c r="M938"/>
      <c r="N938"/>
      <c r="O938"/>
      <c r="P938" s="1320"/>
      <c r="Q938"/>
      <c r="R938"/>
      <c r="S938"/>
      <c r="T938" s="39"/>
      <c r="U938" s="39"/>
      <c r="V938" s="39"/>
      <c r="W938" s="39"/>
      <c r="X938" s="39"/>
      <c r="Y938"/>
      <c r="Z938"/>
      <c r="AA938" s="39"/>
      <c r="AB938"/>
      <c r="AC938"/>
    </row>
    <row r="939" spans="2:29" ht="12.5">
      <c r="B939" s="1441"/>
      <c r="E939" s="46"/>
      <c r="G939"/>
      <c r="H939"/>
      <c r="I939"/>
      <c r="J939"/>
      <c r="K939"/>
      <c r="L939"/>
      <c r="M939"/>
      <c r="N939"/>
      <c r="O939"/>
      <c r="P939" s="1320"/>
      <c r="Q939"/>
      <c r="R939"/>
      <c r="S939"/>
      <c r="T939" s="39"/>
      <c r="U939" s="39"/>
      <c r="V939" s="39"/>
      <c r="W939" s="39"/>
      <c r="X939" s="39"/>
      <c r="Y939"/>
      <c r="Z939"/>
      <c r="AA939" s="39"/>
      <c r="AB939"/>
      <c r="AC939"/>
    </row>
    <row r="940" spans="2:29" ht="12.5">
      <c r="B940" s="1441"/>
      <c r="E940" s="46"/>
      <c r="G940"/>
      <c r="H940"/>
      <c r="I940"/>
      <c r="J940"/>
      <c r="K940"/>
      <c r="L940"/>
      <c r="M940"/>
      <c r="N940"/>
      <c r="O940"/>
      <c r="P940" s="1320"/>
      <c r="Q940"/>
      <c r="R940"/>
      <c r="S940"/>
      <c r="T940" s="39"/>
      <c r="U940" s="39"/>
      <c r="V940" s="39"/>
      <c r="W940" s="39"/>
      <c r="X940" s="39"/>
      <c r="Y940"/>
      <c r="Z940"/>
      <c r="AA940" s="39"/>
      <c r="AB940"/>
      <c r="AC940"/>
    </row>
    <row r="941" spans="2:29" ht="12.5">
      <c r="B941" s="1441"/>
      <c r="E941" s="46"/>
      <c r="G941"/>
      <c r="H941"/>
      <c r="I941"/>
      <c r="J941"/>
      <c r="K941"/>
      <c r="L941"/>
      <c r="M941"/>
      <c r="N941"/>
      <c r="O941"/>
      <c r="P941" s="1320"/>
      <c r="Q941"/>
      <c r="R941"/>
      <c r="S941"/>
      <c r="T941" s="39"/>
      <c r="U941" s="39"/>
      <c r="V941" s="39"/>
      <c r="W941" s="39"/>
      <c r="X941" s="39"/>
      <c r="Y941"/>
      <c r="Z941"/>
      <c r="AA941" s="39"/>
      <c r="AB941"/>
      <c r="AC941"/>
    </row>
    <row r="942" spans="2:29" ht="12.5">
      <c r="B942" s="1441"/>
      <c r="E942" s="46"/>
      <c r="G942"/>
      <c r="H942"/>
      <c r="I942"/>
      <c r="J942"/>
      <c r="K942"/>
      <c r="L942"/>
      <c r="M942"/>
      <c r="N942"/>
      <c r="O942"/>
      <c r="P942" s="1320"/>
      <c r="Q942"/>
      <c r="R942"/>
      <c r="S942"/>
      <c r="T942" s="39"/>
      <c r="U942" s="39"/>
      <c r="V942" s="39"/>
      <c r="W942" s="39"/>
      <c r="X942" s="39"/>
      <c r="Y942"/>
      <c r="Z942"/>
      <c r="AA942" s="39"/>
      <c r="AB942"/>
      <c r="AC942"/>
    </row>
    <row r="943" spans="2:29" ht="12.5">
      <c r="B943" s="1441"/>
      <c r="E943" s="46"/>
      <c r="G943"/>
      <c r="H943"/>
      <c r="I943"/>
      <c r="J943"/>
      <c r="K943"/>
      <c r="L943"/>
      <c r="M943"/>
      <c r="N943"/>
      <c r="O943"/>
      <c r="P943" s="1320"/>
      <c r="Q943"/>
      <c r="R943"/>
      <c r="S943"/>
      <c r="T943" s="39"/>
      <c r="U943" s="39"/>
      <c r="V943" s="39"/>
      <c r="W943" s="39"/>
      <c r="X943" s="39"/>
      <c r="Y943"/>
      <c r="Z943"/>
      <c r="AA943" s="39"/>
      <c r="AB943"/>
      <c r="AC943"/>
    </row>
    <row r="944" spans="2:29" ht="12.5">
      <c r="B944" s="1441"/>
      <c r="E944" s="46"/>
      <c r="G944"/>
      <c r="H944"/>
      <c r="I944"/>
      <c r="J944"/>
      <c r="K944"/>
      <c r="L944"/>
      <c r="M944"/>
      <c r="N944"/>
      <c r="O944"/>
      <c r="P944" s="1320"/>
      <c r="Q944"/>
      <c r="R944"/>
      <c r="S944"/>
      <c r="T944" s="39"/>
      <c r="U944" s="39"/>
      <c r="V944" s="39"/>
      <c r="W944" s="39"/>
      <c r="X944" s="39"/>
      <c r="Y944"/>
      <c r="Z944"/>
      <c r="AA944" s="39"/>
      <c r="AB944"/>
      <c r="AC944"/>
    </row>
    <row r="945" spans="2:29" ht="12.5">
      <c r="B945" s="1441"/>
      <c r="E945" s="46"/>
      <c r="G945"/>
      <c r="H945"/>
      <c r="I945"/>
      <c r="J945"/>
      <c r="K945"/>
      <c r="L945"/>
      <c r="M945"/>
      <c r="N945"/>
      <c r="O945"/>
      <c r="P945" s="1320"/>
      <c r="Q945"/>
      <c r="R945"/>
      <c r="S945"/>
      <c r="T945" s="39"/>
      <c r="U945" s="39"/>
      <c r="V945" s="39"/>
      <c r="W945" s="39"/>
      <c r="X945" s="39"/>
      <c r="Y945"/>
      <c r="Z945"/>
      <c r="AA945" s="39"/>
      <c r="AB945"/>
      <c r="AC945"/>
    </row>
    <row r="946" spans="2:29" ht="12.5">
      <c r="B946" s="1441"/>
      <c r="E946" s="46"/>
      <c r="G946"/>
      <c r="H946"/>
      <c r="I946"/>
      <c r="J946"/>
      <c r="K946"/>
      <c r="L946"/>
      <c r="M946"/>
      <c r="N946"/>
      <c r="O946"/>
      <c r="P946" s="1320"/>
      <c r="Q946"/>
      <c r="R946"/>
      <c r="S946"/>
      <c r="T946" s="39"/>
      <c r="U946" s="39"/>
      <c r="V946" s="39"/>
      <c r="W946" s="39"/>
      <c r="X946" s="39"/>
      <c r="Y946"/>
      <c r="Z946"/>
      <c r="AA946" s="39"/>
      <c r="AB946"/>
      <c r="AC946"/>
    </row>
    <row r="947" spans="2:29" ht="12.5">
      <c r="B947" s="1441"/>
      <c r="E947" s="46"/>
      <c r="G947"/>
      <c r="H947"/>
      <c r="I947"/>
      <c r="J947"/>
      <c r="K947"/>
      <c r="L947"/>
      <c r="M947"/>
      <c r="N947"/>
      <c r="O947"/>
      <c r="P947" s="1320"/>
      <c r="Q947"/>
      <c r="R947"/>
      <c r="S947"/>
      <c r="T947" s="39"/>
      <c r="U947" s="39"/>
      <c r="V947" s="39"/>
      <c r="W947" s="39"/>
      <c r="X947" s="39"/>
      <c r="Y947"/>
      <c r="Z947"/>
      <c r="AA947" s="39"/>
      <c r="AB947"/>
      <c r="AC947"/>
    </row>
    <row r="948" spans="2:29" ht="12.5">
      <c r="B948" s="1441"/>
      <c r="E948" s="46"/>
      <c r="G948"/>
      <c r="H948"/>
      <c r="I948"/>
      <c r="J948"/>
      <c r="K948"/>
      <c r="L948"/>
      <c r="M948"/>
      <c r="N948"/>
      <c r="O948"/>
      <c r="P948" s="1320"/>
      <c r="Q948"/>
      <c r="R948"/>
      <c r="S948"/>
      <c r="T948" s="39"/>
      <c r="U948" s="39"/>
      <c r="V948" s="39"/>
      <c r="W948" s="39"/>
      <c r="X948" s="39"/>
      <c r="Y948"/>
      <c r="Z948"/>
      <c r="AA948" s="39"/>
      <c r="AB948"/>
      <c r="AC948"/>
    </row>
    <row r="949" spans="2:29" ht="12.5">
      <c r="B949" s="1441"/>
      <c r="E949" s="46"/>
      <c r="G949"/>
      <c r="H949"/>
      <c r="I949"/>
      <c r="J949"/>
      <c r="K949"/>
      <c r="L949"/>
      <c r="M949"/>
      <c r="N949"/>
      <c r="O949"/>
      <c r="P949" s="1320"/>
      <c r="Q949"/>
      <c r="R949"/>
      <c r="S949"/>
      <c r="T949" s="39"/>
      <c r="U949" s="39"/>
      <c r="V949" s="39"/>
      <c r="W949" s="39"/>
      <c r="X949" s="39"/>
      <c r="Y949"/>
      <c r="Z949"/>
      <c r="AA949" s="39"/>
      <c r="AB949"/>
      <c r="AC949"/>
    </row>
    <row r="950" spans="2:29" ht="12.5">
      <c r="B950" s="1441"/>
      <c r="E950" s="46"/>
      <c r="G950"/>
      <c r="H950"/>
      <c r="I950"/>
      <c r="J950"/>
      <c r="K950"/>
      <c r="L950"/>
      <c r="M950"/>
      <c r="N950"/>
      <c r="O950"/>
      <c r="P950" s="1320"/>
      <c r="Q950"/>
      <c r="R950"/>
      <c r="S950"/>
      <c r="T950" s="39"/>
      <c r="U950" s="39"/>
      <c r="V950" s="39"/>
      <c r="W950" s="39"/>
      <c r="X950" s="39"/>
      <c r="Y950"/>
      <c r="Z950"/>
      <c r="AA950" s="39"/>
      <c r="AB950"/>
      <c r="AC950"/>
    </row>
    <row r="951" spans="2:29" ht="12.5">
      <c r="B951" s="1441"/>
      <c r="E951" s="46"/>
      <c r="G951"/>
      <c r="H951"/>
      <c r="I951"/>
      <c r="J951"/>
      <c r="K951"/>
      <c r="L951"/>
      <c r="M951"/>
      <c r="N951"/>
      <c r="O951"/>
      <c r="P951" s="1320"/>
      <c r="Q951"/>
      <c r="R951"/>
      <c r="S951"/>
      <c r="T951" s="39"/>
      <c r="U951" s="39"/>
      <c r="V951" s="39"/>
      <c r="W951" s="39"/>
      <c r="X951" s="39"/>
      <c r="Y951"/>
      <c r="Z951"/>
      <c r="AA951" s="39"/>
      <c r="AB951"/>
      <c r="AC951"/>
    </row>
    <row r="952" spans="2:29" ht="12.5">
      <c r="B952" s="1441"/>
      <c r="E952" s="46"/>
      <c r="G952"/>
      <c r="H952"/>
      <c r="I952"/>
      <c r="J952"/>
      <c r="K952"/>
      <c r="L952"/>
      <c r="M952"/>
      <c r="N952"/>
      <c r="O952"/>
      <c r="P952" s="1320"/>
      <c r="Q952"/>
      <c r="R952"/>
      <c r="S952"/>
      <c r="T952" s="39"/>
      <c r="U952" s="39"/>
      <c r="V952" s="39"/>
      <c r="W952" s="39"/>
      <c r="X952" s="39"/>
      <c r="Y952"/>
      <c r="Z952"/>
      <c r="AA952" s="39"/>
      <c r="AB952"/>
      <c r="AC952"/>
    </row>
    <row r="953" spans="2:29" ht="12.5">
      <c r="B953" s="1441"/>
      <c r="E953" s="46"/>
      <c r="G953"/>
      <c r="H953"/>
      <c r="I953"/>
      <c r="J953"/>
      <c r="K953"/>
      <c r="L953"/>
      <c r="M953"/>
      <c r="N953"/>
      <c r="O953"/>
      <c r="P953" s="1320"/>
      <c r="Q953"/>
      <c r="R953"/>
      <c r="S953"/>
      <c r="T953" s="39"/>
      <c r="U953" s="39"/>
      <c r="V953" s="39"/>
      <c r="W953" s="39"/>
      <c r="X953" s="39"/>
      <c r="Y953"/>
      <c r="Z953"/>
      <c r="AA953" s="39"/>
      <c r="AB953"/>
      <c r="AC953"/>
    </row>
    <row r="954" spans="2:29" ht="12.5">
      <c r="B954" s="1441"/>
      <c r="E954" s="46"/>
      <c r="G954"/>
      <c r="H954"/>
      <c r="I954"/>
      <c r="J954"/>
      <c r="K954"/>
      <c r="L954"/>
      <c r="M954"/>
      <c r="N954"/>
      <c r="O954"/>
      <c r="P954" s="1320"/>
      <c r="Q954"/>
      <c r="R954"/>
      <c r="S954"/>
      <c r="T954" s="39"/>
      <c r="U954" s="39"/>
      <c r="V954" s="39"/>
      <c r="W954" s="39"/>
      <c r="X954" s="39"/>
      <c r="Y954"/>
      <c r="Z954"/>
      <c r="AA954" s="39"/>
      <c r="AB954"/>
      <c r="AC954"/>
    </row>
    <row r="955" spans="2:29" ht="12.5">
      <c r="B955" s="1441"/>
      <c r="E955" s="46"/>
      <c r="G955"/>
      <c r="H955"/>
      <c r="I955"/>
      <c r="J955"/>
      <c r="K955"/>
      <c r="L955"/>
      <c r="M955"/>
      <c r="N955"/>
      <c r="O955"/>
      <c r="P955" s="1320"/>
      <c r="Q955"/>
      <c r="R955"/>
      <c r="S955"/>
      <c r="T955" s="39"/>
      <c r="U955" s="39"/>
      <c r="V955" s="39"/>
      <c r="W955" s="39"/>
      <c r="X955" s="39"/>
      <c r="Y955"/>
      <c r="Z955"/>
      <c r="AA955" s="39"/>
      <c r="AB955"/>
      <c r="AC955"/>
    </row>
    <row r="956" spans="2:29" ht="12.5">
      <c r="B956" s="1441"/>
      <c r="E956" s="46"/>
      <c r="G956"/>
      <c r="H956"/>
      <c r="I956"/>
      <c r="J956"/>
      <c r="K956"/>
      <c r="L956"/>
      <c r="M956"/>
      <c r="N956"/>
      <c r="O956"/>
      <c r="P956" s="1320"/>
      <c r="Q956"/>
      <c r="R956"/>
      <c r="S956"/>
      <c r="T956" s="39"/>
      <c r="U956" s="39"/>
      <c r="V956" s="39"/>
      <c r="W956" s="39"/>
      <c r="X956" s="39"/>
      <c r="Y956"/>
      <c r="Z956"/>
      <c r="AA956" s="39"/>
      <c r="AB956"/>
      <c r="AC956"/>
    </row>
    <row r="957" spans="2:29" ht="12.5">
      <c r="B957" s="1441"/>
      <c r="E957" s="46"/>
      <c r="G957"/>
      <c r="H957"/>
      <c r="I957"/>
      <c r="J957"/>
      <c r="K957"/>
      <c r="L957"/>
      <c r="M957"/>
      <c r="N957"/>
      <c r="O957"/>
      <c r="P957" s="1320"/>
      <c r="Q957"/>
      <c r="R957"/>
      <c r="S957"/>
      <c r="T957" s="39"/>
      <c r="U957" s="39"/>
      <c r="V957" s="39"/>
      <c r="W957" s="39"/>
      <c r="X957" s="39"/>
      <c r="Y957"/>
      <c r="Z957"/>
      <c r="AA957" s="39"/>
      <c r="AB957"/>
      <c r="AC957"/>
    </row>
    <row r="958" spans="2:29" ht="12.5">
      <c r="B958" s="1441"/>
      <c r="E958" s="46"/>
      <c r="G958"/>
      <c r="H958"/>
      <c r="I958"/>
      <c r="J958"/>
      <c r="K958"/>
      <c r="L958"/>
      <c r="M958"/>
      <c r="N958"/>
      <c r="O958"/>
      <c r="P958" s="1320"/>
      <c r="Q958"/>
      <c r="R958"/>
      <c r="S958"/>
      <c r="T958" s="39"/>
      <c r="U958" s="39"/>
      <c r="V958" s="39"/>
      <c r="W958" s="39"/>
      <c r="X958" s="39"/>
      <c r="Y958"/>
      <c r="Z958"/>
      <c r="AA958" s="39"/>
      <c r="AB958"/>
      <c r="AC958"/>
    </row>
    <row r="959" spans="2:29" ht="12.5">
      <c r="B959" s="1441"/>
      <c r="E959" s="46"/>
      <c r="G959"/>
      <c r="H959"/>
      <c r="I959"/>
      <c r="J959"/>
      <c r="K959"/>
      <c r="L959"/>
      <c r="M959"/>
      <c r="N959"/>
      <c r="O959"/>
      <c r="P959" s="1320"/>
      <c r="Q959"/>
      <c r="R959"/>
      <c r="S959"/>
      <c r="T959" s="39"/>
      <c r="U959" s="39"/>
      <c r="V959" s="39"/>
      <c r="W959" s="39"/>
      <c r="X959" s="39"/>
      <c r="Y959"/>
      <c r="Z959"/>
      <c r="AA959" s="39"/>
      <c r="AB959"/>
      <c r="AC959"/>
    </row>
    <row r="960" spans="2:29" ht="12.5">
      <c r="B960" s="1441"/>
      <c r="E960" s="46"/>
      <c r="G960"/>
      <c r="H960"/>
      <c r="I960"/>
      <c r="J960"/>
      <c r="K960"/>
      <c r="L960"/>
      <c r="M960"/>
      <c r="N960"/>
      <c r="O960"/>
      <c r="P960" s="1320"/>
      <c r="Q960"/>
      <c r="R960"/>
      <c r="S960"/>
      <c r="T960" s="39"/>
      <c r="U960" s="39"/>
      <c r="V960" s="39"/>
      <c r="W960" s="39"/>
      <c r="X960" s="39"/>
      <c r="Y960"/>
      <c r="Z960"/>
      <c r="AA960" s="39"/>
      <c r="AB960"/>
      <c r="AC960"/>
    </row>
    <row r="961" spans="2:29" ht="12.5">
      <c r="B961" s="1441"/>
      <c r="E961" s="46"/>
      <c r="G961"/>
      <c r="H961"/>
      <c r="I961"/>
      <c r="J961"/>
      <c r="K961"/>
      <c r="L961"/>
      <c r="M961"/>
      <c r="N961"/>
      <c r="O961"/>
      <c r="P961" s="1320"/>
      <c r="Q961"/>
      <c r="R961"/>
      <c r="S961"/>
      <c r="T961" s="39"/>
      <c r="U961" s="39"/>
      <c r="V961" s="39"/>
      <c r="W961" s="39"/>
      <c r="X961" s="39"/>
      <c r="Y961"/>
      <c r="Z961"/>
      <c r="AA961" s="39"/>
      <c r="AB961"/>
      <c r="AC961"/>
    </row>
    <row r="962" spans="2:29" ht="12.5">
      <c r="B962" s="1441"/>
      <c r="E962" s="46"/>
      <c r="G962"/>
      <c r="H962"/>
      <c r="I962"/>
      <c r="J962"/>
      <c r="K962"/>
      <c r="L962"/>
      <c r="M962"/>
      <c r="N962"/>
      <c r="O962"/>
      <c r="P962" s="1320"/>
      <c r="Q962"/>
      <c r="R962"/>
      <c r="S962"/>
      <c r="T962" s="39"/>
      <c r="U962" s="39"/>
      <c r="V962" s="39"/>
      <c r="W962" s="39"/>
      <c r="X962" s="39"/>
      <c r="Y962"/>
      <c r="Z962"/>
      <c r="AA962" s="39"/>
      <c r="AB962"/>
      <c r="AC962"/>
    </row>
    <row r="963" spans="2:29" ht="12.5">
      <c r="B963" s="1441"/>
      <c r="E963" s="46"/>
      <c r="G963"/>
      <c r="H963"/>
      <c r="I963"/>
      <c r="J963"/>
      <c r="K963"/>
      <c r="L963"/>
      <c r="M963"/>
      <c r="N963"/>
      <c r="O963"/>
      <c r="P963" s="1320"/>
      <c r="Q963"/>
      <c r="R963"/>
      <c r="S963"/>
      <c r="T963" s="39"/>
      <c r="U963" s="39"/>
      <c r="V963" s="39"/>
      <c r="W963" s="39"/>
      <c r="X963" s="39"/>
      <c r="Y963"/>
      <c r="Z963"/>
      <c r="AA963" s="39"/>
      <c r="AB963"/>
      <c r="AC963"/>
    </row>
    <row r="964" spans="2:29" ht="12.5">
      <c r="B964" s="1441"/>
      <c r="E964" s="46"/>
      <c r="G964"/>
      <c r="H964"/>
      <c r="I964"/>
      <c r="J964"/>
      <c r="K964"/>
      <c r="L964"/>
      <c r="M964"/>
      <c r="N964"/>
      <c r="O964"/>
      <c r="P964" s="1320"/>
      <c r="Q964"/>
      <c r="R964"/>
      <c r="S964"/>
      <c r="T964" s="39"/>
      <c r="U964" s="39"/>
      <c r="V964" s="39"/>
      <c r="W964" s="39"/>
      <c r="X964" s="39"/>
      <c r="Y964"/>
      <c r="Z964"/>
      <c r="AA964" s="39"/>
      <c r="AB964"/>
      <c r="AC964"/>
    </row>
    <row r="965" spans="2:29" ht="12.5">
      <c r="B965" s="1441"/>
      <c r="E965" s="46"/>
      <c r="G965"/>
      <c r="H965"/>
      <c r="I965"/>
      <c r="J965"/>
      <c r="K965"/>
      <c r="L965"/>
      <c r="M965"/>
      <c r="N965"/>
      <c r="O965"/>
      <c r="P965" s="1320"/>
      <c r="Q965"/>
      <c r="R965"/>
      <c r="S965"/>
      <c r="T965" s="39"/>
      <c r="U965" s="39"/>
      <c r="V965" s="39"/>
      <c r="W965" s="39"/>
      <c r="X965" s="39"/>
      <c r="Y965"/>
      <c r="Z965"/>
      <c r="AA965" s="39"/>
      <c r="AB965"/>
      <c r="AC965"/>
    </row>
    <row r="966" spans="2:29" ht="12.5">
      <c r="B966" s="1441"/>
      <c r="E966" s="46"/>
      <c r="G966"/>
      <c r="H966"/>
      <c r="I966"/>
      <c r="J966"/>
      <c r="K966"/>
      <c r="L966"/>
      <c r="M966"/>
      <c r="N966"/>
      <c r="O966"/>
      <c r="P966" s="1320"/>
      <c r="Q966"/>
      <c r="R966"/>
      <c r="S966"/>
      <c r="T966" s="39"/>
      <c r="U966" s="39"/>
      <c r="V966" s="39"/>
      <c r="W966" s="39"/>
      <c r="X966" s="39"/>
      <c r="Y966"/>
      <c r="Z966"/>
      <c r="AA966" s="39"/>
      <c r="AB966"/>
      <c r="AC966"/>
    </row>
    <row r="967" spans="2:29" ht="12.5">
      <c r="B967" s="1441"/>
      <c r="E967" s="46"/>
      <c r="G967"/>
      <c r="H967"/>
      <c r="I967"/>
      <c r="J967"/>
      <c r="K967"/>
      <c r="L967"/>
      <c r="M967"/>
      <c r="N967"/>
      <c r="O967"/>
      <c r="P967" s="1320"/>
      <c r="Q967"/>
      <c r="R967"/>
      <c r="S967"/>
      <c r="T967" s="39"/>
      <c r="U967" s="39"/>
      <c r="V967" s="39"/>
      <c r="W967" s="39"/>
      <c r="X967" s="39"/>
      <c r="Y967"/>
      <c r="Z967"/>
      <c r="AA967" s="39"/>
      <c r="AB967"/>
      <c r="AC967"/>
    </row>
    <row r="968" spans="2:29" ht="12.5">
      <c r="B968" s="1441"/>
      <c r="E968" s="46"/>
      <c r="G968"/>
      <c r="H968"/>
      <c r="I968"/>
      <c r="J968"/>
      <c r="K968"/>
      <c r="L968"/>
      <c r="M968"/>
      <c r="N968"/>
      <c r="O968"/>
      <c r="P968" s="1320"/>
      <c r="Q968"/>
      <c r="R968"/>
      <c r="S968"/>
      <c r="T968" s="39"/>
      <c r="U968" s="39"/>
      <c r="V968" s="39"/>
      <c r="W968" s="39"/>
      <c r="X968" s="39"/>
      <c r="Y968"/>
      <c r="Z968"/>
      <c r="AA968" s="39"/>
      <c r="AB968"/>
      <c r="AC968"/>
    </row>
    <row r="969" spans="2:29" ht="12.5">
      <c r="B969" s="1441"/>
      <c r="E969" s="46"/>
      <c r="G969"/>
      <c r="H969"/>
      <c r="I969"/>
      <c r="J969"/>
      <c r="K969"/>
      <c r="L969"/>
      <c r="M969"/>
      <c r="N969"/>
      <c r="O969"/>
      <c r="P969" s="1320"/>
      <c r="Q969"/>
      <c r="R969"/>
      <c r="S969"/>
      <c r="T969" s="39"/>
      <c r="U969" s="39"/>
      <c r="V969" s="39"/>
      <c r="W969" s="39"/>
      <c r="X969" s="39"/>
      <c r="Y969"/>
      <c r="Z969"/>
      <c r="AA969" s="39"/>
      <c r="AB969"/>
      <c r="AC969"/>
    </row>
    <row r="970" spans="2:29" ht="12.5">
      <c r="B970" s="1441"/>
      <c r="E970" s="46"/>
      <c r="G970"/>
      <c r="H970"/>
      <c r="I970"/>
      <c r="J970"/>
      <c r="K970"/>
      <c r="L970"/>
      <c r="M970"/>
      <c r="N970"/>
      <c r="O970"/>
      <c r="P970" s="1320"/>
      <c r="Q970"/>
      <c r="R970"/>
      <c r="S970"/>
      <c r="T970" s="39"/>
      <c r="U970" s="39"/>
      <c r="V970" s="39"/>
      <c r="W970" s="39"/>
      <c r="X970" s="39"/>
      <c r="Y970"/>
      <c r="Z970"/>
      <c r="AA970" s="39"/>
      <c r="AB970"/>
      <c r="AC970"/>
    </row>
    <row r="971" spans="2:29" ht="12.5">
      <c r="B971" s="1441"/>
      <c r="E971" s="46"/>
      <c r="G971"/>
      <c r="H971"/>
      <c r="I971"/>
      <c r="J971"/>
      <c r="K971"/>
      <c r="L971"/>
      <c r="M971"/>
      <c r="N971"/>
      <c r="O971"/>
      <c r="P971" s="1320"/>
      <c r="Q971"/>
      <c r="R971"/>
      <c r="S971"/>
      <c r="T971" s="39"/>
      <c r="U971" s="39"/>
      <c r="V971" s="39"/>
      <c r="W971" s="39"/>
      <c r="X971" s="39"/>
      <c r="Y971"/>
      <c r="Z971"/>
      <c r="AA971" s="39"/>
      <c r="AB971"/>
      <c r="AC971"/>
    </row>
    <row r="972" spans="2:29" ht="12.5">
      <c r="B972" s="1441"/>
      <c r="E972" s="46"/>
      <c r="G972"/>
      <c r="H972"/>
      <c r="I972"/>
      <c r="J972"/>
      <c r="K972"/>
      <c r="L972"/>
      <c r="M972"/>
      <c r="N972"/>
      <c r="O972"/>
      <c r="P972" s="1320"/>
      <c r="Q972"/>
      <c r="R972"/>
      <c r="S972"/>
      <c r="T972" s="39"/>
      <c r="U972" s="39"/>
      <c r="V972" s="39"/>
      <c r="W972" s="39"/>
      <c r="X972" s="39"/>
      <c r="Y972"/>
      <c r="Z972"/>
      <c r="AA972" s="39"/>
      <c r="AB972"/>
      <c r="AC972"/>
    </row>
    <row r="973" spans="2:29" ht="12.5">
      <c r="B973" s="1441"/>
      <c r="E973" s="46"/>
      <c r="G973"/>
      <c r="H973"/>
      <c r="I973"/>
      <c r="J973"/>
      <c r="K973"/>
      <c r="L973"/>
      <c r="M973"/>
      <c r="N973"/>
      <c r="O973"/>
      <c r="P973" s="1320"/>
      <c r="Q973"/>
      <c r="R973"/>
      <c r="S973"/>
      <c r="T973" s="39"/>
      <c r="U973" s="39"/>
      <c r="V973" s="39"/>
      <c r="W973" s="39"/>
      <c r="X973" s="39"/>
      <c r="Y973"/>
      <c r="Z973"/>
      <c r="AA973" s="39"/>
      <c r="AB973"/>
      <c r="AC973"/>
    </row>
    <row r="974" spans="2:29" ht="12.5">
      <c r="B974" s="1441"/>
      <c r="E974" s="46"/>
      <c r="G974"/>
      <c r="H974"/>
      <c r="I974"/>
      <c r="J974"/>
      <c r="K974"/>
      <c r="L974"/>
      <c r="M974"/>
      <c r="N974"/>
      <c r="O974"/>
      <c r="P974" s="1320"/>
      <c r="Q974"/>
      <c r="R974"/>
      <c r="S974"/>
      <c r="T974" s="39"/>
      <c r="U974" s="39"/>
      <c r="V974" s="39"/>
      <c r="W974" s="39"/>
      <c r="X974" s="39"/>
      <c r="Y974"/>
      <c r="Z974"/>
      <c r="AA974" s="39"/>
      <c r="AB974"/>
      <c r="AC974"/>
    </row>
    <row r="975" spans="2:29" ht="12.5">
      <c r="B975" s="1441"/>
      <c r="E975" s="46"/>
      <c r="G975"/>
      <c r="H975"/>
      <c r="I975"/>
      <c r="J975"/>
      <c r="K975"/>
      <c r="L975"/>
      <c r="M975"/>
      <c r="N975"/>
      <c r="O975"/>
      <c r="P975" s="1320"/>
      <c r="Q975"/>
      <c r="R975"/>
      <c r="S975"/>
      <c r="T975" s="39"/>
      <c r="U975" s="39"/>
      <c r="V975" s="39"/>
      <c r="W975" s="39"/>
      <c r="X975" s="39"/>
      <c r="Y975"/>
      <c r="Z975"/>
      <c r="AA975" s="39"/>
      <c r="AB975"/>
      <c r="AC975"/>
    </row>
    <row r="976" spans="2:29" ht="12.5">
      <c r="B976" s="1441"/>
      <c r="E976" s="46"/>
      <c r="G976"/>
      <c r="H976"/>
      <c r="I976"/>
      <c r="J976"/>
      <c r="K976"/>
      <c r="L976"/>
      <c r="M976"/>
      <c r="N976"/>
      <c r="O976"/>
      <c r="P976" s="1320"/>
      <c r="Q976"/>
      <c r="R976"/>
      <c r="S976"/>
      <c r="T976" s="39"/>
      <c r="U976" s="39"/>
      <c r="V976" s="39"/>
      <c r="W976" s="39"/>
      <c r="X976" s="39"/>
      <c r="Y976"/>
      <c r="Z976"/>
      <c r="AA976" s="39"/>
      <c r="AB976"/>
      <c r="AC976"/>
    </row>
    <row r="977" spans="2:29" ht="12.5">
      <c r="B977" s="1441"/>
      <c r="E977" s="46"/>
      <c r="G977"/>
      <c r="H977"/>
      <c r="I977"/>
      <c r="J977"/>
      <c r="K977"/>
      <c r="L977"/>
      <c r="M977"/>
      <c r="N977"/>
      <c r="O977"/>
      <c r="P977" s="1320"/>
      <c r="Q977"/>
      <c r="R977"/>
      <c r="S977"/>
      <c r="T977" s="39"/>
      <c r="U977" s="39"/>
      <c r="V977" s="39"/>
      <c r="W977" s="39"/>
      <c r="X977" s="39"/>
      <c r="Y977"/>
      <c r="Z977"/>
      <c r="AA977" s="39"/>
      <c r="AB977"/>
      <c r="AC977"/>
    </row>
    <row r="978" spans="2:29" ht="12.5">
      <c r="B978" s="1441"/>
      <c r="E978" s="46"/>
      <c r="G978"/>
      <c r="H978"/>
      <c r="I978"/>
      <c r="J978"/>
      <c r="K978"/>
      <c r="L978"/>
      <c r="M978"/>
      <c r="N978"/>
      <c r="O978"/>
      <c r="P978" s="1320"/>
      <c r="Q978"/>
      <c r="R978"/>
      <c r="S978"/>
      <c r="T978" s="39"/>
      <c r="U978" s="39"/>
      <c r="V978" s="39"/>
      <c r="W978" s="39"/>
      <c r="X978" s="39"/>
      <c r="Y978"/>
      <c r="Z978"/>
      <c r="AA978" s="39"/>
      <c r="AB978"/>
      <c r="AC978"/>
    </row>
    <row r="979" spans="2:29" ht="12.5">
      <c r="B979" s="1441"/>
      <c r="E979" s="46"/>
      <c r="G979"/>
      <c r="H979"/>
      <c r="I979"/>
      <c r="J979"/>
      <c r="K979"/>
      <c r="L979"/>
      <c r="M979"/>
      <c r="N979"/>
      <c r="O979"/>
      <c r="P979" s="1320"/>
      <c r="Q979"/>
      <c r="R979"/>
      <c r="S979"/>
      <c r="T979" s="39"/>
      <c r="U979" s="39"/>
      <c r="V979" s="39"/>
      <c r="W979" s="39"/>
      <c r="X979" s="39"/>
      <c r="Y979"/>
      <c r="Z979"/>
      <c r="AA979" s="39"/>
      <c r="AB979"/>
      <c r="AC979"/>
    </row>
    <row r="980" spans="2:29" ht="12.5">
      <c r="B980" s="1441"/>
      <c r="E980" s="46"/>
      <c r="G980"/>
      <c r="H980"/>
      <c r="I980"/>
      <c r="J980"/>
      <c r="K980"/>
      <c r="L980"/>
      <c r="M980"/>
      <c r="N980"/>
      <c r="O980"/>
      <c r="P980" s="1320"/>
      <c r="Q980"/>
      <c r="R980"/>
      <c r="S980"/>
      <c r="T980" s="39"/>
      <c r="U980" s="39"/>
      <c r="V980" s="39"/>
      <c r="W980" s="39"/>
      <c r="X980" s="39"/>
      <c r="Y980"/>
      <c r="Z980"/>
      <c r="AA980" s="39"/>
      <c r="AB980"/>
      <c r="AC980"/>
    </row>
    <row r="981" spans="2:29" ht="12.5">
      <c r="B981" s="1441"/>
      <c r="E981" s="46"/>
      <c r="G981"/>
      <c r="H981"/>
      <c r="I981"/>
      <c r="J981"/>
      <c r="K981"/>
      <c r="L981"/>
      <c r="M981"/>
      <c r="N981"/>
      <c r="O981"/>
      <c r="P981" s="1320"/>
      <c r="Q981"/>
      <c r="R981"/>
      <c r="S981"/>
      <c r="T981" s="39"/>
      <c r="U981" s="39"/>
      <c r="V981" s="39"/>
      <c r="W981" s="39"/>
      <c r="X981" s="39"/>
      <c r="Y981"/>
      <c r="Z981"/>
      <c r="AA981" s="39"/>
      <c r="AB981"/>
      <c r="AC981"/>
    </row>
    <row r="982" spans="2:29" ht="12.5">
      <c r="B982" s="1441"/>
      <c r="E982" s="46"/>
      <c r="G982"/>
      <c r="H982"/>
      <c r="I982"/>
      <c r="J982"/>
      <c r="K982"/>
      <c r="L982"/>
      <c r="M982"/>
      <c r="N982"/>
      <c r="O982"/>
      <c r="P982" s="1320"/>
      <c r="Q982"/>
      <c r="R982"/>
      <c r="S982"/>
      <c r="T982" s="39"/>
      <c r="U982" s="39"/>
      <c r="V982" s="39"/>
      <c r="W982" s="39"/>
      <c r="X982" s="39"/>
      <c r="Y982"/>
      <c r="Z982"/>
      <c r="AA982" s="39"/>
      <c r="AB982"/>
      <c r="AC982"/>
    </row>
    <row r="983" spans="2:29" ht="12.5">
      <c r="B983" s="1441"/>
      <c r="E983" s="46"/>
      <c r="G983"/>
      <c r="H983"/>
      <c r="I983"/>
      <c r="J983"/>
      <c r="K983"/>
      <c r="L983"/>
      <c r="M983"/>
      <c r="N983"/>
      <c r="O983"/>
      <c r="P983" s="1320"/>
      <c r="Q983"/>
      <c r="R983"/>
      <c r="S983"/>
      <c r="T983" s="39"/>
      <c r="U983" s="39"/>
      <c r="V983" s="39"/>
      <c r="W983" s="39"/>
      <c r="X983" s="39"/>
      <c r="Y983"/>
      <c r="Z983"/>
      <c r="AA983" s="39"/>
      <c r="AB983"/>
      <c r="AC983"/>
    </row>
    <row r="984" spans="2:29" ht="12.5">
      <c r="B984" s="1441"/>
      <c r="E984" s="46"/>
      <c r="G984"/>
      <c r="H984"/>
      <c r="I984"/>
      <c r="J984"/>
      <c r="K984"/>
      <c r="L984"/>
      <c r="M984"/>
      <c r="N984"/>
      <c r="O984"/>
      <c r="P984" s="1320"/>
      <c r="Q984"/>
      <c r="R984"/>
      <c r="S984"/>
      <c r="T984" s="39"/>
      <c r="U984" s="39"/>
      <c r="V984" s="39"/>
      <c r="W984" s="39"/>
      <c r="X984" s="39"/>
      <c r="Y984"/>
      <c r="Z984"/>
      <c r="AA984" s="39"/>
      <c r="AB984"/>
      <c r="AC984"/>
    </row>
    <row r="985" spans="2:29" ht="12.5">
      <c r="B985" s="1441"/>
      <c r="E985" s="46"/>
      <c r="G985"/>
      <c r="H985"/>
      <c r="I985"/>
      <c r="J985"/>
      <c r="K985"/>
      <c r="L985"/>
      <c r="M985"/>
      <c r="N985"/>
      <c r="O985"/>
      <c r="P985" s="1320"/>
      <c r="Q985"/>
      <c r="R985"/>
      <c r="S985"/>
      <c r="T985" s="39"/>
      <c r="U985" s="39"/>
      <c r="V985" s="39"/>
      <c r="W985" s="39"/>
      <c r="X985" s="39"/>
      <c r="Y985"/>
      <c r="Z985"/>
      <c r="AA985" s="39"/>
      <c r="AB985"/>
      <c r="AC985"/>
    </row>
    <row r="986" spans="2:29" ht="12.5">
      <c r="B986" s="1441"/>
      <c r="E986" s="46"/>
      <c r="G986"/>
      <c r="H986"/>
      <c r="I986"/>
      <c r="J986"/>
      <c r="K986"/>
      <c r="L986"/>
      <c r="M986"/>
      <c r="N986"/>
      <c r="O986"/>
      <c r="P986" s="1320"/>
      <c r="Q986"/>
      <c r="R986"/>
      <c r="S986"/>
      <c r="T986" s="39"/>
      <c r="U986" s="39"/>
      <c r="V986" s="39"/>
      <c r="W986" s="39"/>
      <c r="X986" s="39"/>
      <c r="Y986"/>
      <c r="Z986"/>
      <c r="AA986" s="39"/>
      <c r="AB986"/>
      <c r="AC986"/>
    </row>
    <row r="987" spans="2:29" ht="12.5">
      <c r="B987" s="1441"/>
      <c r="E987" s="46"/>
      <c r="G987"/>
      <c r="H987"/>
      <c r="I987"/>
      <c r="J987"/>
      <c r="K987"/>
      <c r="L987"/>
      <c r="M987"/>
      <c r="N987"/>
      <c r="O987"/>
      <c r="P987" s="1320"/>
      <c r="Q987"/>
      <c r="R987"/>
      <c r="S987"/>
      <c r="T987" s="39"/>
      <c r="U987" s="39"/>
      <c r="V987" s="39"/>
      <c r="W987" s="39"/>
      <c r="X987" s="39"/>
      <c r="Y987"/>
      <c r="Z987"/>
      <c r="AA987" s="39"/>
      <c r="AB987"/>
      <c r="AC987"/>
    </row>
    <row r="988" spans="2:29" ht="12.5">
      <c r="B988" s="1441"/>
      <c r="E988" s="46"/>
      <c r="G988"/>
      <c r="H988"/>
      <c r="I988"/>
      <c r="J988"/>
      <c r="K988"/>
      <c r="L988"/>
      <c r="M988"/>
      <c r="N988"/>
      <c r="O988"/>
      <c r="P988" s="1320"/>
      <c r="Q988"/>
      <c r="R988"/>
      <c r="S988"/>
      <c r="T988" s="39"/>
      <c r="U988" s="39"/>
      <c r="V988" s="39"/>
      <c r="W988" s="39"/>
      <c r="X988" s="39"/>
      <c r="Y988"/>
      <c r="Z988"/>
      <c r="AA988" s="39"/>
      <c r="AB988"/>
      <c r="AC988"/>
    </row>
    <row r="989" spans="2:29" ht="12.5">
      <c r="B989" s="1441"/>
      <c r="E989" s="46"/>
      <c r="G989"/>
      <c r="H989"/>
      <c r="I989"/>
      <c r="J989"/>
      <c r="K989"/>
      <c r="L989"/>
      <c r="M989"/>
      <c r="N989"/>
      <c r="O989"/>
      <c r="P989" s="1320"/>
      <c r="Q989"/>
      <c r="R989"/>
      <c r="S989"/>
      <c r="T989" s="39"/>
      <c r="U989" s="39"/>
      <c r="V989" s="39"/>
      <c r="W989" s="39"/>
      <c r="X989" s="39"/>
      <c r="Y989"/>
      <c r="Z989"/>
      <c r="AA989" s="39"/>
      <c r="AB989"/>
      <c r="AC989"/>
    </row>
    <row r="990" spans="2:29" ht="12.5">
      <c r="B990" s="1441"/>
      <c r="E990" s="46"/>
      <c r="G990"/>
      <c r="H990"/>
      <c r="I990"/>
      <c r="J990"/>
      <c r="K990"/>
      <c r="L990"/>
      <c r="M990"/>
      <c r="N990"/>
      <c r="O990"/>
      <c r="P990" s="1320"/>
      <c r="Q990"/>
      <c r="R990"/>
      <c r="S990"/>
      <c r="T990" s="39"/>
      <c r="U990" s="39"/>
      <c r="V990" s="39"/>
      <c r="W990" s="39"/>
      <c r="X990" s="39"/>
      <c r="Y990"/>
      <c r="Z990"/>
      <c r="AA990" s="39"/>
      <c r="AB990"/>
      <c r="AC990"/>
    </row>
    <row r="991" spans="2:29" ht="12.5">
      <c r="B991" s="1441"/>
      <c r="E991" s="46"/>
      <c r="G991"/>
      <c r="H991"/>
      <c r="I991"/>
      <c r="J991"/>
      <c r="K991"/>
      <c r="L991"/>
      <c r="M991"/>
      <c r="N991"/>
      <c r="O991"/>
      <c r="P991" s="1320"/>
      <c r="Q991"/>
      <c r="R991"/>
      <c r="S991"/>
      <c r="T991" s="39"/>
      <c r="U991" s="39"/>
      <c r="V991" s="39"/>
      <c r="W991" s="39"/>
      <c r="X991" s="39"/>
      <c r="Y991"/>
      <c r="Z991"/>
      <c r="AA991" s="39"/>
      <c r="AB991"/>
      <c r="AC991"/>
    </row>
    <row r="992" spans="2:29" ht="12.5">
      <c r="B992" s="1441"/>
      <c r="E992" s="46"/>
      <c r="G992"/>
      <c r="H992"/>
      <c r="I992"/>
      <c r="J992"/>
      <c r="K992"/>
      <c r="L992"/>
      <c r="M992"/>
      <c r="N992"/>
      <c r="O992"/>
      <c r="P992" s="1320"/>
      <c r="Q992"/>
      <c r="R992"/>
      <c r="S992"/>
      <c r="T992" s="39"/>
      <c r="U992" s="39"/>
      <c r="V992" s="39"/>
      <c r="W992" s="39"/>
      <c r="X992" s="39"/>
      <c r="Y992"/>
      <c r="Z992"/>
      <c r="AA992" s="39"/>
      <c r="AB992"/>
      <c r="AC992"/>
    </row>
    <row r="993" spans="2:29" ht="12.5">
      <c r="B993" s="1441"/>
      <c r="E993" s="46"/>
      <c r="G993"/>
      <c r="H993"/>
      <c r="I993"/>
      <c r="J993"/>
      <c r="K993"/>
      <c r="L993"/>
      <c r="M993"/>
      <c r="N993"/>
      <c r="O993"/>
      <c r="P993" s="1320"/>
      <c r="Q993"/>
      <c r="R993"/>
      <c r="S993"/>
      <c r="T993" s="39"/>
      <c r="U993" s="39"/>
      <c r="V993" s="39"/>
      <c r="W993" s="39"/>
      <c r="X993" s="39"/>
      <c r="Y993"/>
      <c r="Z993"/>
      <c r="AA993" s="39"/>
      <c r="AB993"/>
      <c r="AC993"/>
    </row>
    <row r="994" spans="2:29" ht="12.5">
      <c r="B994" s="1441"/>
      <c r="E994" s="46"/>
      <c r="G994"/>
      <c r="H994"/>
      <c r="I994"/>
      <c r="J994"/>
      <c r="K994"/>
      <c r="L994"/>
      <c r="M994"/>
      <c r="N994"/>
      <c r="O994"/>
      <c r="P994" s="1320"/>
      <c r="Q994"/>
      <c r="R994"/>
      <c r="S994"/>
      <c r="T994" s="39"/>
      <c r="U994" s="39"/>
      <c r="V994" s="39"/>
      <c r="W994" s="39"/>
      <c r="X994" s="39"/>
      <c r="Y994"/>
      <c r="Z994"/>
      <c r="AA994" s="39"/>
      <c r="AB994"/>
      <c r="AC994"/>
    </row>
    <row r="995" spans="2:29" ht="12.5">
      <c r="B995" s="1441"/>
      <c r="E995" s="46"/>
      <c r="G995"/>
      <c r="H995"/>
      <c r="I995"/>
      <c r="J995"/>
      <c r="K995"/>
      <c r="L995"/>
      <c r="M995"/>
      <c r="N995"/>
      <c r="O995"/>
      <c r="P995" s="1320"/>
      <c r="Q995"/>
      <c r="R995"/>
      <c r="S995"/>
      <c r="T995" s="39"/>
      <c r="U995" s="39"/>
      <c r="V995" s="39"/>
      <c r="W995" s="39"/>
      <c r="X995" s="39"/>
      <c r="Y995"/>
      <c r="Z995"/>
      <c r="AA995" s="39"/>
      <c r="AB995"/>
      <c r="AC995"/>
    </row>
    <row r="996" spans="2:29" ht="12.5">
      <c r="B996" s="1441"/>
      <c r="E996" s="46"/>
      <c r="G996"/>
      <c r="H996"/>
      <c r="I996"/>
      <c r="J996"/>
      <c r="K996"/>
      <c r="L996"/>
      <c r="M996"/>
      <c r="N996"/>
      <c r="O996"/>
      <c r="P996" s="1320"/>
      <c r="Q996"/>
      <c r="R996"/>
      <c r="S996"/>
      <c r="T996" s="39"/>
      <c r="U996" s="39"/>
      <c r="V996" s="39"/>
      <c r="W996" s="39"/>
      <c r="X996" s="39"/>
      <c r="Y996"/>
      <c r="Z996"/>
      <c r="AA996" s="39"/>
      <c r="AB996"/>
      <c r="AC996"/>
    </row>
    <row r="997" spans="2:29" ht="12.5">
      <c r="B997" s="1441"/>
      <c r="E997" s="46"/>
      <c r="G997"/>
      <c r="H997"/>
      <c r="I997"/>
      <c r="J997"/>
      <c r="K997"/>
      <c r="L997"/>
      <c r="M997"/>
      <c r="N997"/>
      <c r="O997"/>
      <c r="P997" s="1320"/>
      <c r="Q997"/>
      <c r="R997"/>
      <c r="S997"/>
      <c r="T997" s="39"/>
      <c r="U997" s="39"/>
      <c r="V997" s="39"/>
      <c r="W997" s="39"/>
      <c r="X997" s="39"/>
      <c r="Y997"/>
      <c r="Z997"/>
      <c r="AA997" s="39"/>
      <c r="AB997"/>
      <c r="AC997"/>
    </row>
    <row r="998" spans="2:29" ht="12.5">
      <c r="B998" s="1441"/>
      <c r="E998" s="46"/>
      <c r="G998"/>
      <c r="H998"/>
      <c r="I998"/>
      <c r="J998"/>
      <c r="K998"/>
      <c r="L998"/>
      <c r="M998"/>
      <c r="N998"/>
      <c r="O998"/>
      <c r="P998" s="1320"/>
      <c r="Q998"/>
      <c r="R998"/>
      <c r="S998"/>
      <c r="T998" s="39"/>
      <c r="U998" s="39"/>
      <c r="V998" s="39"/>
      <c r="W998" s="39"/>
      <c r="X998" s="39"/>
      <c r="Y998"/>
      <c r="Z998"/>
      <c r="AA998" s="39"/>
      <c r="AB998"/>
      <c r="AC998"/>
    </row>
    <row r="999" spans="2:29" ht="12.5">
      <c r="B999" s="1441"/>
      <c r="E999" s="46"/>
      <c r="G999"/>
      <c r="H999"/>
      <c r="I999"/>
      <c r="J999"/>
      <c r="K999"/>
      <c r="L999"/>
      <c r="M999"/>
      <c r="N999"/>
      <c r="O999"/>
      <c r="P999" s="1320"/>
      <c r="Q999"/>
      <c r="R999"/>
      <c r="S999"/>
      <c r="T999" s="39"/>
      <c r="U999" s="39"/>
      <c r="V999" s="39"/>
      <c r="W999" s="39"/>
      <c r="X999" s="39"/>
      <c r="Y999"/>
      <c r="Z999"/>
      <c r="AA999" s="39"/>
      <c r="AB999"/>
      <c r="AC999"/>
    </row>
    <row r="1000" spans="2:29" ht="12.5">
      <c r="B1000" s="1441"/>
      <c r="E1000" s="46"/>
      <c r="G1000"/>
      <c r="H1000"/>
      <c r="I1000"/>
      <c r="J1000"/>
      <c r="K1000"/>
      <c r="L1000"/>
      <c r="M1000"/>
      <c r="N1000"/>
      <c r="O1000"/>
      <c r="P1000" s="1320"/>
      <c r="Q1000"/>
      <c r="R1000"/>
      <c r="S1000"/>
      <c r="T1000" s="39"/>
      <c r="U1000" s="39"/>
      <c r="V1000" s="39"/>
      <c r="W1000" s="39"/>
      <c r="X1000" s="39"/>
      <c r="Y1000"/>
      <c r="Z1000"/>
      <c r="AA1000" s="39"/>
      <c r="AB1000"/>
      <c r="AC1000"/>
    </row>
    <row r="1001" spans="2:29" ht="12.5">
      <c r="B1001" s="1441"/>
      <c r="E1001" s="46"/>
      <c r="G1001"/>
      <c r="H1001"/>
      <c r="I1001"/>
      <c r="J1001"/>
      <c r="K1001"/>
      <c r="L1001"/>
      <c r="M1001"/>
      <c r="N1001"/>
      <c r="O1001"/>
      <c r="P1001" s="1320"/>
      <c r="Q1001"/>
      <c r="R1001"/>
      <c r="S1001"/>
      <c r="T1001" s="39"/>
      <c r="U1001" s="39"/>
      <c r="V1001" s="39"/>
      <c r="W1001" s="39"/>
      <c r="X1001" s="39"/>
      <c r="Y1001"/>
      <c r="Z1001"/>
      <c r="AA1001" s="39"/>
      <c r="AB1001"/>
      <c r="AC1001"/>
    </row>
    <row r="1002" spans="2:29" ht="12.5">
      <c r="B1002" s="1441"/>
      <c r="E1002" s="46"/>
      <c r="G1002"/>
      <c r="H1002"/>
      <c r="I1002"/>
      <c r="J1002"/>
      <c r="K1002"/>
      <c r="L1002"/>
      <c r="M1002"/>
      <c r="N1002"/>
      <c r="O1002"/>
      <c r="P1002" s="1320"/>
      <c r="Q1002"/>
      <c r="R1002"/>
      <c r="S1002"/>
      <c r="T1002" s="39"/>
      <c r="U1002" s="39"/>
      <c r="V1002" s="39"/>
      <c r="W1002" s="39"/>
      <c r="X1002" s="39"/>
      <c r="Y1002"/>
      <c r="Z1002"/>
      <c r="AA1002" s="39"/>
      <c r="AB1002"/>
      <c r="AC1002"/>
    </row>
    <row r="1003" spans="2:29" ht="12.5">
      <c r="B1003" s="1441"/>
      <c r="E1003" s="46"/>
      <c r="G1003"/>
      <c r="H1003"/>
      <c r="I1003"/>
      <c r="J1003"/>
      <c r="K1003"/>
      <c r="L1003"/>
      <c r="M1003"/>
      <c r="N1003"/>
      <c r="O1003"/>
      <c r="P1003" s="1320"/>
      <c r="Q1003"/>
      <c r="R1003"/>
      <c r="S1003"/>
      <c r="T1003" s="39"/>
      <c r="U1003" s="39"/>
      <c r="V1003" s="39"/>
      <c r="W1003" s="39"/>
      <c r="X1003" s="39"/>
      <c r="Y1003"/>
      <c r="Z1003"/>
      <c r="AA1003" s="39"/>
      <c r="AB1003"/>
      <c r="AC1003"/>
    </row>
    <row r="1004" spans="2:29" ht="12.5">
      <c r="B1004" s="1441"/>
      <c r="E1004" s="46"/>
      <c r="G1004"/>
      <c r="H1004"/>
      <c r="I1004"/>
      <c r="J1004"/>
      <c r="K1004"/>
      <c r="L1004"/>
      <c r="M1004"/>
      <c r="N1004"/>
      <c r="O1004"/>
      <c r="P1004" s="1320"/>
      <c r="Q1004"/>
      <c r="R1004"/>
      <c r="S1004"/>
      <c r="T1004" s="39"/>
      <c r="U1004" s="39"/>
      <c r="V1004" s="39"/>
      <c r="W1004" s="39"/>
      <c r="X1004" s="39"/>
      <c r="Y1004"/>
      <c r="Z1004"/>
      <c r="AA1004" s="39"/>
      <c r="AB1004"/>
      <c r="AC1004"/>
    </row>
    <row r="1005" spans="2:29" ht="12.5">
      <c r="B1005" s="1441"/>
      <c r="E1005" s="46"/>
      <c r="G1005"/>
      <c r="H1005"/>
      <c r="I1005"/>
      <c r="J1005"/>
      <c r="K1005"/>
      <c r="L1005"/>
      <c r="M1005"/>
      <c r="N1005"/>
      <c r="O1005"/>
      <c r="P1005" s="1320"/>
      <c r="Q1005"/>
      <c r="R1005"/>
      <c r="S1005"/>
      <c r="T1005" s="39"/>
      <c r="U1005" s="39"/>
      <c r="V1005" s="39"/>
      <c r="W1005" s="39"/>
      <c r="X1005" s="39"/>
      <c r="Y1005"/>
      <c r="Z1005"/>
      <c r="AA1005" s="39"/>
      <c r="AB1005"/>
      <c r="AC1005"/>
    </row>
    <row r="1006" spans="2:29" ht="12.5">
      <c r="B1006" s="1441"/>
      <c r="E1006" s="46"/>
      <c r="G1006"/>
      <c r="H1006"/>
      <c r="I1006"/>
      <c r="J1006"/>
      <c r="K1006"/>
      <c r="L1006"/>
      <c r="M1006"/>
      <c r="N1006"/>
      <c r="O1006"/>
      <c r="P1006" s="1320"/>
      <c r="Q1006"/>
      <c r="R1006"/>
      <c r="S1006"/>
      <c r="T1006" s="39"/>
      <c r="U1006" s="39"/>
      <c r="V1006" s="39"/>
      <c r="W1006" s="39"/>
      <c r="X1006" s="39"/>
      <c r="Y1006"/>
      <c r="Z1006"/>
      <c r="AA1006" s="39"/>
      <c r="AB1006"/>
      <c r="AC1006"/>
    </row>
    <row r="1007" spans="2:29" ht="12.5">
      <c r="B1007" s="1441"/>
      <c r="E1007" s="46"/>
      <c r="G1007"/>
      <c r="H1007"/>
      <c r="I1007"/>
      <c r="J1007"/>
      <c r="K1007"/>
      <c r="L1007"/>
      <c r="M1007"/>
      <c r="N1007"/>
      <c r="O1007"/>
      <c r="P1007" s="1320"/>
      <c r="Q1007"/>
      <c r="R1007"/>
      <c r="S1007"/>
      <c r="T1007" s="39"/>
      <c r="U1007" s="39"/>
      <c r="V1007" s="39"/>
      <c r="W1007" s="39"/>
      <c r="X1007" s="39"/>
      <c r="Y1007"/>
      <c r="Z1007"/>
      <c r="AA1007" s="39"/>
      <c r="AB1007"/>
      <c r="AC1007"/>
    </row>
    <row r="1008" spans="2:29" ht="12.5">
      <c r="B1008" s="1441"/>
      <c r="E1008" s="46"/>
      <c r="G1008"/>
      <c r="H1008"/>
      <c r="I1008"/>
      <c r="J1008"/>
      <c r="K1008"/>
      <c r="L1008"/>
      <c r="M1008"/>
      <c r="N1008"/>
      <c r="O1008"/>
      <c r="P1008" s="1320"/>
      <c r="Q1008"/>
      <c r="R1008"/>
      <c r="S1008"/>
      <c r="T1008" s="39"/>
      <c r="U1008" s="39"/>
      <c r="V1008" s="39"/>
      <c r="W1008" s="39"/>
      <c r="X1008" s="39"/>
      <c r="Y1008"/>
      <c r="Z1008"/>
      <c r="AA1008" s="39"/>
      <c r="AB1008"/>
      <c r="AC1008"/>
    </row>
    <row r="1009" spans="1:29" ht="12.5">
      <c r="B1009" s="1441"/>
      <c r="E1009" s="46"/>
      <c r="G1009"/>
      <c r="H1009"/>
      <c r="I1009"/>
      <c r="J1009"/>
      <c r="K1009"/>
      <c r="L1009"/>
      <c r="M1009"/>
      <c r="N1009"/>
      <c r="O1009"/>
      <c r="P1009" s="1320"/>
      <c r="Q1009"/>
      <c r="R1009"/>
      <c r="S1009"/>
      <c r="T1009" s="39"/>
      <c r="U1009" s="39"/>
      <c r="V1009" s="39"/>
      <c r="W1009" s="39"/>
      <c r="X1009" s="39"/>
      <c r="Y1009"/>
      <c r="Z1009"/>
      <c r="AA1009" s="39"/>
      <c r="AB1009"/>
      <c r="AC1009"/>
    </row>
    <row r="1013" spans="1:29" ht="15.5">
      <c r="A1013" s="1322" t="s">
        <v>3353</v>
      </c>
    </row>
    <row r="1015" spans="1:29" ht="46">
      <c r="A1015" s="595" t="s">
        <v>181</v>
      </c>
      <c r="B1015" s="595" t="s">
        <v>1850</v>
      </c>
      <c r="C1015" s="595" t="s">
        <v>3095</v>
      </c>
      <c r="D1015" s="1307" t="s">
        <v>3360</v>
      </c>
      <c r="E1015" s="595" t="s">
        <v>3096</v>
      </c>
      <c r="F1015" s="612" t="s">
        <v>3366</v>
      </c>
      <c r="G1015" s="595" t="s">
        <v>3293</v>
      </c>
      <c r="H1015" s="1264" t="s">
        <v>138</v>
      </c>
      <c r="I1015" s="1264" t="s">
        <v>24</v>
      </c>
      <c r="J1015" s="1264" t="s">
        <v>130</v>
      </c>
      <c r="K1015" s="1264" t="s">
        <v>995</v>
      </c>
      <c r="L1015" s="1264" t="s">
        <v>101</v>
      </c>
      <c r="M1015" s="1264" t="s">
        <v>994</v>
      </c>
      <c r="N1015" s="1264" t="s">
        <v>3290</v>
      </c>
      <c r="O1015" s="1264" t="s">
        <v>3109</v>
      </c>
      <c r="P1015" s="1264" t="s">
        <v>2892</v>
      </c>
      <c r="Q1015" s="1264" t="s">
        <v>3110</v>
      </c>
      <c r="R1015" s="1264" t="s">
        <v>3111</v>
      </c>
      <c r="S1015" s="1264" t="s">
        <v>3112</v>
      </c>
      <c r="T1015" s="1264" t="s">
        <v>3292</v>
      </c>
      <c r="U1015" s="1264" t="s">
        <v>3291</v>
      </c>
      <c r="V1015" s="1264" t="s">
        <v>139</v>
      </c>
      <c r="W1015" s="1264" t="s">
        <v>261</v>
      </c>
      <c r="X1015" s="1264" t="s">
        <v>132</v>
      </c>
    </row>
    <row r="1016" spans="1:29" ht="10.5" customHeight="1">
      <c r="B1016" s="1441"/>
      <c r="E1016" s="46"/>
      <c r="G1016" s="183"/>
      <c r="H1016" s="183"/>
      <c r="I1016" s="183"/>
      <c r="J1016" s="1315"/>
    </row>
    <row r="1017" spans="1:29">
      <c r="B1017" s="1441"/>
      <c r="E1017" s="46"/>
      <c r="G1017" s="183"/>
      <c r="H1017" s="183"/>
      <c r="I1017" s="183"/>
      <c r="J1017" s="1315"/>
    </row>
    <row r="1018" spans="1:29">
      <c r="B1018" s="1441"/>
      <c r="E1018" s="46"/>
      <c r="G1018" s="183"/>
      <c r="H1018" s="183"/>
      <c r="I1018" s="183"/>
      <c r="J1018" s="1315"/>
    </row>
    <row r="1019" spans="1:29">
      <c r="B1019" s="1441"/>
      <c r="E1019" s="46"/>
      <c r="G1019" s="183"/>
      <c r="H1019" s="183"/>
      <c r="I1019" s="183"/>
      <c r="J1019" s="1315"/>
    </row>
    <row r="1020" spans="1:29">
      <c r="B1020" s="1441"/>
      <c r="E1020" s="46"/>
      <c r="G1020" s="183"/>
      <c r="H1020" s="183"/>
      <c r="I1020" s="183"/>
      <c r="J1020" s="1315"/>
    </row>
    <row r="1021" spans="1:29">
      <c r="B1021" s="1441"/>
      <c r="E1021" s="46"/>
      <c r="G1021" s="183"/>
      <c r="H1021" s="183"/>
      <c r="I1021" s="183"/>
      <c r="J1021" s="1315"/>
    </row>
    <row r="1022" spans="1:29">
      <c r="B1022" s="1441"/>
      <c r="E1022" s="46"/>
      <c r="G1022" s="183"/>
      <c r="H1022" s="183"/>
      <c r="I1022" s="183"/>
      <c r="J1022" s="1315"/>
    </row>
    <row r="1023" spans="1:29">
      <c r="B1023" s="1441"/>
      <c r="E1023" s="46"/>
      <c r="G1023" s="183"/>
      <c r="H1023" s="183"/>
      <c r="I1023" s="183"/>
      <c r="J1023" s="1315"/>
    </row>
    <row r="1024" spans="1:29">
      <c r="B1024" s="1441"/>
      <c r="E1024" s="46"/>
      <c r="G1024" s="183"/>
      <c r="H1024" s="183"/>
      <c r="I1024" s="183"/>
      <c r="J1024" s="1315"/>
    </row>
    <row r="1025" spans="2:10">
      <c r="B1025" s="1441"/>
      <c r="E1025" s="46"/>
      <c r="G1025" s="183"/>
      <c r="H1025" s="183"/>
      <c r="I1025" s="183"/>
      <c r="J1025" s="1315"/>
    </row>
    <row r="1026" spans="2:10">
      <c r="B1026" s="1441"/>
      <c r="E1026" s="46"/>
      <c r="G1026" s="183"/>
      <c r="H1026" s="183"/>
      <c r="I1026" s="183"/>
      <c r="J1026" s="1315"/>
    </row>
    <row r="1027" spans="2:10">
      <c r="B1027" s="1441"/>
      <c r="E1027" s="46"/>
      <c r="G1027" s="183"/>
      <c r="H1027" s="183"/>
      <c r="I1027" s="183"/>
      <c r="J1027" s="1315"/>
    </row>
    <row r="1028" spans="2:10">
      <c r="B1028" s="1441"/>
      <c r="E1028" s="46"/>
      <c r="G1028" s="183"/>
      <c r="H1028" s="183"/>
      <c r="I1028" s="183"/>
      <c r="J1028" s="1315"/>
    </row>
    <row r="1029" spans="2:10">
      <c r="B1029" s="1441"/>
      <c r="E1029" s="46"/>
      <c r="G1029" s="183"/>
      <c r="H1029" s="183"/>
      <c r="I1029" s="183"/>
      <c r="J1029" s="1315"/>
    </row>
    <row r="1030" spans="2:10">
      <c r="B1030" s="1441"/>
      <c r="E1030" s="46"/>
      <c r="G1030" s="183"/>
      <c r="H1030" s="183"/>
      <c r="I1030" s="183"/>
      <c r="J1030" s="1315"/>
    </row>
    <row r="1031" spans="2:10">
      <c r="B1031" s="1441"/>
      <c r="E1031" s="46"/>
      <c r="G1031" s="183"/>
      <c r="H1031" s="183"/>
      <c r="I1031" s="183"/>
      <c r="J1031" s="1315"/>
    </row>
    <row r="1032" spans="2:10">
      <c r="B1032" s="1441"/>
      <c r="E1032" s="46"/>
      <c r="G1032" s="183"/>
      <c r="H1032" s="183"/>
      <c r="I1032" s="183"/>
      <c r="J1032" s="1315"/>
    </row>
    <row r="1033" spans="2:10">
      <c r="B1033" s="1441"/>
      <c r="E1033" s="46"/>
      <c r="G1033" s="183"/>
      <c r="H1033" s="183"/>
      <c r="I1033" s="183"/>
      <c r="J1033" s="1315"/>
    </row>
    <row r="1034" spans="2:10">
      <c r="B1034" s="1441"/>
      <c r="E1034" s="46"/>
      <c r="G1034" s="183"/>
      <c r="H1034" s="183"/>
      <c r="I1034" s="183"/>
      <c r="J1034" s="1315"/>
    </row>
    <row r="1035" spans="2:10">
      <c r="B1035" s="1441"/>
      <c r="E1035" s="46"/>
      <c r="G1035" s="183"/>
      <c r="H1035" s="183"/>
      <c r="I1035" s="183"/>
      <c r="J1035" s="1315"/>
    </row>
    <row r="1036" spans="2:10">
      <c r="B1036" s="1441"/>
      <c r="E1036" s="46"/>
      <c r="G1036" s="183"/>
      <c r="H1036" s="183"/>
      <c r="I1036" s="183"/>
      <c r="J1036" s="1315"/>
    </row>
    <row r="1037" spans="2:10">
      <c r="B1037" s="1441"/>
      <c r="E1037" s="46"/>
      <c r="G1037" s="183"/>
      <c r="H1037" s="183"/>
      <c r="I1037" s="183"/>
      <c r="J1037" s="1315"/>
    </row>
    <row r="1038" spans="2:10">
      <c r="B1038" s="1441"/>
      <c r="E1038" s="46"/>
      <c r="G1038" s="183"/>
      <c r="H1038" s="183"/>
      <c r="I1038" s="183"/>
      <c r="J1038" s="1315"/>
    </row>
    <row r="1039" spans="2:10">
      <c r="B1039" s="1441"/>
      <c r="E1039" s="46"/>
      <c r="G1039" s="183"/>
      <c r="H1039" s="183"/>
      <c r="I1039" s="183"/>
      <c r="J1039" s="1315"/>
    </row>
    <row r="1040" spans="2:10">
      <c r="B1040" s="1441"/>
      <c r="E1040" s="46"/>
      <c r="G1040" s="183"/>
      <c r="H1040" s="183"/>
      <c r="I1040" s="183"/>
      <c r="J1040" s="1315"/>
    </row>
    <row r="1041" spans="2:10">
      <c r="B1041" s="1441"/>
      <c r="E1041" s="46"/>
      <c r="G1041" s="183"/>
      <c r="H1041" s="183"/>
      <c r="I1041" s="183"/>
      <c r="J1041" s="1315"/>
    </row>
    <row r="1042" spans="2:10">
      <c r="B1042" s="1441"/>
      <c r="E1042" s="46"/>
      <c r="G1042" s="183"/>
      <c r="H1042" s="183"/>
      <c r="I1042" s="183"/>
      <c r="J1042" s="1315"/>
    </row>
    <row r="1043" spans="2:10">
      <c r="B1043" s="1441"/>
      <c r="E1043" s="46"/>
      <c r="G1043" s="183"/>
      <c r="H1043" s="183"/>
      <c r="I1043" s="183"/>
      <c r="J1043" s="1315"/>
    </row>
    <row r="1044" spans="2:10">
      <c r="B1044" s="1441"/>
      <c r="E1044" s="46"/>
      <c r="G1044" s="183"/>
      <c r="H1044" s="183"/>
      <c r="I1044" s="183"/>
      <c r="J1044" s="1315"/>
    </row>
    <row r="1045" spans="2:10">
      <c r="B1045" s="1441"/>
      <c r="E1045" s="46"/>
      <c r="G1045" s="183"/>
      <c r="H1045" s="183"/>
      <c r="I1045" s="183"/>
      <c r="J1045" s="1315"/>
    </row>
    <row r="1046" spans="2:10">
      <c r="B1046" s="1441"/>
      <c r="E1046" s="46"/>
      <c r="G1046" s="183"/>
      <c r="H1046" s="183"/>
      <c r="I1046" s="183"/>
      <c r="J1046" s="1315"/>
    </row>
    <row r="1047" spans="2:10">
      <c r="B1047" s="1441"/>
      <c r="E1047" s="46"/>
      <c r="G1047" s="183"/>
      <c r="H1047" s="183"/>
      <c r="I1047" s="183"/>
      <c r="J1047" s="1315"/>
    </row>
    <row r="1048" spans="2:10">
      <c r="B1048" s="1441"/>
      <c r="E1048" s="46"/>
      <c r="G1048" s="183"/>
      <c r="H1048" s="183"/>
      <c r="I1048" s="183"/>
      <c r="J1048" s="1315"/>
    </row>
    <row r="1049" spans="2:10">
      <c r="B1049" s="1441"/>
      <c r="E1049" s="46"/>
      <c r="G1049" s="183"/>
      <c r="H1049" s="183"/>
      <c r="I1049" s="183"/>
      <c r="J1049" s="1315"/>
    </row>
    <row r="1050" spans="2:10">
      <c r="B1050" s="1441"/>
      <c r="E1050" s="46"/>
      <c r="G1050" s="183"/>
      <c r="H1050" s="183"/>
      <c r="I1050" s="183"/>
      <c r="J1050" s="1315"/>
    </row>
    <row r="1051" spans="2:10">
      <c r="B1051" s="1441"/>
      <c r="E1051" s="46"/>
      <c r="G1051" s="183"/>
      <c r="H1051" s="183"/>
      <c r="I1051" s="183"/>
      <c r="J1051" s="1315"/>
    </row>
    <row r="1052" spans="2:10">
      <c r="B1052" s="1441"/>
      <c r="E1052" s="46"/>
      <c r="G1052" s="183"/>
      <c r="H1052" s="183"/>
      <c r="I1052" s="183"/>
      <c r="J1052" s="1315"/>
    </row>
    <row r="1053" spans="2:10">
      <c r="B1053" s="1441"/>
      <c r="E1053" s="46"/>
      <c r="G1053" s="183"/>
      <c r="H1053" s="183"/>
      <c r="I1053" s="183"/>
      <c r="J1053" s="1315"/>
    </row>
    <row r="1054" spans="2:10">
      <c r="B1054" s="1441"/>
      <c r="E1054" s="46"/>
      <c r="G1054" s="183"/>
      <c r="H1054" s="183"/>
      <c r="I1054" s="183"/>
      <c r="J1054" s="1315"/>
    </row>
    <row r="1055" spans="2:10">
      <c r="B1055" s="1441"/>
      <c r="E1055" s="46"/>
      <c r="G1055" s="183"/>
      <c r="H1055" s="183"/>
      <c r="I1055" s="183"/>
      <c r="J1055" s="1315"/>
    </row>
    <row r="1056" spans="2:10">
      <c r="B1056" s="1441"/>
      <c r="E1056" s="46"/>
      <c r="G1056" s="183"/>
      <c r="H1056" s="183"/>
      <c r="I1056" s="183"/>
      <c r="J1056" s="1315"/>
    </row>
    <row r="1057" spans="2:10">
      <c r="B1057" s="1441"/>
      <c r="E1057" s="46"/>
      <c r="G1057" s="183"/>
      <c r="H1057" s="183"/>
      <c r="I1057" s="183"/>
      <c r="J1057" s="1315"/>
    </row>
    <row r="1058" spans="2:10">
      <c r="B1058" s="1441"/>
      <c r="E1058" s="46"/>
      <c r="G1058" s="183"/>
      <c r="H1058" s="183"/>
      <c r="I1058" s="183"/>
      <c r="J1058" s="1315"/>
    </row>
    <row r="1059" spans="2:10">
      <c r="B1059" s="1441"/>
      <c r="E1059" s="46"/>
      <c r="G1059" s="183"/>
      <c r="H1059" s="183"/>
      <c r="I1059" s="183"/>
      <c r="J1059" s="1315"/>
    </row>
    <row r="1060" spans="2:10">
      <c r="B1060" s="1441"/>
      <c r="E1060" s="46"/>
      <c r="G1060" s="183"/>
      <c r="H1060" s="183"/>
      <c r="I1060" s="183"/>
      <c r="J1060" s="1315"/>
    </row>
    <row r="1061" spans="2:10">
      <c r="B1061" s="1441"/>
      <c r="E1061" s="46"/>
      <c r="G1061" s="183"/>
      <c r="H1061" s="183"/>
      <c r="I1061" s="183"/>
      <c r="J1061" s="1315"/>
    </row>
    <row r="1062" spans="2:10">
      <c r="B1062" s="1441"/>
      <c r="E1062" s="46"/>
      <c r="G1062" s="183"/>
      <c r="H1062" s="183"/>
      <c r="I1062" s="183"/>
      <c r="J1062" s="1315"/>
    </row>
    <row r="1063" spans="2:10">
      <c r="B1063" s="1441"/>
      <c r="E1063" s="46"/>
      <c r="G1063" s="183"/>
      <c r="H1063" s="183"/>
      <c r="I1063" s="183"/>
      <c r="J1063" s="1315"/>
    </row>
    <row r="1064" spans="2:10">
      <c r="B1064" s="1441"/>
      <c r="E1064" s="46"/>
      <c r="G1064" s="183"/>
      <c r="H1064" s="183"/>
      <c r="I1064" s="183"/>
      <c r="J1064" s="1315"/>
    </row>
    <row r="1065" spans="2:10">
      <c r="B1065" s="1441"/>
      <c r="E1065" s="46"/>
      <c r="G1065" s="183"/>
      <c r="H1065" s="183"/>
      <c r="I1065" s="183"/>
      <c r="J1065" s="1315"/>
    </row>
    <row r="1066" spans="2:10">
      <c r="B1066" s="1441"/>
      <c r="E1066" s="46"/>
      <c r="G1066" s="183"/>
      <c r="H1066" s="183"/>
      <c r="I1066" s="183"/>
      <c r="J1066" s="1315"/>
    </row>
    <row r="1067" spans="2:10">
      <c r="B1067" s="1441"/>
      <c r="E1067" s="46"/>
      <c r="G1067" s="183"/>
      <c r="H1067" s="183"/>
      <c r="I1067" s="183"/>
      <c r="J1067" s="1315"/>
    </row>
    <row r="1068" spans="2:10">
      <c r="B1068" s="1441"/>
      <c r="E1068" s="46"/>
      <c r="G1068" s="183"/>
      <c r="H1068" s="183"/>
      <c r="I1068" s="183"/>
      <c r="J1068" s="1315"/>
    </row>
    <row r="1069" spans="2:10">
      <c r="B1069" s="1441"/>
      <c r="E1069" s="46"/>
      <c r="G1069" s="183"/>
      <c r="H1069" s="183"/>
      <c r="I1069" s="183"/>
      <c r="J1069" s="1315"/>
    </row>
    <row r="1070" spans="2:10">
      <c r="B1070" s="1441"/>
      <c r="E1070" s="46"/>
      <c r="G1070" s="183"/>
      <c r="H1070" s="183"/>
      <c r="I1070" s="183"/>
      <c r="J1070" s="1315"/>
    </row>
    <row r="1071" spans="2:10">
      <c r="B1071" s="1441"/>
      <c r="E1071" s="46"/>
      <c r="G1071" s="183"/>
      <c r="H1071" s="183"/>
      <c r="I1071" s="183"/>
      <c r="J1071" s="1315"/>
    </row>
    <row r="1072" spans="2:10">
      <c r="B1072" s="1441"/>
      <c r="E1072" s="46"/>
      <c r="G1072" s="183"/>
      <c r="H1072" s="183"/>
      <c r="I1072" s="183"/>
      <c r="J1072" s="1315"/>
    </row>
    <row r="1073" spans="2:10">
      <c r="B1073" s="1441"/>
      <c r="E1073" s="46"/>
      <c r="G1073" s="183"/>
      <c r="H1073" s="183"/>
      <c r="I1073" s="183"/>
      <c r="J1073" s="1315"/>
    </row>
    <row r="1074" spans="2:10">
      <c r="B1074" s="1441"/>
      <c r="E1074" s="46"/>
      <c r="G1074" s="183"/>
      <c r="H1074" s="183"/>
      <c r="I1074" s="183"/>
      <c r="J1074" s="1315"/>
    </row>
    <row r="1075" spans="2:10">
      <c r="B1075" s="1441"/>
      <c r="E1075" s="46"/>
      <c r="G1075" s="183"/>
      <c r="H1075" s="183"/>
      <c r="I1075" s="183"/>
      <c r="J1075" s="1315"/>
    </row>
    <row r="1076" spans="2:10">
      <c r="B1076" s="1441"/>
      <c r="E1076" s="46"/>
      <c r="G1076" s="183"/>
      <c r="H1076" s="183"/>
      <c r="I1076" s="183"/>
      <c r="J1076" s="1315"/>
    </row>
    <row r="1077" spans="2:10">
      <c r="B1077" s="1441"/>
      <c r="E1077" s="46"/>
      <c r="G1077" s="183"/>
      <c r="H1077" s="183"/>
      <c r="I1077" s="183"/>
      <c r="J1077" s="1315"/>
    </row>
    <row r="1078" spans="2:10">
      <c r="B1078" s="1441"/>
      <c r="E1078" s="46"/>
      <c r="G1078" s="183"/>
      <c r="H1078" s="183"/>
      <c r="I1078" s="183"/>
      <c r="J1078" s="1315"/>
    </row>
    <row r="1079" spans="2:10">
      <c r="B1079" s="1441"/>
      <c r="E1079" s="46"/>
      <c r="G1079" s="183"/>
      <c r="H1079" s="183"/>
      <c r="I1079" s="183"/>
      <c r="J1079" s="1315"/>
    </row>
    <row r="1080" spans="2:10">
      <c r="B1080" s="1441"/>
      <c r="E1080" s="46"/>
      <c r="G1080" s="183"/>
      <c r="H1080" s="183"/>
      <c r="I1080" s="183"/>
      <c r="J1080" s="1315"/>
    </row>
    <row r="1081" spans="2:10">
      <c r="B1081" s="1441"/>
      <c r="E1081" s="46"/>
      <c r="G1081" s="183"/>
      <c r="H1081" s="183"/>
      <c r="I1081" s="183"/>
      <c r="J1081" s="1315"/>
    </row>
    <row r="1082" spans="2:10">
      <c r="B1082" s="1441"/>
      <c r="E1082" s="46"/>
      <c r="G1082" s="183"/>
      <c r="H1082" s="183"/>
      <c r="I1082" s="183"/>
      <c r="J1082" s="1315"/>
    </row>
    <row r="1083" spans="2:10">
      <c r="B1083" s="1441"/>
      <c r="E1083" s="46"/>
      <c r="G1083" s="183"/>
      <c r="H1083" s="183"/>
      <c r="I1083" s="183"/>
      <c r="J1083" s="1315"/>
    </row>
    <row r="1084" spans="2:10">
      <c r="B1084" s="1441"/>
      <c r="E1084" s="46"/>
      <c r="G1084" s="183"/>
      <c r="H1084" s="183"/>
      <c r="I1084" s="183"/>
      <c r="J1084" s="1315"/>
    </row>
    <row r="1085" spans="2:10">
      <c r="B1085" s="1441"/>
      <c r="E1085" s="46"/>
      <c r="G1085" s="183"/>
      <c r="H1085" s="183"/>
      <c r="I1085" s="183"/>
      <c r="J1085" s="1315"/>
    </row>
    <row r="1086" spans="2:10">
      <c r="B1086" s="1441"/>
      <c r="E1086" s="46"/>
      <c r="G1086" s="183"/>
      <c r="H1086" s="183"/>
      <c r="I1086" s="183"/>
      <c r="J1086" s="1315"/>
    </row>
    <row r="1087" spans="2:10">
      <c r="B1087" s="1441"/>
      <c r="E1087" s="46"/>
      <c r="G1087" s="183"/>
      <c r="H1087" s="183"/>
      <c r="I1087" s="183"/>
      <c r="J1087" s="1315"/>
    </row>
    <row r="1088" spans="2:10">
      <c r="B1088" s="1441"/>
      <c r="E1088" s="46"/>
      <c r="G1088" s="183"/>
      <c r="H1088" s="183"/>
      <c r="I1088" s="183"/>
      <c r="J1088" s="1315"/>
    </row>
    <row r="1089" spans="2:10">
      <c r="B1089" s="1441"/>
      <c r="E1089" s="46"/>
      <c r="G1089" s="183"/>
      <c r="H1089" s="183"/>
      <c r="I1089" s="183"/>
      <c r="J1089" s="1315"/>
    </row>
    <row r="1090" spans="2:10">
      <c r="B1090" s="1441"/>
      <c r="E1090" s="46"/>
      <c r="G1090" s="183"/>
      <c r="H1090" s="183"/>
      <c r="I1090" s="183"/>
      <c r="J1090" s="1315"/>
    </row>
    <row r="1091" spans="2:10">
      <c r="B1091" s="1441"/>
      <c r="E1091" s="46"/>
      <c r="G1091" s="183"/>
      <c r="H1091" s="183"/>
      <c r="I1091" s="183"/>
      <c r="J1091" s="1315"/>
    </row>
    <row r="1092" spans="2:10">
      <c r="B1092" s="1441"/>
      <c r="E1092" s="46"/>
      <c r="G1092" s="183"/>
      <c r="H1092" s="183"/>
      <c r="I1092" s="183"/>
      <c r="J1092" s="1315"/>
    </row>
    <row r="1093" spans="2:10">
      <c r="B1093" s="1441"/>
      <c r="E1093" s="46"/>
      <c r="G1093" s="183"/>
      <c r="H1093" s="183"/>
      <c r="I1093" s="183"/>
      <c r="J1093" s="1315"/>
    </row>
    <row r="1094" spans="2:10">
      <c r="B1094" s="1441"/>
      <c r="E1094" s="46"/>
      <c r="G1094" s="183"/>
      <c r="H1094" s="183"/>
      <c r="I1094" s="183"/>
      <c r="J1094" s="1315"/>
    </row>
    <row r="1095" spans="2:10">
      <c r="B1095" s="1441"/>
      <c r="E1095" s="46"/>
      <c r="G1095" s="183"/>
      <c r="H1095" s="183"/>
      <c r="I1095" s="183"/>
      <c r="J1095" s="1315"/>
    </row>
    <row r="1096" spans="2:10">
      <c r="B1096" s="1441"/>
      <c r="E1096" s="46"/>
      <c r="G1096" s="183"/>
      <c r="H1096" s="183"/>
      <c r="I1096" s="183"/>
      <c r="J1096" s="1315"/>
    </row>
    <row r="1097" spans="2:10">
      <c r="B1097" s="1441"/>
      <c r="E1097" s="46"/>
      <c r="G1097" s="183"/>
      <c r="H1097" s="183"/>
      <c r="I1097" s="183"/>
      <c r="J1097" s="1315"/>
    </row>
    <row r="1098" spans="2:10">
      <c r="B1098" s="1441"/>
      <c r="E1098" s="46"/>
      <c r="G1098" s="183"/>
      <c r="H1098" s="183"/>
      <c r="I1098" s="183"/>
      <c r="J1098" s="1315"/>
    </row>
    <row r="1099" spans="2:10">
      <c r="B1099" s="1441"/>
      <c r="E1099" s="46"/>
      <c r="G1099" s="183"/>
      <c r="H1099" s="183"/>
      <c r="I1099" s="183"/>
      <c r="J1099" s="1315"/>
    </row>
    <row r="1100" spans="2:10">
      <c r="B1100" s="1441"/>
      <c r="E1100" s="46"/>
      <c r="G1100" s="183"/>
      <c r="H1100" s="183"/>
      <c r="I1100" s="183"/>
      <c r="J1100" s="1315"/>
    </row>
    <row r="1101" spans="2:10">
      <c r="B1101" s="1441"/>
      <c r="E1101" s="46"/>
      <c r="G1101" s="183"/>
      <c r="H1101" s="183"/>
      <c r="I1101" s="183"/>
      <c r="J1101" s="1315"/>
    </row>
    <row r="1102" spans="2:10">
      <c r="B1102" s="1441"/>
      <c r="E1102" s="46"/>
      <c r="G1102" s="183"/>
      <c r="H1102" s="183"/>
      <c r="I1102" s="183"/>
      <c r="J1102" s="1315"/>
    </row>
    <row r="1103" spans="2:10">
      <c r="B1103" s="1441"/>
      <c r="E1103" s="46"/>
      <c r="G1103" s="183"/>
      <c r="H1103" s="183"/>
      <c r="I1103" s="183"/>
      <c r="J1103" s="1315"/>
    </row>
    <row r="1104" spans="2:10">
      <c r="B1104" s="1441"/>
      <c r="E1104" s="46"/>
      <c r="G1104" s="183"/>
      <c r="H1104" s="183"/>
      <c r="I1104" s="183"/>
      <c r="J1104" s="1315"/>
    </row>
    <row r="1105" spans="1:10">
      <c r="B1105" s="1441"/>
      <c r="E1105" s="46"/>
      <c r="G1105" s="183"/>
      <c r="H1105" s="183"/>
      <c r="I1105" s="183"/>
      <c r="J1105" s="1315"/>
    </row>
    <row r="1106" spans="1:10">
      <c r="B1106" s="1441"/>
      <c r="E1106" s="46"/>
      <c r="G1106" s="183"/>
      <c r="H1106" s="183"/>
      <c r="I1106" s="183"/>
      <c r="J1106" s="1315"/>
    </row>
    <row r="1107" spans="1:10">
      <c r="B1107" s="1441"/>
      <c r="E1107" s="46"/>
      <c r="G1107" s="183"/>
      <c r="H1107" s="183"/>
      <c r="I1107" s="183"/>
      <c r="J1107" s="1315"/>
    </row>
    <row r="1108" spans="1:10">
      <c r="B1108" s="1441"/>
      <c r="E1108" s="46"/>
      <c r="G1108" s="183"/>
      <c r="H1108" s="183"/>
      <c r="I1108" s="183"/>
      <c r="J1108" s="1315"/>
    </row>
    <row r="1109" spans="1:10">
      <c r="B1109" s="1441"/>
      <c r="E1109" s="46"/>
      <c r="G1109" s="183"/>
      <c r="H1109" s="183"/>
      <c r="I1109" s="183"/>
      <c r="J1109" s="1315"/>
    </row>
    <row r="1110" spans="1:10">
      <c r="B1110" s="1441"/>
      <c r="E1110" s="46"/>
      <c r="G1110" s="183"/>
      <c r="H1110" s="183"/>
      <c r="I1110" s="183"/>
      <c r="J1110" s="1315"/>
    </row>
    <row r="1111" spans="1:10">
      <c r="B1111" s="1441"/>
      <c r="E1111" s="46"/>
      <c r="G1111" s="183"/>
      <c r="H1111" s="183"/>
      <c r="I1111" s="183"/>
      <c r="J1111" s="1315"/>
    </row>
    <row r="1112" spans="1:10">
      <c r="B1112" s="1441"/>
      <c r="E1112" s="46"/>
      <c r="G1112" s="183"/>
      <c r="H1112" s="183"/>
      <c r="I1112" s="183"/>
      <c r="J1112" s="1315"/>
    </row>
    <row r="1113" spans="1:10">
      <c r="B1113" s="1441"/>
      <c r="E1113" s="46"/>
      <c r="G1113" s="183"/>
      <c r="H1113" s="183"/>
      <c r="I1113" s="183"/>
      <c r="J1113" s="1315"/>
    </row>
    <row r="1114" spans="1:10">
      <c r="B1114" s="1441"/>
      <c r="E1114" s="46"/>
      <c r="G1114" s="183"/>
      <c r="H1114" s="183"/>
      <c r="I1114" s="183"/>
      <c r="J1114" s="1315"/>
    </row>
    <row r="1115" spans="1:10">
      <c r="B1115" s="1441"/>
      <c r="E1115" s="46"/>
      <c r="G1115" s="183"/>
      <c r="H1115" s="183"/>
      <c r="I1115" s="183"/>
      <c r="J1115" s="1315"/>
    </row>
    <row r="1119" spans="1:10" ht="15.5">
      <c r="A1119" s="1322" t="s">
        <v>3354</v>
      </c>
    </row>
    <row r="1121" spans="1:22" ht="46">
      <c r="A1121" s="612" t="s">
        <v>181</v>
      </c>
      <c r="B1121" s="612" t="s">
        <v>1850</v>
      </c>
      <c r="C1121" s="612" t="s">
        <v>3095</v>
      </c>
      <c r="D1121" s="1307" t="s">
        <v>3360</v>
      </c>
      <c r="E1121" s="612" t="s">
        <v>3096</v>
      </c>
      <c r="F1121" s="612" t="s">
        <v>3366</v>
      </c>
      <c r="G1121" s="1264" t="s">
        <v>2985</v>
      </c>
      <c r="H1121" s="1264" t="s">
        <v>24</v>
      </c>
      <c r="I1121" s="1264" t="s">
        <v>130</v>
      </c>
      <c r="J1121" s="1264" t="s">
        <v>995</v>
      </c>
      <c r="K1121" s="1264" t="s">
        <v>101</v>
      </c>
      <c r="L1121" s="1264" t="s">
        <v>994</v>
      </c>
      <c r="M1121" s="1264" t="s">
        <v>3109</v>
      </c>
      <c r="N1121" s="1264" t="s">
        <v>2892</v>
      </c>
      <c r="O1121" s="1264" t="s">
        <v>313</v>
      </c>
      <c r="P1121" s="1264" t="s">
        <v>3111</v>
      </c>
      <c r="Q1121" s="1264" t="s">
        <v>3112</v>
      </c>
      <c r="R1121" s="1264" t="s">
        <v>3292</v>
      </c>
      <c r="S1121" s="1264" t="s">
        <v>3291</v>
      </c>
      <c r="T1121" s="1264" t="s">
        <v>139</v>
      </c>
      <c r="U1121" s="1264" t="s">
        <v>3027</v>
      </c>
      <c r="V1121" s="1264" t="s">
        <v>132</v>
      </c>
    </row>
    <row r="1122" spans="1:22">
      <c r="B1122" s="1441"/>
      <c r="E1122" s="46"/>
      <c r="G1122" s="46"/>
      <c r="H1122" s="46"/>
      <c r="I1122" s="1312"/>
      <c r="J1122" s="1315"/>
      <c r="K1122" s="1315"/>
      <c r="L1122" s="1315"/>
      <c r="M1122" s="1315"/>
    </row>
    <row r="1123" spans="1:22">
      <c r="B1123" s="1441"/>
      <c r="E1123" s="46"/>
      <c r="G1123" s="46"/>
      <c r="H1123" s="46"/>
      <c r="I1123" s="1312"/>
      <c r="J1123" s="1315"/>
      <c r="K1123" s="1315"/>
      <c r="L1123" s="1315"/>
      <c r="M1123" s="1315"/>
    </row>
    <row r="1124" spans="1:22">
      <c r="B1124" s="1441"/>
      <c r="E1124" s="46"/>
      <c r="G1124" s="46"/>
      <c r="H1124" s="46"/>
      <c r="I1124" s="1312"/>
      <c r="J1124" s="1315"/>
      <c r="K1124" s="1315"/>
      <c r="L1124" s="1315"/>
      <c r="M1124" s="1315"/>
    </row>
    <row r="1125" spans="1:22">
      <c r="B1125" s="1441"/>
      <c r="E1125" s="46"/>
      <c r="G1125" s="46"/>
      <c r="H1125" s="46"/>
      <c r="I1125" s="1312"/>
      <c r="J1125" s="1315"/>
      <c r="K1125" s="1315"/>
      <c r="L1125" s="1315"/>
      <c r="M1125" s="1315"/>
    </row>
    <row r="1126" spans="1:22">
      <c r="B1126" s="1441"/>
      <c r="E1126" s="46"/>
      <c r="G1126" s="46"/>
      <c r="H1126" s="46"/>
      <c r="I1126" s="1312"/>
      <c r="J1126" s="1315"/>
      <c r="K1126" s="1315"/>
      <c r="L1126" s="1315"/>
      <c r="M1126" s="1315"/>
    </row>
    <row r="1127" spans="1:22">
      <c r="B1127" s="1441"/>
      <c r="E1127" s="46"/>
      <c r="G1127" s="46"/>
      <c r="H1127" s="46"/>
      <c r="I1127" s="1312"/>
      <c r="J1127" s="1315"/>
      <c r="K1127" s="1315"/>
      <c r="L1127" s="1315"/>
      <c r="M1127" s="1315"/>
    </row>
    <row r="1128" spans="1:22">
      <c r="B1128" s="1441"/>
      <c r="E1128" s="46"/>
      <c r="G1128" s="46"/>
      <c r="H1128" s="46"/>
      <c r="I1128" s="1312"/>
      <c r="J1128" s="1315"/>
      <c r="K1128" s="1315"/>
      <c r="L1128" s="1315"/>
      <c r="M1128" s="1315"/>
    </row>
    <row r="1129" spans="1:22">
      <c r="B1129" s="1441"/>
      <c r="E1129" s="46"/>
      <c r="G1129" s="46"/>
      <c r="H1129" s="46"/>
      <c r="I1129" s="1312"/>
      <c r="J1129" s="1315"/>
      <c r="K1129" s="1315"/>
      <c r="L1129" s="1315"/>
      <c r="M1129" s="1315"/>
    </row>
    <row r="1130" spans="1:22">
      <c r="B1130" s="1441"/>
      <c r="E1130" s="46"/>
      <c r="G1130" s="46"/>
      <c r="H1130" s="46"/>
      <c r="I1130" s="1312"/>
      <c r="J1130" s="1315"/>
      <c r="K1130" s="1315"/>
      <c r="L1130" s="1315"/>
      <c r="M1130" s="1315"/>
    </row>
    <row r="1131" spans="1:22">
      <c r="B1131" s="1441"/>
      <c r="E1131" s="46"/>
      <c r="G1131" s="46"/>
      <c r="H1131" s="46"/>
      <c r="I1131" s="1312"/>
      <c r="J1131" s="1315"/>
      <c r="K1131" s="1315"/>
      <c r="L1131" s="1315"/>
      <c r="M1131" s="1315"/>
    </row>
    <row r="1132" spans="1:22">
      <c r="B1132" s="1441"/>
      <c r="E1132" s="46"/>
      <c r="G1132" s="46"/>
      <c r="H1132" s="46"/>
      <c r="I1132" s="1312"/>
      <c r="J1132" s="1315"/>
      <c r="K1132" s="1315"/>
      <c r="L1132" s="1315"/>
      <c r="M1132" s="1315"/>
    </row>
    <row r="1133" spans="1:22">
      <c r="B1133" s="1441"/>
      <c r="E1133" s="46"/>
      <c r="G1133" s="46"/>
      <c r="H1133" s="46"/>
      <c r="I1133" s="1312"/>
      <c r="J1133" s="1315"/>
      <c r="K1133" s="1315"/>
      <c r="L1133" s="1315"/>
      <c r="M1133" s="1315"/>
    </row>
    <row r="1134" spans="1:22">
      <c r="B1134" s="1441"/>
      <c r="E1134" s="46"/>
      <c r="G1134" s="46"/>
      <c r="H1134" s="46"/>
      <c r="I1134" s="1312"/>
      <c r="J1134" s="1315"/>
      <c r="K1134" s="1315"/>
      <c r="L1134" s="1315"/>
      <c r="M1134" s="1315"/>
    </row>
    <row r="1135" spans="1:22">
      <c r="B1135" s="1441"/>
      <c r="E1135" s="46"/>
      <c r="G1135" s="46"/>
      <c r="H1135" s="46"/>
      <c r="I1135" s="1312"/>
      <c r="J1135" s="1315"/>
      <c r="K1135" s="1315"/>
      <c r="L1135" s="1315"/>
      <c r="M1135" s="1315"/>
    </row>
    <row r="1136" spans="1:22">
      <c r="B1136" s="1441"/>
      <c r="E1136" s="46"/>
      <c r="G1136" s="46"/>
      <c r="H1136" s="46"/>
      <c r="I1136" s="1312"/>
      <c r="J1136" s="1315"/>
      <c r="K1136" s="1315"/>
      <c r="L1136" s="1315"/>
      <c r="M1136" s="1315"/>
    </row>
    <row r="1137" spans="2:13">
      <c r="B1137" s="1441"/>
      <c r="E1137" s="46"/>
      <c r="G1137" s="46"/>
      <c r="H1137" s="46"/>
      <c r="I1137" s="1312"/>
      <c r="J1137" s="1315"/>
      <c r="K1137" s="1315"/>
      <c r="L1137" s="1315"/>
      <c r="M1137" s="1315"/>
    </row>
    <row r="1138" spans="2:13">
      <c r="B1138" s="1441"/>
      <c r="E1138" s="46"/>
      <c r="G1138" s="46"/>
      <c r="H1138" s="46"/>
      <c r="I1138" s="1312"/>
      <c r="J1138" s="1315"/>
      <c r="K1138" s="1315"/>
      <c r="L1138" s="1315"/>
      <c r="M1138" s="1315"/>
    </row>
    <row r="1139" spans="2:13">
      <c r="B1139" s="1441"/>
      <c r="E1139" s="46"/>
      <c r="G1139" s="46"/>
      <c r="H1139" s="46"/>
      <c r="I1139" s="1312"/>
      <c r="J1139" s="1315"/>
      <c r="K1139" s="1315"/>
      <c r="L1139" s="1315"/>
      <c r="M1139" s="1315"/>
    </row>
    <row r="1140" spans="2:13">
      <c r="B1140" s="1441"/>
      <c r="E1140" s="46"/>
      <c r="G1140" s="46"/>
      <c r="H1140" s="46"/>
      <c r="I1140" s="1312"/>
      <c r="J1140" s="1315"/>
      <c r="K1140" s="1315"/>
      <c r="L1140" s="1315"/>
      <c r="M1140" s="1315"/>
    </row>
    <row r="1141" spans="2:13">
      <c r="B1141" s="1441"/>
      <c r="E1141" s="46"/>
      <c r="G1141" s="46"/>
      <c r="H1141" s="46"/>
      <c r="I1141" s="1312"/>
      <c r="J1141" s="1315"/>
      <c r="K1141" s="1315"/>
      <c r="L1141" s="1315"/>
      <c r="M1141" s="1315"/>
    </row>
    <row r="1142" spans="2:13">
      <c r="B1142" s="1441"/>
      <c r="E1142" s="46"/>
      <c r="G1142" s="46"/>
      <c r="H1142" s="46"/>
      <c r="I1142" s="1312"/>
      <c r="J1142" s="1315"/>
      <c r="K1142" s="1315"/>
      <c r="L1142" s="1315"/>
      <c r="M1142" s="1315"/>
    </row>
    <row r="1143" spans="2:13">
      <c r="B1143" s="1441"/>
      <c r="E1143" s="46"/>
      <c r="G1143" s="46"/>
      <c r="H1143" s="46"/>
      <c r="I1143" s="1312"/>
      <c r="J1143" s="1315"/>
      <c r="K1143" s="1315"/>
      <c r="L1143" s="1315"/>
      <c r="M1143" s="1315"/>
    </row>
    <row r="1144" spans="2:13">
      <c r="B1144" s="1441"/>
      <c r="E1144" s="46"/>
      <c r="G1144" s="46"/>
      <c r="H1144" s="46"/>
      <c r="I1144" s="1312"/>
      <c r="J1144" s="1315"/>
      <c r="K1144" s="1315"/>
      <c r="L1144" s="1315"/>
      <c r="M1144" s="1315"/>
    </row>
    <row r="1145" spans="2:13">
      <c r="B1145" s="1441"/>
      <c r="E1145" s="46"/>
      <c r="G1145" s="46"/>
      <c r="H1145" s="46"/>
      <c r="I1145" s="1312"/>
      <c r="J1145" s="1315"/>
      <c r="K1145" s="1315"/>
      <c r="L1145" s="1315"/>
      <c r="M1145" s="1315"/>
    </row>
    <row r="1146" spans="2:13">
      <c r="B1146" s="1441"/>
      <c r="E1146" s="46"/>
      <c r="G1146" s="46"/>
      <c r="H1146" s="46"/>
      <c r="I1146" s="1312"/>
      <c r="J1146" s="1315"/>
      <c r="K1146" s="1315"/>
      <c r="L1146" s="1315"/>
      <c r="M1146" s="1315"/>
    </row>
    <row r="1147" spans="2:13">
      <c r="B1147" s="1441"/>
      <c r="E1147" s="46"/>
      <c r="G1147" s="46"/>
      <c r="H1147" s="46"/>
      <c r="I1147" s="1312"/>
      <c r="J1147" s="1315"/>
      <c r="K1147" s="1315"/>
      <c r="L1147" s="1315"/>
      <c r="M1147" s="1315"/>
    </row>
    <row r="1148" spans="2:13">
      <c r="B1148" s="1441"/>
      <c r="E1148" s="46"/>
      <c r="G1148" s="46"/>
      <c r="H1148" s="46"/>
      <c r="I1148" s="1312"/>
      <c r="J1148" s="1315"/>
      <c r="K1148" s="1315"/>
      <c r="L1148" s="1315"/>
      <c r="M1148" s="1315"/>
    </row>
    <row r="1149" spans="2:13">
      <c r="B1149" s="1441"/>
      <c r="E1149" s="46"/>
      <c r="G1149" s="46"/>
      <c r="H1149" s="46"/>
      <c r="I1149" s="1312"/>
      <c r="J1149" s="1315"/>
      <c r="K1149" s="1315"/>
      <c r="L1149" s="1315"/>
      <c r="M1149" s="1315"/>
    </row>
    <row r="1150" spans="2:13">
      <c r="B1150" s="1441"/>
      <c r="E1150" s="46"/>
      <c r="G1150" s="46"/>
      <c r="H1150" s="46"/>
      <c r="I1150" s="1312"/>
      <c r="J1150" s="1315"/>
      <c r="K1150" s="1315"/>
      <c r="L1150" s="1315"/>
      <c r="M1150" s="1315"/>
    </row>
    <row r="1151" spans="2:13">
      <c r="B1151" s="1441"/>
      <c r="E1151" s="46"/>
      <c r="G1151" s="46"/>
      <c r="H1151" s="46"/>
      <c r="I1151" s="1312"/>
      <c r="J1151" s="1315"/>
      <c r="K1151" s="1315"/>
      <c r="L1151" s="1315"/>
      <c r="M1151" s="1315"/>
    </row>
    <row r="1152" spans="2:13">
      <c r="B1152" s="1441"/>
      <c r="E1152" s="46"/>
      <c r="G1152" s="46"/>
      <c r="H1152" s="46"/>
      <c r="I1152" s="1312"/>
      <c r="J1152" s="1315"/>
      <c r="K1152" s="1315"/>
      <c r="L1152" s="1315"/>
      <c r="M1152" s="1315"/>
    </row>
    <row r="1153" spans="2:13">
      <c r="B1153" s="1441"/>
      <c r="E1153" s="46"/>
      <c r="G1153" s="46"/>
      <c r="H1153" s="46"/>
      <c r="I1153" s="1312"/>
      <c r="J1153" s="1315"/>
      <c r="K1153" s="1315"/>
      <c r="L1153" s="1315"/>
      <c r="M1153" s="1315"/>
    </row>
    <row r="1154" spans="2:13">
      <c r="B1154" s="1441"/>
      <c r="E1154" s="46"/>
      <c r="G1154" s="46"/>
      <c r="H1154" s="46"/>
      <c r="I1154" s="1312"/>
      <c r="J1154" s="1315"/>
      <c r="K1154" s="1315"/>
      <c r="L1154" s="1315"/>
      <c r="M1154" s="1315"/>
    </row>
    <row r="1155" spans="2:13">
      <c r="B1155" s="1441"/>
      <c r="E1155" s="46"/>
      <c r="G1155" s="46"/>
      <c r="H1155" s="46"/>
      <c r="I1155" s="1312"/>
      <c r="J1155" s="1315"/>
      <c r="K1155" s="1315"/>
      <c r="L1155" s="1315"/>
      <c r="M1155" s="1315"/>
    </row>
    <row r="1156" spans="2:13">
      <c r="B1156" s="1441"/>
      <c r="E1156" s="46"/>
      <c r="G1156" s="46"/>
      <c r="H1156" s="46"/>
      <c r="I1156" s="1312"/>
      <c r="J1156" s="1315"/>
      <c r="K1156" s="1315"/>
      <c r="L1156" s="1315"/>
      <c r="M1156" s="1315"/>
    </row>
    <row r="1157" spans="2:13">
      <c r="B1157" s="1441"/>
      <c r="E1157" s="46"/>
      <c r="G1157" s="46"/>
      <c r="H1157" s="46"/>
      <c r="I1157" s="1312"/>
      <c r="J1157" s="1315"/>
      <c r="K1157" s="1315"/>
      <c r="L1157" s="1315"/>
      <c r="M1157" s="1315"/>
    </row>
    <row r="1158" spans="2:13">
      <c r="B1158" s="1441"/>
      <c r="E1158" s="46"/>
      <c r="G1158" s="46"/>
      <c r="H1158" s="46"/>
      <c r="I1158" s="1312"/>
      <c r="J1158" s="1315"/>
      <c r="K1158" s="1315"/>
      <c r="L1158" s="1315"/>
      <c r="M1158" s="1315"/>
    </row>
    <row r="1159" spans="2:13">
      <c r="B1159" s="1441"/>
      <c r="E1159" s="46"/>
      <c r="G1159" s="46"/>
      <c r="H1159" s="46"/>
      <c r="I1159" s="1312"/>
      <c r="J1159" s="1315"/>
      <c r="K1159" s="1315"/>
      <c r="L1159" s="1315"/>
      <c r="M1159" s="1315"/>
    </row>
    <row r="1160" spans="2:13">
      <c r="B1160" s="1441"/>
      <c r="E1160" s="46"/>
      <c r="G1160" s="46"/>
      <c r="H1160" s="46"/>
      <c r="I1160" s="1312"/>
      <c r="J1160" s="1315"/>
      <c r="K1160" s="1315"/>
      <c r="L1160" s="1315"/>
      <c r="M1160" s="1315"/>
    </row>
    <row r="1161" spans="2:13">
      <c r="B1161" s="1441"/>
      <c r="E1161" s="46"/>
      <c r="G1161" s="46"/>
      <c r="H1161" s="46"/>
      <c r="I1161" s="1312"/>
      <c r="J1161" s="1315"/>
      <c r="K1161" s="1315"/>
      <c r="L1161" s="1315"/>
      <c r="M1161" s="1315"/>
    </row>
    <row r="1162" spans="2:13">
      <c r="B1162" s="1441"/>
      <c r="E1162" s="46"/>
      <c r="G1162" s="46"/>
      <c r="H1162" s="46"/>
      <c r="I1162" s="1312"/>
      <c r="J1162" s="1315"/>
      <c r="K1162" s="1315"/>
      <c r="L1162" s="1315"/>
      <c r="M1162" s="1315"/>
    </row>
    <row r="1163" spans="2:13">
      <c r="B1163" s="1441"/>
      <c r="E1163" s="46"/>
      <c r="G1163" s="46"/>
      <c r="H1163" s="46"/>
      <c r="I1163" s="1312"/>
      <c r="J1163" s="1315"/>
      <c r="K1163" s="1315"/>
      <c r="L1163" s="1315"/>
      <c r="M1163" s="1315"/>
    </row>
    <row r="1164" spans="2:13">
      <c r="B1164" s="1441"/>
      <c r="E1164" s="46"/>
      <c r="G1164" s="46"/>
      <c r="H1164" s="46"/>
      <c r="I1164" s="1312"/>
      <c r="J1164" s="1315"/>
      <c r="K1164" s="1315"/>
      <c r="L1164" s="1315"/>
      <c r="M1164" s="1315"/>
    </row>
    <row r="1165" spans="2:13">
      <c r="B1165" s="1441"/>
      <c r="E1165" s="46"/>
      <c r="G1165" s="46"/>
      <c r="H1165" s="46"/>
      <c r="I1165" s="1312"/>
      <c r="J1165" s="1315"/>
      <c r="K1165" s="1315"/>
      <c r="L1165" s="1315"/>
      <c r="M1165" s="1315"/>
    </row>
    <row r="1166" spans="2:13">
      <c r="B1166" s="1441"/>
      <c r="E1166" s="46"/>
      <c r="G1166" s="46"/>
      <c r="H1166" s="46"/>
      <c r="I1166" s="1312"/>
      <c r="J1166" s="1315"/>
      <c r="K1166" s="1315"/>
      <c r="L1166" s="1315"/>
      <c r="M1166" s="1315"/>
    </row>
    <row r="1167" spans="2:13">
      <c r="B1167" s="1441"/>
      <c r="E1167" s="46"/>
      <c r="G1167" s="46"/>
      <c r="H1167" s="46"/>
      <c r="I1167" s="1312"/>
      <c r="J1167" s="1315"/>
      <c r="K1167" s="1315"/>
      <c r="L1167" s="1315"/>
      <c r="M1167" s="1315"/>
    </row>
    <row r="1168" spans="2:13">
      <c r="B1168" s="1441"/>
      <c r="E1168" s="46"/>
      <c r="G1168" s="46"/>
      <c r="H1168" s="46"/>
      <c r="I1168" s="1312"/>
      <c r="J1168" s="1315"/>
      <c r="K1168" s="1315"/>
      <c r="L1168" s="1315"/>
      <c r="M1168" s="1315"/>
    </row>
    <row r="1169" spans="2:13">
      <c r="B1169" s="1441"/>
      <c r="E1169" s="46"/>
      <c r="G1169" s="46"/>
      <c r="H1169" s="46"/>
      <c r="I1169" s="1312"/>
      <c r="J1169" s="1315"/>
      <c r="K1169" s="1315"/>
      <c r="L1169" s="1315"/>
      <c r="M1169" s="1315"/>
    </row>
    <row r="1170" spans="2:13">
      <c r="B1170" s="1441"/>
      <c r="E1170" s="46"/>
      <c r="G1170" s="46"/>
      <c r="H1170" s="46"/>
      <c r="I1170" s="1312"/>
      <c r="J1170" s="1315"/>
      <c r="K1170" s="1315"/>
      <c r="L1170" s="1315"/>
      <c r="M1170" s="1315"/>
    </row>
    <row r="1171" spans="2:13">
      <c r="B1171" s="1441"/>
      <c r="E1171" s="46"/>
      <c r="G1171" s="46"/>
      <c r="H1171" s="46"/>
      <c r="I1171" s="1312"/>
      <c r="J1171" s="1315"/>
      <c r="K1171" s="1315"/>
      <c r="L1171" s="1315"/>
      <c r="M1171" s="1315"/>
    </row>
    <row r="1172" spans="2:13">
      <c r="B1172" s="1441"/>
      <c r="E1172" s="46"/>
      <c r="G1172" s="46"/>
      <c r="H1172" s="46"/>
      <c r="I1172" s="1312"/>
      <c r="J1172" s="1315"/>
      <c r="K1172" s="1315"/>
      <c r="L1172" s="1315"/>
      <c r="M1172" s="1315"/>
    </row>
    <row r="1173" spans="2:13">
      <c r="B1173" s="1441"/>
      <c r="E1173" s="46"/>
      <c r="G1173" s="46"/>
      <c r="H1173" s="46"/>
      <c r="I1173" s="1312"/>
      <c r="J1173" s="1315"/>
      <c r="K1173" s="1315"/>
      <c r="L1173" s="1315"/>
      <c r="M1173" s="1315"/>
    </row>
    <row r="1174" spans="2:13">
      <c r="B1174" s="1441"/>
      <c r="E1174" s="46"/>
      <c r="G1174" s="46"/>
      <c r="H1174" s="46"/>
      <c r="I1174" s="1312"/>
      <c r="J1174" s="1315"/>
      <c r="K1174" s="1315"/>
      <c r="L1174" s="1315"/>
      <c r="M1174" s="1315"/>
    </row>
    <row r="1175" spans="2:13">
      <c r="B1175" s="1441"/>
      <c r="E1175" s="46"/>
      <c r="G1175" s="46"/>
      <c r="H1175" s="46"/>
      <c r="I1175" s="1312"/>
      <c r="J1175" s="1315"/>
      <c r="K1175" s="1315"/>
      <c r="L1175" s="1315"/>
      <c r="M1175" s="1315"/>
    </row>
    <row r="1176" spans="2:13">
      <c r="B1176" s="1441"/>
      <c r="E1176" s="46"/>
      <c r="G1176" s="46"/>
      <c r="H1176" s="46"/>
      <c r="I1176" s="1312"/>
      <c r="J1176" s="1315"/>
      <c r="K1176" s="1315"/>
      <c r="L1176" s="1315"/>
      <c r="M1176" s="1315"/>
    </row>
    <row r="1177" spans="2:13">
      <c r="B1177" s="1441"/>
      <c r="E1177" s="46"/>
      <c r="G1177" s="46"/>
      <c r="H1177" s="46"/>
      <c r="I1177" s="1312"/>
      <c r="J1177" s="1315"/>
      <c r="K1177" s="1315"/>
      <c r="L1177" s="1315"/>
      <c r="M1177" s="1315"/>
    </row>
    <row r="1178" spans="2:13">
      <c r="B1178" s="1441"/>
      <c r="E1178" s="46"/>
      <c r="G1178" s="46"/>
      <c r="H1178" s="46"/>
      <c r="I1178" s="1312"/>
      <c r="J1178" s="1315"/>
      <c r="K1178" s="1315"/>
      <c r="L1178" s="1315"/>
      <c r="M1178" s="1315"/>
    </row>
    <row r="1179" spans="2:13">
      <c r="B1179" s="1441"/>
      <c r="E1179" s="46"/>
      <c r="G1179" s="46"/>
      <c r="H1179" s="46"/>
      <c r="I1179" s="1312"/>
      <c r="J1179" s="1315"/>
      <c r="K1179" s="1315"/>
      <c r="L1179" s="1315"/>
      <c r="M1179" s="1315"/>
    </row>
    <row r="1180" spans="2:13">
      <c r="B1180" s="1441"/>
      <c r="E1180" s="46"/>
      <c r="G1180" s="46"/>
      <c r="H1180" s="46"/>
      <c r="I1180" s="1312"/>
      <c r="J1180" s="1315"/>
      <c r="K1180" s="1315"/>
      <c r="L1180" s="1315"/>
      <c r="M1180" s="1315"/>
    </row>
    <row r="1181" spans="2:13">
      <c r="B1181" s="1441"/>
      <c r="E1181" s="46"/>
      <c r="G1181" s="46"/>
      <c r="H1181" s="46"/>
      <c r="I1181" s="1312"/>
      <c r="J1181" s="1315"/>
      <c r="K1181" s="1315"/>
      <c r="L1181" s="1315"/>
      <c r="M1181" s="1315"/>
    </row>
    <row r="1182" spans="2:13">
      <c r="B1182" s="1441"/>
      <c r="E1182" s="46"/>
      <c r="G1182" s="46"/>
      <c r="H1182" s="46"/>
      <c r="I1182" s="1312"/>
      <c r="J1182" s="1315"/>
      <c r="K1182" s="1315"/>
      <c r="L1182" s="1315"/>
      <c r="M1182" s="1315"/>
    </row>
    <row r="1183" spans="2:13">
      <c r="B1183" s="1441"/>
      <c r="E1183" s="46"/>
      <c r="G1183" s="46"/>
      <c r="H1183" s="46"/>
      <c r="I1183" s="1312"/>
      <c r="J1183" s="1315"/>
      <c r="K1183" s="1315"/>
      <c r="L1183" s="1315"/>
      <c r="M1183" s="1315"/>
    </row>
    <row r="1184" spans="2:13">
      <c r="B1184" s="1441"/>
      <c r="E1184" s="46"/>
      <c r="G1184" s="46"/>
      <c r="H1184" s="46"/>
      <c r="I1184" s="1312"/>
      <c r="J1184" s="1315"/>
      <c r="K1184" s="1315"/>
      <c r="L1184" s="1315"/>
      <c r="M1184" s="1315"/>
    </row>
    <row r="1185" spans="2:13">
      <c r="B1185" s="1441"/>
      <c r="E1185" s="46"/>
      <c r="G1185" s="46"/>
      <c r="H1185" s="46"/>
      <c r="I1185" s="1312"/>
      <c r="J1185" s="1315"/>
      <c r="K1185" s="1315"/>
      <c r="L1185" s="1315"/>
      <c r="M1185" s="1315"/>
    </row>
    <row r="1186" spans="2:13">
      <c r="B1186" s="1441"/>
      <c r="E1186" s="46"/>
      <c r="G1186" s="46"/>
      <c r="H1186" s="46"/>
      <c r="I1186" s="1312"/>
      <c r="J1186" s="1315"/>
      <c r="K1186" s="1315"/>
      <c r="L1186" s="1315"/>
      <c r="M1186" s="1315"/>
    </row>
    <row r="1187" spans="2:13">
      <c r="B1187" s="1441"/>
      <c r="E1187" s="46"/>
      <c r="G1187" s="46"/>
      <c r="H1187" s="46"/>
      <c r="I1187" s="1312"/>
      <c r="J1187" s="1315"/>
      <c r="K1187" s="1315"/>
      <c r="L1187" s="1315"/>
      <c r="M1187" s="1315"/>
    </row>
    <row r="1188" spans="2:13">
      <c r="B1188" s="1441"/>
      <c r="E1188" s="46"/>
      <c r="G1188" s="46"/>
      <c r="H1188" s="46"/>
      <c r="I1188" s="1312"/>
      <c r="J1188" s="1315"/>
      <c r="K1188" s="1315"/>
      <c r="L1188" s="1315"/>
      <c r="M1188" s="1315"/>
    </row>
    <row r="1189" spans="2:13">
      <c r="B1189" s="1441"/>
      <c r="E1189" s="46"/>
      <c r="G1189" s="46"/>
      <c r="H1189" s="46"/>
      <c r="I1189" s="1312"/>
      <c r="J1189" s="1315"/>
      <c r="K1189" s="1315"/>
      <c r="L1189" s="1315"/>
      <c r="M1189" s="1315"/>
    </row>
    <row r="1190" spans="2:13">
      <c r="B1190" s="1441"/>
      <c r="E1190" s="46"/>
      <c r="G1190" s="46"/>
      <c r="H1190" s="46"/>
      <c r="I1190" s="1312"/>
      <c r="J1190" s="1315"/>
      <c r="K1190" s="1315"/>
      <c r="L1190" s="1315"/>
      <c r="M1190" s="1315"/>
    </row>
    <row r="1191" spans="2:13">
      <c r="B1191" s="1441"/>
      <c r="E1191" s="46"/>
      <c r="G1191" s="46"/>
      <c r="H1191" s="46"/>
      <c r="I1191" s="1312"/>
      <c r="J1191" s="1315"/>
      <c r="K1191" s="1315"/>
      <c r="L1191" s="1315"/>
      <c r="M1191" s="1315"/>
    </row>
    <row r="1192" spans="2:13">
      <c r="B1192" s="1441"/>
      <c r="E1192" s="46"/>
      <c r="G1192" s="46"/>
      <c r="H1192" s="46"/>
      <c r="I1192" s="1312"/>
      <c r="J1192" s="1315"/>
      <c r="K1192" s="1315"/>
      <c r="L1192" s="1315"/>
      <c r="M1192" s="1315"/>
    </row>
    <row r="1193" spans="2:13">
      <c r="B1193" s="1441"/>
      <c r="E1193" s="46"/>
      <c r="G1193" s="46"/>
      <c r="H1193" s="46"/>
      <c r="I1193" s="1312"/>
      <c r="J1193" s="1315"/>
      <c r="K1193" s="1315"/>
      <c r="L1193" s="1315"/>
      <c r="M1193" s="1315"/>
    </row>
    <row r="1194" spans="2:13">
      <c r="B1194" s="1441"/>
      <c r="E1194" s="46"/>
      <c r="G1194" s="46"/>
      <c r="H1194" s="46"/>
      <c r="I1194" s="1312"/>
      <c r="J1194" s="1315"/>
      <c r="K1194" s="1315"/>
      <c r="L1194" s="1315"/>
      <c r="M1194" s="1315"/>
    </row>
    <row r="1195" spans="2:13">
      <c r="B1195" s="1441"/>
      <c r="E1195" s="46"/>
      <c r="G1195" s="46"/>
      <c r="H1195" s="46"/>
      <c r="I1195" s="1312"/>
      <c r="J1195" s="1315"/>
      <c r="K1195" s="1315"/>
      <c r="L1195" s="1315"/>
      <c r="M1195" s="1315"/>
    </row>
    <row r="1196" spans="2:13">
      <c r="B1196" s="1441"/>
      <c r="E1196" s="46"/>
      <c r="G1196" s="46"/>
      <c r="H1196" s="46"/>
      <c r="I1196" s="1312"/>
      <c r="J1196" s="1315"/>
      <c r="K1196" s="1315"/>
      <c r="L1196" s="1315"/>
      <c r="M1196" s="1315"/>
    </row>
    <row r="1197" spans="2:13">
      <c r="B1197" s="1441"/>
      <c r="E1197" s="46"/>
      <c r="G1197" s="46"/>
      <c r="H1197" s="46"/>
      <c r="I1197" s="1312"/>
      <c r="J1197" s="1315"/>
      <c r="K1197" s="1315"/>
      <c r="L1197" s="1315"/>
      <c r="M1197" s="1315"/>
    </row>
    <row r="1198" spans="2:13">
      <c r="B1198" s="1441"/>
      <c r="E1198" s="46"/>
      <c r="G1198" s="46"/>
      <c r="H1198" s="46"/>
      <c r="I1198" s="1312"/>
      <c r="J1198" s="1315"/>
      <c r="K1198" s="1315"/>
      <c r="L1198" s="1315"/>
      <c r="M1198" s="1315"/>
    </row>
    <row r="1199" spans="2:13">
      <c r="B1199" s="1441"/>
      <c r="E1199" s="46"/>
      <c r="G1199" s="46"/>
      <c r="H1199" s="46"/>
      <c r="I1199" s="1312"/>
      <c r="J1199" s="1315"/>
      <c r="K1199" s="1315"/>
      <c r="L1199" s="1315"/>
      <c r="M1199" s="1315"/>
    </row>
    <row r="1200" spans="2:13">
      <c r="B1200" s="1441"/>
      <c r="E1200" s="46"/>
      <c r="G1200" s="46"/>
      <c r="H1200" s="46"/>
      <c r="I1200" s="1312"/>
      <c r="J1200" s="1315"/>
      <c r="K1200" s="1315"/>
      <c r="L1200" s="1315"/>
      <c r="M1200" s="1315"/>
    </row>
    <row r="1201" spans="2:13">
      <c r="B1201" s="1441"/>
      <c r="E1201" s="46"/>
      <c r="G1201" s="46"/>
      <c r="H1201" s="46"/>
      <c r="I1201" s="1312"/>
      <c r="J1201" s="1315"/>
      <c r="K1201" s="1315"/>
      <c r="L1201" s="1315"/>
      <c r="M1201" s="1315"/>
    </row>
    <row r="1202" spans="2:13">
      <c r="B1202" s="1441"/>
      <c r="E1202" s="46"/>
      <c r="G1202" s="46"/>
      <c r="H1202" s="46"/>
      <c r="I1202" s="1312"/>
      <c r="J1202" s="1315"/>
      <c r="K1202" s="1315"/>
      <c r="L1202" s="1315"/>
      <c r="M1202" s="1315"/>
    </row>
    <row r="1203" spans="2:13">
      <c r="B1203" s="1441"/>
      <c r="E1203" s="46"/>
      <c r="G1203" s="46"/>
      <c r="H1203" s="46"/>
      <c r="I1203" s="1312"/>
      <c r="J1203" s="1315"/>
      <c r="K1203" s="1315"/>
      <c r="L1203" s="1315"/>
      <c r="M1203" s="1315"/>
    </row>
    <row r="1204" spans="2:13">
      <c r="B1204" s="1441"/>
      <c r="E1204" s="46"/>
      <c r="G1204" s="46"/>
      <c r="H1204" s="46"/>
      <c r="I1204" s="1312"/>
      <c r="J1204" s="1315"/>
      <c r="K1204" s="1315"/>
      <c r="L1204" s="1315"/>
      <c r="M1204" s="1315"/>
    </row>
    <row r="1205" spans="2:13">
      <c r="B1205" s="1441"/>
      <c r="E1205" s="46"/>
      <c r="G1205" s="46"/>
      <c r="H1205" s="46"/>
      <c r="I1205" s="1312"/>
      <c r="J1205" s="1315"/>
      <c r="K1205" s="1315"/>
      <c r="L1205" s="1315"/>
      <c r="M1205" s="1315"/>
    </row>
    <row r="1206" spans="2:13">
      <c r="B1206" s="1441"/>
      <c r="E1206" s="46"/>
      <c r="G1206" s="46"/>
      <c r="H1206" s="46"/>
      <c r="I1206" s="1312"/>
      <c r="J1206" s="1315"/>
      <c r="K1206" s="1315"/>
      <c r="L1206" s="1315"/>
      <c r="M1206" s="1315"/>
    </row>
    <row r="1207" spans="2:13">
      <c r="B1207" s="1441"/>
      <c r="E1207" s="46"/>
      <c r="G1207" s="46"/>
      <c r="H1207" s="46"/>
      <c r="I1207" s="1312"/>
      <c r="J1207" s="1315"/>
      <c r="K1207" s="1315"/>
      <c r="L1207" s="1315"/>
      <c r="M1207" s="1315"/>
    </row>
    <row r="1208" spans="2:13">
      <c r="B1208" s="1441"/>
      <c r="E1208" s="46"/>
      <c r="G1208" s="46"/>
      <c r="H1208" s="46"/>
      <c r="I1208" s="1312"/>
      <c r="J1208" s="1315"/>
      <c r="K1208" s="1315"/>
      <c r="L1208" s="1315"/>
      <c r="M1208" s="1315"/>
    </row>
    <row r="1209" spans="2:13">
      <c r="B1209" s="1441"/>
      <c r="E1209" s="46"/>
      <c r="G1209" s="46"/>
      <c r="H1209" s="46"/>
      <c r="I1209" s="1312"/>
      <c r="J1209" s="1315"/>
      <c r="K1209" s="1315"/>
      <c r="L1209" s="1315"/>
      <c r="M1209" s="1315"/>
    </row>
    <row r="1210" spans="2:13">
      <c r="B1210" s="1441"/>
      <c r="E1210" s="46"/>
      <c r="G1210" s="46"/>
      <c r="H1210" s="46"/>
      <c r="I1210" s="1312"/>
      <c r="J1210" s="1315"/>
      <c r="K1210" s="1315"/>
      <c r="L1210" s="1315"/>
      <c r="M1210" s="1315"/>
    </row>
    <row r="1211" spans="2:13">
      <c r="B1211" s="1441"/>
      <c r="E1211" s="46"/>
      <c r="G1211" s="46"/>
      <c r="H1211" s="46"/>
      <c r="I1211" s="1312"/>
      <c r="J1211" s="1315"/>
      <c r="K1211" s="1315"/>
      <c r="L1211" s="1315"/>
      <c r="M1211" s="1315"/>
    </row>
    <row r="1212" spans="2:13">
      <c r="B1212" s="1441"/>
      <c r="E1212" s="46"/>
      <c r="G1212" s="46"/>
      <c r="H1212" s="46"/>
      <c r="I1212" s="1312"/>
      <c r="J1212" s="1315"/>
      <c r="K1212" s="1315"/>
      <c r="L1212" s="1315"/>
      <c r="M1212" s="1315"/>
    </row>
    <row r="1213" spans="2:13">
      <c r="B1213" s="1441"/>
      <c r="E1213" s="46"/>
      <c r="G1213" s="46"/>
      <c r="H1213" s="46"/>
      <c r="I1213" s="1312"/>
      <c r="J1213" s="1315"/>
      <c r="K1213" s="1315"/>
      <c r="L1213" s="1315"/>
      <c r="M1213" s="1315"/>
    </row>
    <row r="1214" spans="2:13">
      <c r="B1214" s="1441"/>
      <c r="E1214" s="46"/>
      <c r="G1214" s="46"/>
      <c r="H1214" s="46"/>
      <c r="I1214" s="1312"/>
      <c r="J1214" s="1315"/>
      <c r="K1214" s="1315"/>
      <c r="L1214" s="1315"/>
      <c r="M1214" s="1315"/>
    </row>
    <row r="1215" spans="2:13">
      <c r="B1215" s="1441"/>
      <c r="E1215" s="46"/>
      <c r="G1215" s="46"/>
      <c r="H1215" s="46"/>
      <c r="I1215" s="1312"/>
      <c r="J1215" s="1315"/>
      <c r="K1215" s="1315"/>
      <c r="L1215" s="1315"/>
      <c r="M1215" s="1315"/>
    </row>
    <row r="1216" spans="2:13">
      <c r="B1216" s="1441"/>
      <c r="E1216" s="46"/>
      <c r="G1216" s="46"/>
      <c r="H1216" s="46"/>
      <c r="I1216" s="1312"/>
      <c r="J1216" s="1315"/>
      <c r="K1216" s="1315"/>
      <c r="L1216" s="1315"/>
      <c r="M1216" s="1315"/>
    </row>
    <row r="1217" spans="1:23">
      <c r="B1217" s="1441"/>
      <c r="E1217" s="46"/>
      <c r="G1217" s="46"/>
      <c r="H1217" s="46"/>
      <c r="I1217" s="1312"/>
      <c r="J1217" s="1315"/>
      <c r="K1217" s="1315"/>
      <c r="L1217" s="1315"/>
      <c r="M1217" s="1315"/>
    </row>
    <row r="1218" spans="1:23">
      <c r="B1218" s="1441"/>
      <c r="E1218" s="46"/>
      <c r="G1218" s="46"/>
      <c r="H1218" s="46"/>
      <c r="I1218" s="1312"/>
      <c r="J1218" s="1315"/>
      <c r="K1218" s="1315"/>
      <c r="L1218" s="1315"/>
      <c r="M1218" s="1315"/>
    </row>
    <row r="1219" spans="1:23">
      <c r="B1219" s="1441"/>
      <c r="E1219" s="46"/>
      <c r="G1219" s="46"/>
      <c r="H1219" s="46"/>
      <c r="I1219" s="1312"/>
      <c r="J1219" s="1315"/>
      <c r="K1219" s="1315"/>
      <c r="L1219" s="1315"/>
      <c r="M1219" s="1315"/>
    </row>
    <row r="1220" spans="1:23">
      <c r="B1220" s="1441"/>
      <c r="E1220" s="46"/>
      <c r="G1220" s="46"/>
      <c r="H1220" s="46"/>
      <c r="I1220" s="1312"/>
      <c r="J1220" s="1315"/>
      <c r="K1220" s="1315"/>
      <c r="L1220" s="1315"/>
      <c r="M1220" s="1315"/>
    </row>
    <row r="1221" spans="1:23">
      <c r="B1221" s="1441"/>
      <c r="E1221" s="46"/>
      <c r="G1221" s="46"/>
      <c r="H1221" s="46"/>
      <c r="I1221" s="1312"/>
      <c r="J1221" s="1315"/>
      <c r="K1221" s="1315"/>
      <c r="L1221" s="1315"/>
      <c r="M1221" s="1315"/>
    </row>
    <row r="1225" spans="1:23" ht="14">
      <c r="A1225" s="1321" t="s">
        <v>3355</v>
      </c>
    </row>
    <row r="1227" spans="1:23" s="44" customFormat="1" ht="69">
      <c r="A1227" s="612" t="s">
        <v>181</v>
      </c>
      <c r="B1227" s="612" t="s">
        <v>1850</v>
      </c>
      <c r="C1227" s="612" t="s">
        <v>3095</v>
      </c>
      <c r="D1227" s="1307" t="s">
        <v>3360</v>
      </c>
      <c r="E1227" s="612" t="s">
        <v>3096</v>
      </c>
      <c r="F1227" s="612" t="s">
        <v>3366</v>
      </c>
      <c r="G1227" s="612" t="s">
        <v>24</v>
      </c>
      <c r="H1227" s="612" t="s">
        <v>995</v>
      </c>
      <c r="I1227" s="612" t="s">
        <v>101</v>
      </c>
      <c r="J1227" s="612" t="s">
        <v>130</v>
      </c>
      <c r="K1227" s="612" t="s">
        <v>3109</v>
      </c>
      <c r="L1227" s="612" t="s">
        <v>2892</v>
      </c>
      <c r="M1227" s="612" t="s">
        <v>313</v>
      </c>
      <c r="N1227" s="612" t="s">
        <v>3111</v>
      </c>
      <c r="O1227" s="612" t="s">
        <v>3112</v>
      </c>
      <c r="P1227" s="612" t="s">
        <v>2989</v>
      </c>
      <c r="Q1227" s="612" t="s">
        <v>3314</v>
      </c>
      <c r="R1227" s="612" t="s">
        <v>3315</v>
      </c>
      <c r="S1227" s="612" t="s">
        <v>139</v>
      </c>
      <c r="T1227" s="612" t="s">
        <v>261</v>
      </c>
      <c r="U1227" s="612" t="s">
        <v>262</v>
      </c>
      <c r="V1227" s="612" t="s">
        <v>263</v>
      </c>
      <c r="W1227" s="612" t="s">
        <v>3316</v>
      </c>
    </row>
    <row r="1228" spans="1:23">
      <c r="B1228" s="1441"/>
      <c r="E1228" s="46"/>
      <c r="J1228" s="1315"/>
    </row>
    <row r="1229" spans="1:23">
      <c r="B1229" s="1441"/>
      <c r="E1229" s="46"/>
      <c r="J1229" s="1315"/>
    </row>
    <row r="1230" spans="1:23">
      <c r="B1230" s="1441"/>
      <c r="E1230" s="46"/>
      <c r="J1230" s="1315"/>
    </row>
    <row r="1231" spans="1:23">
      <c r="B1231" s="1441"/>
      <c r="E1231" s="46"/>
      <c r="J1231" s="1315"/>
    </row>
    <row r="1232" spans="1:23">
      <c r="B1232" s="1441"/>
      <c r="E1232" s="46"/>
      <c r="J1232" s="1315"/>
    </row>
    <row r="1233" spans="2:10">
      <c r="B1233" s="1441"/>
      <c r="E1233" s="46"/>
      <c r="J1233" s="1315"/>
    </row>
    <row r="1234" spans="2:10">
      <c r="B1234" s="1441"/>
      <c r="E1234" s="46"/>
      <c r="J1234" s="1315"/>
    </row>
    <row r="1235" spans="2:10">
      <c r="B1235" s="1441"/>
      <c r="E1235" s="46"/>
      <c r="J1235" s="1315"/>
    </row>
    <row r="1236" spans="2:10">
      <c r="B1236" s="1441"/>
      <c r="E1236" s="46"/>
      <c r="J1236" s="1315"/>
    </row>
    <row r="1237" spans="2:10">
      <c r="B1237" s="1441"/>
      <c r="E1237" s="46"/>
      <c r="J1237" s="1315"/>
    </row>
    <row r="1238" spans="2:10">
      <c r="B1238" s="1441"/>
      <c r="E1238" s="46"/>
      <c r="J1238" s="1315"/>
    </row>
    <row r="1239" spans="2:10">
      <c r="B1239" s="1441"/>
      <c r="E1239" s="46"/>
      <c r="J1239" s="1315"/>
    </row>
    <row r="1240" spans="2:10">
      <c r="B1240" s="1441"/>
      <c r="E1240" s="46"/>
      <c r="J1240" s="1315"/>
    </row>
    <row r="1241" spans="2:10">
      <c r="B1241" s="1441"/>
      <c r="E1241" s="46"/>
      <c r="J1241" s="1315"/>
    </row>
    <row r="1242" spans="2:10">
      <c r="B1242" s="1441"/>
      <c r="E1242" s="46"/>
      <c r="J1242" s="1315"/>
    </row>
    <row r="1243" spans="2:10">
      <c r="B1243" s="1441"/>
      <c r="E1243" s="46"/>
      <c r="J1243" s="1315"/>
    </row>
    <row r="1244" spans="2:10">
      <c r="B1244" s="1441"/>
      <c r="E1244" s="46"/>
      <c r="J1244" s="1315"/>
    </row>
    <row r="1245" spans="2:10">
      <c r="B1245" s="1441"/>
      <c r="E1245" s="46"/>
      <c r="J1245" s="1315"/>
    </row>
    <row r="1246" spans="2:10">
      <c r="B1246" s="1441"/>
      <c r="E1246" s="46"/>
      <c r="J1246" s="1315"/>
    </row>
    <row r="1247" spans="2:10">
      <c r="B1247" s="1441"/>
      <c r="E1247" s="46"/>
      <c r="J1247" s="1315"/>
    </row>
    <row r="1248" spans="2:10">
      <c r="B1248" s="1441"/>
      <c r="E1248" s="46"/>
      <c r="J1248" s="1315"/>
    </row>
    <row r="1249" spans="2:10">
      <c r="B1249" s="1441"/>
      <c r="E1249" s="46"/>
      <c r="J1249" s="1315"/>
    </row>
    <row r="1250" spans="2:10">
      <c r="B1250" s="1441"/>
      <c r="E1250" s="46"/>
      <c r="J1250" s="1315"/>
    </row>
    <row r="1251" spans="2:10">
      <c r="B1251" s="1441"/>
      <c r="E1251" s="46"/>
      <c r="J1251" s="1315"/>
    </row>
    <row r="1252" spans="2:10">
      <c r="B1252" s="1441"/>
      <c r="E1252" s="46"/>
      <c r="J1252" s="1315"/>
    </row>
    <row r="1253" spans="2:10">
      <c r="B1253" s="1441"/>
      <c r="E1253" s="46"/>
      <c r="J1253" s="1315"/>
    </row>
    <row r="1254" spans="2:10">
      <c r="B1254" s="1441"/>
      <c r="E1254" s="46"/>
      <c r="J1254" s="1315"/>
    </row>
    <row r="1255" spans="2:10">
      <c r="B1255" s="1441"/>
      <c r="E1255" s="46"/>
      <c r="J1255" s="1315"/>
    </row>
    <row r="1256" spans="2:10">
      <c r="B1256" s="1441"/>
      <c r="E1256" s="46"/>
      <c r="J1256" s="1315"/>
    </row>
    <row r="1257" spans="2:10">
      <c r="B1257" s="1441"/>
      <c r="E1257" s="46"/>
      <c r="J1257" s="1315"/>
    </row>
    <row r="1258" spans="2:10">
      <c r="B1258" s="1441"/>
      <c r="E1258" s="46"/>
      <c r="J1258" s="1315"/>
    </row>
    <row r="1259" spans="2:10">
      <c r="B1259" s="1441"/>
      <c r="E1259" s="46"/>
      <c r="J1259" s="1315"/>
    </row>
    <row r="1260" spans="2:10">
      <c r="B1260" s="1441"/>
      <c r="E1260" s="46"/>
      <c r="J1260" s="1315"/>
    </row>
    <row r="1261" spans="2:10">
      <c r="B1261" s="1441"/>
      <c r="E1261" s="46"/>
      <c r="J1261" s="1315"/>
    </row>
    <row r="1262" spans="2:10">
      <c r="B1262" s="1441"/>
      <c r="E1262" s="46"/>
      <c r="J1262" s="1315"/>
    </row>
    <row r="1263" spans="2:10">
      <c r="B1263" s="1441"/>
      <c r="E1263" s="46"/>
      <c r="J1263" s="1315"/>
    </row>
    <row r="1264" spans="2:10">
      <c r="B1264" s="1441"/>
      <c r="E1264" s="46"/>
      <c r="J1264" s="1315"/>
    </row>
    <row r="1265" spans="2:10">
      <c r="B1265" s="1441"/>
      <c r="E1265" s="46"/>
      <c r="J1265" s="1315"/>
    </row>
    <row r="1266" spans="2:10">
      <c r="B1266" s="1441"/>
      <c r="E1266" s="46"/>
      <c r="J1266" s="1315"/>
    </row>
    <row r="1267" spans="2:10">
      <c r="B1267" s="1441"/>
      <c r="E1267" s="46"/>
      <c r="J1267" s="1315"/>
    </row>
    <row r="1268" spans="2:10">
      <c r="B1268" s="1441"/>
      <c r="E1268" s="46"/>
      <c r="J1268" s="1315"/>
    </row>
    <row r="1269" spans="2:10">
      <c r="B1269" s="1441"/>
      <c r="E1269" s="46"/>
      <c r="J1269" s="1315"/>
    </row>
    <row r="1270" spans="2:10">
      <c r="B1270" s="1441"/>
      <c r="E1270" s="46"/>
      <c r="J1270" s="1315"/>
    </row>
    <row r="1271" spans="2:10">
      <c r="B1271" s="1441"/>
      <c r="E1271" s="46"/>
      <c r="J1271" s="1315"/>
    </row>
    <row r="1272" spans="2:10">
      <c r="B1272" s="1441"/>
      <c r="E1272" s="46"/>
      <c r="J1272" s="1315"/>
    </row>
    <row r="1273" spans="2:10">
      <c r="B1273" s="1441"/>
      <c r="E1273" s="46"/>
      <c r="J1273" s="1315"/>
    </row>
    <row r="1274" spans="2:10">
      <c r="B1274" s="1441"/>
      <c r="E1274" s="46"/>
      <c r="J1274" s="1315"/>
    </row>
    <row r="1275" spans="2:10">
      <c r="B1275" s="1441"/>
      <c r="E1275" s="46"/>
      <c r="J1275" s="1315"/>
    </row>
    <row r="1276" spans="2:10">
      <c r="B1276" s="1441"/>
      <c r="E1276" s="46"/>
      <c r="J1276" s="1315"/>
    </row>
    <row r="1277" spans="2:10">
      <c r="B1277" s="1441"/>
      <c r="E1277" s="46"/>
      <c r="J1277" s="1315"/>
    </row>
    <row r="1278" spans="2:10">
      <c r="B1278" s="1441"/>
      <c r="E1278" s="46"/>
      <c r="J1278" s="1315"/>
    </row>
    <row r="1279" spans="2:10">
      <c r="B1279" s="1441"/>
      <c r="E1279" s="46"/>
      <c r="J1279" s="1315"/>
    </row>
    <row r="1280" spans="2:10">
      <c r="B1280" s="1441"/>
      <c r="E1280" s="46"/>
      <c r="J1280" s="1315"/>
    </row>
    <row r="1281" spans="2:10">
      <c r="B1281" s="1441"/>
      <c r="E1281" s="46"/>
      <c r="J1281" s="1315"/>
    </row>
    <row r="1282" spans="2:10">
      <c r="B1282" s="1441"/>
      <c r="E1282" s="46"/>
      <c r="J1282" s="1315"/>
    </row>
    <row r="1283" spans="2:10">
      <c r="B1283" s="1441"/>
      <c r="E1283" s="46"/>
      <c r="J1283" s="1315"/>
    </row>
    <row r="1284" spans="2:10">
      <c r="B1284" s="1441"/>
      <c r="E1284" s="46"/>
      <c r="J1284" s="1315"/>
    </row>
    <row r="1285" spans="2:10">
      <c r="B1285" s="1441"/>
      <c r="E1285" s="46"/>
      <c r="J1285" s="1315"/>
    </row>
    <row r="1286" spans="2:10">
      <c r="B1286" s="1441"/>
      <c r="E1286" s="46"/>
      <c r="J1286" s="1315"/>
    </row>
    <row r="1287" spans="2:10">
      <c r="B1287" s="1441"/>
      <c r="E1287" s="46"/>
      <c r="J1287" s="1315"/>
    </row>
    <row r="1288" spans="2:10">
      <c r="B1288" s="1441"/>
      <c r="E1288" s="46"/>
      <c r="J1288" s="1315"/>
    </row>
    <row r="1289" spans="2:10">
      <c r="B1289" s="1441"/>
      <c r="E1289" s="46"/>
      <c r="J1289" s="1315"/>
    </row>
    <row r="1290" spans="2:10">
      <c r="B1290" s="1441"/>
      <c r="E1290" s="46"/>
      <c r="J1290" s="1315"/>
    </row>
    <row r="1291" spans="2:10">
      <c r="B1291" s="1441"/>
      <c r="E1291" s="46"/>
      <c r="J1291" s="1315"/>
    </row>
    <row r="1292" spans="2:10">
      <c r="B1292" s="1441"/>
      <c r="E1292" s="46"/>
      <c r="J1292" s="1315"/>
    </row>
    <row r="1293" spans="2:10">
      <c r="B1293" s="1441"/>
      <c r="E1293" s="46"/>
      <c r="J1293" s="1315"/>
    </row>
    <row r="1294" spans="2:10">
      <c r="B1294" s="1441"/>
      <c r="E1294" s="46"/>
      <c r="J1294" s="1315"/>
    </row>
    <row r="1295" spans="2:10">
      <c r="B1295" s="1441"/>
      <c r="E1295" s="46"/>
      <c r="J1295" s="1315"/>
    </row>
    <row r="1296" spans="2:10">
      <c r="B1296" s="1441"/>
      <c r="E1296" s="46"/>
      <c r="J1296" s="1315"/>
    </row>
    <row r="1297" spans="2:10">
      <c r="B1297" s="1441"/>
      <c r="E1297" s="46"/>
      <c r="J1297" s="1315"/>
    </row>
    <row r="1298" spans="2:10">
      <c r="B1298" s="1441"/>
      <c r="E1298" s="46"/>
      <c r="J1298" s="1315"/>
    </row>
    <row r="1299" spans="2:10">
      <c r="B1299" s="1441"/>
      <c r="E1299" s="46"/>
      <c r="J1299" s="1315"/>
    </row>
    <row r="1300" spans="2:10">
      <c r="B1300" s="1441"/>
      <c r="E1300" s="46"/>
      <c r="J1300" s="1315"/>
    </row>
    <row r="1301" spans="2:10">
      <c r="B1301" s="1441"/>
      <c r="E1301" s="46"/>
      <c r="J1301" s="1315"/>
    </row>
    <row r="1302" spans="2:10">
      <c r="B1302" s="1441"/>
      <c r="E1302" s="46"/>
      <c r="J1302" s="1315"/>
    </row>
    <row r="1303" spans="2:10">
      <c r="B1303" s="1441"/>
      <c r="E1303" s="46"/>
      <c r="J1303" s="1315"/>
    </row>
    <row r="1304" spans="2:10">
      <c r="B1304" s="1441"/>
      <c r="E1304" s="46"/>
      <c r="J1304" s="1315"/>
    </row>
    <row r="1305" spans="2:10">
      <c r="B1305" s="1441"/>
      <c r="E1305" s="46"/>
      <c r="J1305" s="1315"/>
    </row>
    <row r="1306" spans="2:10">
      <c r="B1306" s="1441"/>
      <c r="E1306" s="46"/>
      <c r="J1306" s="1315"/>
    </row>
    <row r="1307" spans="2:10">
      <c r="B1307" s="1441"/>
      <c r="E1307" s="46"/>
      <c r="J1307" s="1315"/>
    </row>
    <row r="1308" spans="2:10">
      <c r="B1308" s="1441"/>
      <c r="E1308" s="46"/>
      <c r="J1308" s="1315"/>
    </row>
    <row r="1309" spans="2:10">
      <c r="B1309" s="1441"/>
      <c r="E1309" s="46"/>
      <c r="J1309" s="1315"/>
    </row>
    <row r="1310" spans="2:10">
      <c r="B1310" s="1441"/>
      <c r="E1310" s="46"/>
      <c r="J1310" s="1315"/>
    </row>
    <row r="1311" spans="2:10">
      <c r="B1311" s="1441"/>
      <c r="E1311" s="46"/>
      <c r="J1311" s="1315"/>
    </row>
    <row r="1312" spans="2:10">
      <c r="B1312" s="1441"/>
      <c r="E1312" s="46"/>
      <c r="J1312" s="1315"/>
    </row>
    <row r="1313" spans="2:10">
      <c r="B1313" s="1441"/>
      <c r="E1313" s="46"/>
      <c r="J1313" s="1315"/>
    </row>
    <row r="1314" spans="2:10">
      <c r="B1314" s="1441"/>
      <c r="E1314" s="46"/>
      <c r="J1314" s="1315"/>
    </row>
    <row r="1315" spans="2:10">
      <c r="B1315" s="1441"/>
      <c r="E1315" s="46"/>
      <c r="J1315" s="1315"/>
    </row>
    <row r="1316" spans="2:10">
      <c r="B1316" s="1441"/>
      <c r="E1316" s="46"/>
      <c r="J1316" s="1315"/>
    </row>
    <row r="1317" spans="2:10">
      <c r="B1317" s="1441"/>
      <c r="E1317" s="46"/>
      <c r="J1317" s="1315"/>
    </row>
    <row r="1318" spans="2:10">
      <c r="B1318" s="1441"/>
      <c r="E1318" s="46"/>
      <c r="J1318" s="1315"/>
    </row>
    <row r="1319" spans="2:10">
      <c r="B1319" s="1441"/>
      <c r="E1319" s="46"/>
      <c r="J1319" s="1315"/>
    </row>
    <row r="1320" spans="2:10">
      <c r="B1320" s="1441"/>
      <c r="E1320" s="46"/>
      <c r="J1320" s="1315"/>
    </row>
    <row r="1321" spans="2:10">
      <c r="B1321" s="1441"/>
      <c r="E1321" s="46"/>
      <c r="J1321" s="1315"/>
    </row>
    <row r="1322" spans="2:10">
      <c r="B1322" s="1441"/>
      <c r="E1322" s="46"/>
      <c r="J1322" s="1315"/>
    </row>
    <row r="1323" spans="2:10">
      <c r="B1323" s="1441"/>
      <c r="E1323" s="46"/>
      <c r="J1323" s="1315"/>
    </row>
    <row r="1324" spans="2:10">
      <c r="B1324" s="1441"/>
      <c r="E1324" s="46"/>
      <c r="J1324" s="1315"/>
    </row>
    <row r="1325" spans="2:10">
      <c r="B1325" s="1441"/>
      <c r="E1325" s="46"/>
      <c r="J1325" s="1315"/>
    </row>
    <row r="1326" spans="2:10">
      <c r="B1326" s="1441"/>
      <c r="E1326" s="46"/>
      <c r="J1326" s="1315"/>
    </row>
    <row r="1327" spans="2:10">
      <c r="B1327" s="1441"/>
      <c r="E1327" s="46"/>
      <c r="J1327" s="1315"/>
    </row>
    <row r="1328" spans="2:10">
      <c r="E1328" s="46"/>
      <c r="J1328" s="1315"/>
    </row>
    <row r="1329" spans="1:28">
      <c r="E1329" s="46"/>
      <c r="J1329" s="1315"/>
    </row>
    <row r="1330" spans="1:28">
      <c r="E1330" s="46"/>
      <c r="J1330" s="1315"/>
    </row>
    <row r="1331" spans="1:28">
      <c r="E1331" s="46"/>
      <c r="J1331" s="1315"/>
    </row>
    <row r="1332" spans="1:28">
      <c r="A1332" s="46" t="s">
        <v>3363</v>
      </c>
      <c r="E1332" s="46"/>
      <c r="J1332" s="1315"/>
    </row>
    <row r="1333" spans="1:28" ht="45" customHeight="1">
      <c r="A1333" s="612" t="s">
        <v>181</v>
      </c>
      <c r="B1333" s="612" t="s">
        <v>1850</v>
      </c>
      <c r="C1333" s="612" t="s">
        <v>3095</v>
      </c>
      <c r="D1333" s="1307" t="s">
        <v>3360</v>
      </c>
      <c r="E1333" s="612" t="s">
        <v>3096</v>
      </c>
      <c r="F1333" s="612" t="s">
        <v>3366</v>
      </c>
      <c r="G1333" s="612" t="s">
        <v>3340</v>
      </c>
      <c r="H1333" s="612" t="s">
        <v>3341</v>
      </c>
      <c r="I1333" s="612" t="s">
        <v>3342</v>
      </c>
      <c r="J1333" s="612" t="s">
        <v>3343</v>
      </c>
      <c r="K1333" s="612" t="s">
        <v>3344</v>
      </c>
      <c r="L1333" s="612" t="s">
        <v>132</v>
      </c>
      <c r="M1333" s="612" t="s">
        <v>3345</v>
      </c>
    </row>
    <row r="1334" spans="1:28">
      <c r="B1334" s="1441"/>
      <c r="E1334" s="46"/>
      <c r="L1334" s="123"/>
      <c r="M1334" s="1351"/>
    </row>
    <row r="1335" spans="1:28">
      <c r="E1335" s="46"/>
    </row>
    <row r="1336" spans="1:28">
      <c r="E1336" s="46"/>
    </row>
    <row r="1337" spans="1:28">
      <c r="E1337" s="46"/>
    </row>
    <row r="1339" spans="1:28">
      <c r="A1339" s="46" t="s">
        <v>3362</v>
      </c>
    </row>
    <row r="1341" spans="1:28" ht="69">
      <c r="A1341" s="612" t="s">
        <v>181</v>
      </c>
      <c r="B1341" s="612" t="s">
        <v>1850</v>
      </c>
      <c r="C1341" s="612" t="s">
        <v>3095</v>
      </c>
      <c r="D1341" s="1307" t="s">
        <v>3360</v>
      </c>
      <c r="E1341" s="612" t="s">
        <v>3096</v>
      </c>
      <c r="F1341" s="612" t="s">
        <v>3366</v>
      </c>
      <c r="G1341" s="612" t="s">
        <v>3337</v>
      </c>
      <c r="H1341" s="1244" t="s">
        <v>3127</v>
      </c>
      <c r="I1341" s="612" t="s">
        <v>998</v>
      </c>
      <c r="J1341" s="612" t="s">
        <v>105</v>
      </c>
      <c r="K1341" s="612" t="s">
        <v>106</v>
      </c>
      <c r="L1341" s="612" t="s">
        <v>130</v>
      </c>
      <c r="M1341" s="612" t="s">
        <v>107</v>
      </c>
      <c r="N1341" s="612" t="s">
        <v>3109</v>
      </c>
      <c r="O1341" s="612" t="s">
        <v>3338</v>
      </c>
      <c r="P1341" s="612" t="s">
        <v>3336</v>
      </c>
      <c r="Q1341" s="612" t="s">
        <v>2892</v>
      </c>
      <c r="R1341" s="612" t="s">
        <v>3110</v>
      </c>
      <c r="S1341" s="612" t="s">
        <v>3111</v>
      </c>
      <c r="T1341" s="612" t="s">
        <v>3112</v>
      </c>
      <c r="U1341" s="612" t="s">
        <v>3335</v>
      </c>
      <c r="V1341" s="612" t="s">
        <v>322</v>
      </c>
      <c r="W1341" s="612" t="s">
        <v>25</v>
      </c>
      <c r="X1341" s="612" t="s">
        <v>323</v>
      </c>
      <c r="Y1341" s="612" t="s">
        <v>108</v>
      </c>
      <c r="Z1341" s="612" t="s">
        <v>2986</v>
      </c>
      <c r="AA1341" s="612" t="s">
        <v>2987</v>
      </c>
      <c r="AB1341" s="612" t="s">
        <v>3334</v>
      </c>
    </row>
    <row r="1342" spans="1:28">
      <c r="B1342" s="1441"/>
      <c r="E1342" s="46"/>
      <c r="V1342" s="40"/>
      <c r="W1342" s="40"/>
      <c r="X1342" s="40"/>
      <c r="Y1342" s="40"/>
      <c r="Z1342" s="40"/>
      <c r="AA1342" s="40"/>
      <c r="AB1342" s="40"/>
    </row>
    <row r="1343" spans="1:28">
      <c r="B1343" s="1441"/>
      <c r="E1343" s="46"/>
      <c r="V1343" s="40"/>
      <c r="W1343" s="40"/>
      <c r="X1343" s="40"/>
      <c r="Y1343" s="40"/>
      <c r="Z1343" s="40"/>
      <c r="AA1343" s="40"/>
      <c r="AB1343" s="40"/>
    </row>
    <row r="1344" spans="1:28">
      <c r="B1344" s="1441"/>
      <c r="E1344" s="46"/>
      <c r="V1344" s="40"/>
      <c r="W1344" s="40"/>
      <c r="X1344" s="40"/>
      <c r="Y1344" s="40"/>
      <c r="Z1344" s="40"/>
      <c r="AA1344" s="40"/>
      <c r="AB1344" s="40"/>
    </row>
    <row r="1345" spans="2:28">
      <c r="B1345" s="1441"/>
      <c r="E1345" s="46"/>
      <c r="V1345" s="40"/>
      <c r="W1345" s="40"/>
      <c r="X1345" s="40"/>
      <c r="Y1345" s="40"/>
      <c r="Z1345" s="40"/>
      <c r="AA1345" s="40"/>
      <c r="AB1345" s="40"/>
    </row>
    <row r="1346" spans="2:28">
      <c r="B1346" s="1441"/>
      <c r="E1346" s="46"/>
      <c r="V1346" s="40"/>
      <c r="W1346" s="40"/>
      <c r="X1346" s="40"/>
      <c r="Y1346" s="40"/>
      <c r="Z1346" s="40"/>
      <c r="AA1346" s="40"/>
      <c r="AB1346" s="40"/>
    </row>
    <row r="1347" spans="2:28">
      <c r="B1347" s="1441"/>
      <c r="E1347" s="46"/>
      <c r="V1347" s="40"/>
      <c r="W1347" s="40"/>
      <c r="X1347" s="40"/>
      <c r="Y1347" s="40"/>
      <c r="Z1347" s="40"/>
      <c r="AA1347" s="40"/>
      <c r="AB1347" s="40"/>
    </row>
    <row r="1348" spans="2:28">
      <c r="B1348" s="1441"/>
      <c r="E1348" s="46"/>
      <c r="V1348" s="40"/>
      <c r="W1348" s="40"/>
      <c r="X1348" s="40"/>
      <c r="Y1348" s="40"/>
      <c r="Z1348" s="40"/>
      <c r="AA1348" s="40"/>
      <c r="AB1348" s="40"/>
    </row>
    <row r="1349" spans="2:28">
      <c r="B1349" s="1441"/>
      <c r="E1349" s="46"/>
      <c r="V1349" s="40"/>
      <c r="W1349" s="40"/>
      <c r="X1349" s="40"/>
      <c r="Y1349" s="40"/>
      <c r="Z1349" s="40"/>
      <c r="AA1349" s="40"/>
      <c r="AB1349" s="40"/>
    </row>
    <row r="1350" spans="2:28">
      <c r="B1350" s="1441"/>
      <c r="E1350" s="46"/>
      <c r="V1350" s="40"/>
      <c r="W1350" s="40"/>
      <c r="X1350" s="40"/>
      <c r="Y1350" s="40"/>
      <c r="Z1350" s="40"/>
      <c r="AA1350" s="40"/>
      <c r="AB1350" s="40"/>
    </row>
    <row r="1351" spans="2:28">
      <c r="B1351" s="1441"/>
      <c r="E1351" s="46"/>
      <c r="V1351" s="40"/>
      <c r="W1351" s="40"/>
      <c r="X1351" s="40"/>
      <c r="Y1351" s="40"/>
      <c r="Z1351" s="40"/>
      <c r="AA1351" s="40"/>
      <c r="AB1351" s="40"/>
    </row>
    <row r="1352" spans="2:28">
      <c r="B1352" s="1441"/>
      <c r="E1352" s="46"/>
      <c r="V1352" s="40"/>
      <c r="W1352" s="40"/>
      <c r="X1352" s="40"/>
      <c r="Y1352" s="40"/>
      <c r="Z1352" s="40"/>
      <c r="AA1352" s="40"/>
      <c r="AB1352" s="40"/>
    </row>
    <row r="1353" spans="2:28">
      <c r="B1353" s="1441"/>
      <c r="E1353" s="46"/>
      <c r="V1353" s="40"/>
      <c r="W1353" s="40"/>
      <c r="X1353" s="40"/>
      <c r="Y1353" s="40"/>
      <c r="Z1353" s="40"/>
      <c r="AA1353" s="40"/>
      <c r="AB1353" s="40"/>
    </row>
    <row r="1354" spans="2:28">
      <c r="B1354" s="1441"/>
      <c r="E1354" s="46"/>
      <c r="V1354" s="40"/>
      <c r="W1354" s="40"/>
      <c r="X1354" s="40"/>
      <c r="Y1354" s="40"/>
      <c r="Z1354" s="40"/>
      <c r="AA1354" s="40"/>
      <c r="AB1354" s="40"/>
    </row>
    <row r="1355" spans="2:28">
      <c r="B1355" s="1441"/>
      <c r="E1355" s="46"/>
      <c r="V1355" s="40"/>
      <c r="W1355" s="40"/>
      <c r="X1355" s="40"/>
      <c r="Y1355" s="40"/>
      <c r="Z1355" s="40"/>
      <c r="AA1355" s="40"/>
      <c r="AB1355" s="40"/>
    </row>
    <row r="1356" spans="2:28">
      <c r="B1356" s="1441"/>
      <c r="E1356" s="46"/>
      <c r="V1356" s="40"/>
      <c r="W1356" s="40"/>
      <c r="X1356" s="40"/>
      <c r="Y1356" s="40"/>
      <c r="Z1356" s="40"/>
      <c r="AA1356" s="40"/>
      <c r="AB1356" s="40"/>
    </row>
    <row r="1357" spans="2:28">
      <c r="B1357" s="1441"/>
      <c r="E1357" s="46"/>
      <c r="V1357" s="40"/>
      <c r="W1357" s="40"/>
      <c r="X1357" s="40"/>
      <c r="Y1357" s="40"/>
      <c r="Z1357" s="40"/>
      <c r="AA1357" s="40"/>
      <c r="AB1357" s="40"/>
    </row>
    <row r="1358" spans="2:28">
      <c r="B1358" s="1441"/>
      <c r="E1358" s="46"/>
      <c r="V1358" s="40"/>
      <c r="W1358" s="40"/>
      <c r="X1358" s="40"/>
      <c r="Y1358" s="40"/>
      <c r="Z1358" s="40"/>
      <c r="AA1358" s="40"/>
      <c r="AB1358" s="40"/>
    </row>
    <row r="1359" spans="2:28">
      <c r="B1359" s="1441"/>
      <c r="E1359" s="46"/>
      <c r="V1359" s="40"/>
      <c r="W1359" s="40"/>
      <c r="X1359" s="40"/>
      <c r="Y1359" s="40"/>
      <c r="Z1359" s="40"/>
      <c r="AA1359" s="40"/>
      <c r="AB1359" s="40"/>
    </row>
    <row r="1360" spans="2:28">
      <c r="B1360" s="1441"/>
      <c r="E1360" s="46"/>
      <c r="V1360" s="40"/>
      <c r="W1360" s="40"/>
      <c r="X1360" s="40"/>
      <c r="Y1360" s="40"/>
      <c r="Z1360" s="40"/>
      <c r="AA1360" s="40"/>
      <c r="AB1360" s="40"/>
    </row>
    <row r="1361" spans="2:28">
      <c r="B1361" s="1441"/>
      <c r="E1361" s="46"/>
      <c r="V1361" s="40"/>
      <c r="W1361" s="40"/>
      <c r="X1361" s="40"/>
      <c r="Y1361" s="40"/>
      <c r="Z1361" s="40"/>
      <c r="AA1361" s="40"/>
      <c r="AB1361" s="40"/>
    </row>
    <row r="1362" spans="2:28">
      <c r="B1362" s="1441"/>
      <c r="E1362" s="46"/>
      <c r="V1362" s="40"/>
      <c r="W1362" s="40"/>
      <c r="X1362" s="40"/>
      <c r="Y1362" s="40"/>
      <c r="Z1362" s="40"/>
      <c r="AA1362" s="40"/>
      <c r="AB1362" s="40"/>
    </row>
    <row r="1363" spans="2:28">
      <c r="B1363" s="1441"/>
      <c r="E1363" s="46"/>
      <c r="V1363" s="40"/>
      <c r="W1363" s="40"/>
      <c r="X1363" s="40"/>
      <c r="Y1363" s="40"/>
      <c r="Z1363" s="40"/>
      <c r="AA1363" s="40"/>
      <c r="AB1363" s="40"/>
    </row>
    <row r="1364" spans="2:28">
      <c r="B1364" s="1441"/>
      <c r="E1364" s="46"/>
      <c r="V1364" s="40"/>
      <c r="W1364" s="40"/>
      <c r="X1364" s="40"/>
      <c r="Y1364" s="40"/>
      <c r="Z1364" s="40"/>
      <c r="AA1364" s="40"/>
      <c r="AB1364" s="40"/>
    </row>
    <row r="1365" spans="2:28">
      <c r="B1365" s="1441"/>
      <c r="E1365" s="46"/>
      <c r="V1365" s="40"/>
      <c r="W1365" s="40"/>
      <c r="X1365" s="40"/>
      <c r="Y1365" s="40"/>
      <c r="Z1365" s="40"/>
      <c r="AA1365" s="40"/>
      <c r="AB1365" s="40"/>
    </row>
    <row r="1366" spans="2:28">
      <c r="B1366" s="1441"/>
      <c r="E1366" s="46"/>
      <c r="V1366" s="40"/>
      <c r="W1366" s="40"/>
      <c r="X1366" s="40"/>
      <c r="Y1366" s="40"/>
      <c r="Z1366" s="40"/>
      <c r="AA1366" s="40"/>
      <c r="AB1366" s="40"/>
    </row>
    <row r="1367" spans="2:28">
      <c r="B1367" s="1441"/>
      <c r="E1367" s="46"/>
      <c r="V1367" s="40"/>
      <c r="W1367" s="40"/>
      <c r="X1367" s="40"/>
      <c r="Y1367" s="40"/>
      <c r="Z1367" s="40"/>
      <c r="AA1367" s="40"/>
      <c r="AB1367" s="40"/>
    </row>
    <row r="1368" spans="2:28">
      <c r="B1368" s="1441"/>
      <c r="E1368" s="46"/>
      <c r="V1368" s="40"/>
      <c r="W1368" s="40"/>
      <c r="X1368" s="40"/>
      <c r="Y1368" s="40"/>
      <c r="Z1368" s="40"/>
      <c r="AA1368" s="40"/>
      <c r="AB1368" s="40"/>
    </row>
    <row r="1369" spans="2:28">
      <c r="B1369" s="1441"/>
      <c r="E1369" s="46"/>
      <c r="V1369" s="40"/>
      <c r="W1369" s="40"/>
      <c r="X1369" s="40"/>
      <c r="Y1369" s="40"/>
      <c r="Z1369" s="40"/>
      <c r="AA1369" s="40"/>
      <c r="AB1369" s="40"/>
    </row>
    <row r="1370" spans="2:28">
      <c r="B1370" s="1441"/>
      <c r="E1370" s="46"/>
      <c r="V1370" s="40"/>
      <c r="W1370" s="40"/>
      <c r="X1370" s="40"/>
      <c r="Y1370" s="40"/>
      <c r="Z1370" s="40"/>
      <c r="AA1370" s="40"/>
      <c r="AB1370" s="40"/>
    </row>
    <row r="1371" spans="2:28">
      <c r="B1371" s="1441"/>
      <c r="E1371" s="46"/>
      <c r="V1371" s="40"/>
      <c r="W1371" s="40"/>
      <c r="X1371" s="40"/>
      <c r="Y1371" s="40"/>
      <c r="Z1371" s="40"/>
      <c r="AA1371" s="40"/>
      <c r="AB1371" s="40"/>
    </row>
    <row r="1372" spans="2:28">
      <c r="B1372" s="1441"/>
      <c r="E1372" s="46"/>
      <c r="V1372" s="40"/>
      <c r="W1372" s="40"/>
      <c r="X1372" s="40"/>
      <c r="Y1372" s="40"/>
      <c r="Z1372" s="40"/>
      <c r="AA1372" s="40"/>
      <c r="AB1372" s="40"/>
    </row>
    <row r="1373" spans="2:28">
      <c r="B1373" s="1441"/>
      <c r="E1373" s="46"/>
      <c r="V1373" s="40"/>
      <c r="W1373" s="40"/>
      <c r="X1373" s="40"/>
      <c r="Y1373" s="40"/>
      <c r="Z1373" s="40"/>
      <c r="AA1373" s="40"/>
      <c r="AB1373" s="40"/>
    </row>
    <row r="1374" spans="2:28">
      <c r="B1374" s="1441"/>
      <c r="E1374" s="46"/>
      <c r="V1374" s="40"/>
      <c r="W1374" s="40"/>
      <c r="X1374" s="40"/>
      <c r="Y1374" s="40"/>
      <c r="Z1374" s="40"/>
      <c r="AA1374" s="40"/>
      <c r="AB1374" s="40"/>
    </row>
    <row r="1375" spans="2:28">
      <c r="B1375" s="1441"/>
      <c r="E1375" s="46"/>
      <c r="V1375" s="40"/>
      <c r="W1375" s="40"/>
      <c r="X1375" s="40"/>
      <c r="Y1375" s="40"/>
      <c r="Z1375" s="40"/>
      <c r="AA1375" s="40"/>
      <c r="AB1375" s="40"/>
    </row>
    <row r="1376" spans="2:28">
      <c r="B1376" s="1441"/>
      <c r="E1376" s="46"/>
      <c r="V1376" s="40"/>
      <c r="W1376" s="40"/>
      <c r="X1376" s="40"/>
      <c r="Y1376" s="40"/>
      <c r="Z1376" s="40"/>
      <c r="AA1376" s="40"/>
      <c r="AB1376" s="40"/>
    </row>
    <row r="1377" spans="2:28">
      <c r="B1377" s="1441"/>
      <c r="E1377" s="46"/>
      <c r="V1377" s="40"/>
      <c r="W1377" s="40"/>
      <c r="X1377" s="40"/>
      <c r="Y1377" s="40"/>
      <c r="Z1377" s="40"/>
      <c r="AA1377" s="40"/>
      <c r="AB1377" s="40"/>
    </row>
    <row r="1378" spans="2:28">
      <c r="B1378" s="1441"/>
      <c r="E1378" s="46"/>
      <c r="V1378" s="40"/>
      <c r="W1378" s="40"/>
      <c r="X1378" s="40"/>
      <c r="Y1378" s="40"/>
      <c r="Z1378" s="40"/>
      <c r="AA1378" s="40"/>
      <c r="AB1378" s="40"/>
    </row>
    <row r="1379" spans="2:28">
      <c r="B1379" s="1441"/>
      <c r="E1379" s="46"/>
      <c r="V1379" s="40"/>
      <c r="W1379" s="40"/>
      <c r="X1379" s="40"/>
      <c r="Y1379" s="40"/>
      <c r="Z1379" s="40"/>
      <c r="AA1379" s="40"/>
      <c r="AB1379" s="40"/>
    </row>
    <row r="1380" spans="2:28">
      <c r="B1380" s="1441"/>
      <c r="E1380" s="46"/>
      <c r="V1380" s="40"/>
      <c r="W1380" s="40"/>
      <c r="X1380" s="40"/>
      <c r="Y1380" s="40"/>
      <c r="Z1380" s="40"/>
      <c r="AA1380" s="40"/>
      <c r="AB1380" s="40"/>
    </row>
    <row r="1381" spans="2:28">
      <c r="B1381" s="1441"/>
      <c r="E1381" s="46"/>
      <c r="V1381" s="40"/>
      <c r="W1381" s="40"/>
      <c r="X1381" s="40"/>
      <c r="Y1381" s="40"/>
      <c r="Z1381" s="40"/>
      <c r="AA1381" s="40"/>
      <c r="AB1381" s="40"/>
    </row>
    <row r="1382" spans="2:28">
      <c r="B1382" s="1441"/>
      <c r="E1382" s="46"/>
      <c r="V1382" s="40"/>
      <c r="W1382" s="40"/>
      <c r="X1382" s="40"/>
      <c r="Y1382" s="40"/>
      <c r="Z1382" s="40"/>
      <c r="AA1382" s="40"/>
      <c r="AB1382" s="40"/>
    </row>
    <row r="1383" spans="2:28">
      <c r="B1383" s="1441"/>
      <c r="E1383" s="46"/>
      <c r="V1383" s="40"/>
      <c r="W1383" s="40"/>
      <c r="X1383" s="40"/>
      <c r="Y1383" s="40"/>
      <c r="Z1383" s="40"/>
      <c r="AA1383" s="40"/>
      <c r="AB1383" s="40"/>
    </row>
    <row r="1384" spans="2:28">
      <c r="B1384" s="1441"/>
      <c r="E1384" s="46"/>
      <c r="V1384" s="40"/>
      <c r="W1384" s="40"/>
      <c r="X1384" s="40"/>
      <c r="Y1384" s="40"/>
      <c r="Z1384" s="40"/>
      <c r="AA1384" s="40"/>
      <c r="AB1384" s="40"/>
    </row>
    <row r="1385" spans="2:28">
      <c r="B1385" s="1441"/>
      <c r="E1385" s="46"/>
      <c r="V1385" s="40"/>
      <c r="W1385" s="40"/>
      <c r="X1385" s="40"/>
      <c r="Y1385" s="40"/>
      <c r="Z1385" s="40"/>
      <c r="AA1385" s="40"/>
      <c r="AB1385" s="40"/>
    </row>
    <row r="1386" spans="2:28">
      <c r="B1386" s="1441"/>
      <c r="E1386" s="46"/>
      <c r="V1386" s="40"/>
      <c r="W1386" s="40"/>
      <c r="X1386" s="40"/>
      <c r="Y1386" s="40"/>
      <c r="Z1386" s="40"/>
      <c r="AA1386" s="40"/>
      <c r="AB1386" s="40"/>
    </row>
    <row r="1387" spans="2:28">
      <c r="B1387" s="1441"/>
      <c r="E1387" s="46"/>
      <c r="V1387" s="40"/>
      <c r="W1387" s="40"/>
      <c r="X1387" s="40"/>
      <c r="Y1387" s="40"/>
      <c r="Z1387" s="40"/>
      <c r="AA1387" s="40"/>
      <c r="AB1387" s="40"/>
    </row>
    <row r="1388" spans="2:28">
      <c r="B1388" s="1441"/>
      <c r="E1388" s="46"/>
      <c r="V1388" s="40"/>
      <c r="W1388" s="40"/>
      <c r="X1388" s="40"/>
      <c r="Y1388" s="40"/>
      <c r="Z1388" s="40"/>
      <c r="AA1388" s="40"/>
      <c r="AB1388" s="40"/>
    </row>
    <row r="1389" spans="2:28">
      <c r="B1389" s="1441"/>
      <c r="E1389" s="46"/>
      <c r="V1389" s="40"/>
      <c r="W1389" s="40"/>
      <c r="X1389" s="40"/>
      <c r="Y1389" s="40"/>
      <c r="Z1389" s="40"/>
      <c r="AA1389" s="40"/>
      <c r="AB1389" s="40"/>
    </row>
    <row r="1390" spans="2:28">
      <c r="B1390" s="1441"/>
      <c r="E1390" s="46"/>
      <c r="V1390" s="40"/>
      <c r="W1390" s="40"/>
      <c r="X1390" s="40"/>
      <c r="Y1390" s="40"/>
      <c r="Z1390" s="40"/>
      <c r="AA1390" s="40"/>
      <c r="AB1390" s="40"/>
    </row>
    <row r="1391" spans="2:28">
      <c r="B1391" s="1441"/>
      <c r="E1391" s="46"/>
      <c r="V1391" s="40"/>
      <c r="W1391" s="40"/>
      <c r="X1391" s="40"/>
      <c r="Y1391" s="40"/>
      <c r="Z1391" s="40"/>
      <c r="AA1391" s="40"/>
      <c r="AB1391" s="40"/>
    </row>
    <row r="1392" spans="2:28">
      <c r="B1392" s="1441"/>
      <c r="E1392" s="46"/>
      <c r="V1392" s="40"/>
      <c r="W1392" s="40"/>
      <c r="X1392" s="40"/>
      <c r="Y1392" s="40"/>
      <c r="Z1392" s="40"/>
      <c r="AA1392" s="40"/>
      <c r="AB1392" s="40"/>
    </row>
    <row r="1393" spans="2:28">
      <c r="B1393" s="1441"/>
      <c r="E1393" s="46"/>
      <c r="V1393" s="40"/>
      <c r="W1393" s="40"/>
      <c r="X1393" s="40"/>
      <c r="Y1393" s="40"/>
      <c r="Z1393" s="40"/>
      <c r="AA1393" s="40"/>
      <c r="AB1393" s="40"/>
    </row>
    <row r="1394" spans="2:28">
      <c r="B1394" s="1441"/>
      <c r="E1394" s="46"/>
      <c r="V1394" s="40"/>
      <c r="W1394" s="40"/>
      <c r="X1394" s="40"/>
      <c r="Y1394" s="40"/>
      <c r="Z1394" s="40"/>
      <c r="AA1394" s="40"/>
      <c r="AB1394" s="40"/>
    </row>
    <row r="1395" spans="2:28">
      <c r="B1395" s="1441"/>
      <c r="E1395" s="46"/>
      <c r="V1395" s="40"/>
      <c r="W1395" s="40"/>
      <c r="X1395" s="40"/>
      <c r="Y1395" s="40"/>
      <c r="Z1395" s="40"/>
      <c r="AA1395" s="40"/>
      <c r="AB1395" s="40"/>
    </row>
    <row r="1396" spans="2:28">
      <c r="B1396" s="1441"/>
      <c r="E1396" s="46"/>
      <c r="V1396" s="40"/>
      <c r="W1396" s="40"/>
      <c r="X1396" s="40"/>
      <c r="Y1396" s="40"/>
      <c r="Z1396" s="40"/>
      <c r="AA1396" s="40"/>
      <c r="AB1396" s="40"/>
    </row>
    <row r="1397" spans="2:28">
      <c r="B1397" s="1441"/>
      <c r="E1397" s="46"/>
      <c r="V1397" s="40"/>
      <c r="W1397" s="40"/>
      <c r="X1397" s="40"/>
      <c r="Y1397" s="40"/>
      <c r="Z1397" s="40"/>
      <c r="AA1397" s="40"/>
      <c r="AB1397" s="40"/>
    </row>
    <row r="1398" spans="2:28">
      <c r="B1398" s="1441"/>
      <c r="E1398" s="46"/>
      <c r="V1398" s="40"/>
      <c r="W1398" s="40"/>
      <c r="X1398" s="40"/>
      <c r="Y1398" s="40"/>
      <c r="Z1398" s="40"/>
      <c r="AA1398" s="40"/>
      <c r="AB1398" s="40"/>
    </row>
    <row r="1399" spans="2:28">
      <c r="B1399" s="1441"/>
      <c r="E1399" s="46"/>
      <c r="V1399" s="40"/>
      <c r="W1399" s="40"/>
      <c r="X1399" s="40"/>
      <c r="Y1399" s="40"/>
      <c r="Z1399" s="40"/>
      <c r="AA1399" s="40"/>
      <c r="AB1399" s="40"/>
    </row>
    <row r="1400" spans="2:28">
      <c r="B1400" s="1441"/>
      <c r="E1400" s="46"/>
      <c r="V1400" s="40"/>
      <c r="W1400" s="40"/>
      <c r="X1400" s="40"/>
      <c r="Y1400" s="40"/>
      <c r="Z1400" s="40"/>
      <c r="AA1400" s="40"/>
      <c r="AB1400" s="40"/>
    </row>
    <row r="1401" spans="2:28">
      <c r="B1401" s="1441"/>
      <c r="E1401" s="46"/>
      <c r="V1401" s="40"/>
      <c r="W1401" s="40"/>
      <c r="X1401" s="40"/>
      <c r="Y1401" s="40"/>
      <c r="Z1401" s="40"/>
      <c r="AA1401" s="40"/>
      <c r="AB1401" s="40"/>
    </row>
    <row r="1402" spans="2:28">
      <c r="B1402" s="1441"/>
      <c r="E1402" s="46"/>
      <c r="V1402" s="40"/>
      <c r="W1402" s="40"/>
      <c r="X1402" s="40"/>
      <c r="Y1402" s="40"/>
      <c r="Z1402" s="40"/>
      <c r="AA1402" s="40"/>
      <c r="AB1402" s="40"/>
    </row>
    <row r="1403" spans="2:28">
      <c r="B1403" s="1441"/>
      <c r="E1403" s="46"/>
      <c r="V1403" s="40"/>
      <c r="W1403" s="40"/>
      <c r="X1403" s="40"/>
      <c r="Y1403" s="40"/>
      <c r="Z1403" s="40"/>
      <c r="AA1403" s="40"/>
      <c r="AB1403" s="40"/>
    </row>
    <row r="1404" spans="2:28">
      <c r="B1404" s="1441"/>
      <c r="E1404" s="46"/>
      <c r="V1404" s="40"/>
      <c r="W1404" s="40"/>
      <c r="X1404" s="40"/>
      <c r="Y1404" s="40"/>
      <c r="Z1404" s="40"/>
      <c r="AA1404" s="40"/>
      <c r="AB1404" s="40"/>
    </row>
    <row r="1405" spans="2:28">
      <c r="B1405" s="1441"/>
      <c r="E1405" s="46"/>
      <c r="V1405" s="40"/>
      <c r="W1405" s="40"/>
      <c r="X1405" s="40"/>
      <c r="Y1405" s="40"/>
      <c r="Z1405" s="40"/>
      <c r="AA1405" s="40"/>
      <c r="AB1405" s="40"/>
    </row>
    <row r="1406" spans="2:28">
      <c r="B1406" s="1441"/>
      <c r="E1406" s="46"/>
      <c r="V1406" s="40"/>
      <c r="W1406" s="40"/>
      <c r="X1406" s="40"/>
      <c r="Y1406" s="40"/>
      <c r="Z1406" s="40"/>
      <c r="AA1406" s="40"/>
      <c r="AB1406" s="40"/>
    </row>
    <row r="1407" spans="2:28">
      <c r="B1407" s="1441"/>
      <c r="E1407" s="46"/>
      <c r="V1407" s="40"/>
      <c r="W1407" s="40"/>
      <c r="X1407" s="40"/>
      <c r="Y1407" s="40"/>
      <c r="Z1407" s="40"/>
      <c r="AA1407" s="40"/>
      <c r="AB1407" s="40"/>
    </row>
    <row r="1408" spans="2:28">
      <c r="B1408" s="1441"/>
      <c r="E1408" s="46"/>
      <c r="V1408" s="40"/>
      <c r="W1408" s="40"/>
      <c r="X1408" s="40"/>
      <c r="Y1408" s="40"/>
      <c r="Z1408" s="40"/>
      <c r="AA1408" s="40"/>
      <c r="AB1408" s="40"/>
    </row>
    <row r="1409" spans="2:28">
      <c r="B1409" s="1441"/>
      <c r="E1409" s="46"/>
      <c r="V1409" s="40"/>
      <c r="W1409" s="40"/>
      <c r="X1409" s="40"/>
      <c r="Y1409" s="40"/>
      <c r="Z1409" s="40"/>
      <c r="AA1409" s="40"/>
      <c r="AB1409" s="40"/>
    </row>
    <row r="1410" spans="2:28">
      <c r="B1410" s="1441"/>
      <c r="E1410" s="46"/>
      <c r="V1410" s="40"/>
      <c r="W1410" s="40"/>
      <c r="X1410" s="40"/>
      <c r="Y1410" s="40"/>
      <c r="Z1410" s="40"/>
      <c r="AA1410" s="40"/>
      <c r="AB1410" s="40"/>
    </row>
    <row r="1411" spans="2:28">
      <c r="B1411" s="1441"/>
      <c r="E1411" s="46"/>
      <c r="V1411" s="40"/>
      <c r="W1411" s="40"/>
      <c r="X1411" s="40"/>
      <c r="Y1411" s="40"/>
      <c r="Z1411" s="40"/>
      <c r="AA1411" s="40"/>
      <c r="AB1411" s="40"/>
    </row>
    <row r="1412" spans="2:28">
      <c r="B1412" s="1441"/>
      <c r="E1412" s="46"/>
      <c r="V1412" s="40"/>
      <c r="W1412" s="40"/>
      <c r="X1412" s="40"/>
      <c r="Y1412" s="40"/>
      <c r="Z1412" s="40"/>
      <c r="AA1412" s="40"/>
      <c r="AB1412" s="40"/>
    </row>
    <row r="1413" spans="2:28">
      <c r="B1413" s="1441"/>
      <c r="E1413" s="46"/>
      <c r="V1413" s="40"/>
      <c r="W1413" s="40"/>
      <c r="X1413" s="40"/>
      <c r="Y1413" s="40"/>
      <c r="Z1413" s="40"/>
      <c r="AA1413" s="40"/>
      <c r="AB1413" s="40"/>
    </row>
    <row r="1414" spans="2:28">
      <c r="B1414" s="1441"/>
      <c r="E1414" s="46"/>
      <c r="V1414" s="40"/>
      <c r="W1414" s="40"/>
      <c r="X1414" s="40"/>
      <c r="Y1414" s="40"/>
      <c r="Z1414" s="40"/>
      <c r="AA1414" s="40"/>
      <c r="AB1414" s="40"/>
    </row>
    <row r="1415" spans="2:28">
      <c r="B1415" s="1441"/>
      <c r="E1415" s="46"/>
      <c r="V1415" s="40"/>
      <c r="W1415" s="40"/>
      <c r="X1415" s="40"/>
      <c r="Y1415" s="40"/>
      <c r="Z1415" s="40"/>
      <c r="AA1415" s="40"/>
      <c r="AB1415" s="40"/>
    </row>
    <row r="1416" spans="2:28">
      <c r="B1416" s="1441"/>
      <c r="E1416" s="46"/>
      <c r="V1416" s="40"/>
      <c r="W1416" s="40"/>
      <c r="X1416" s="40"/>
      <c r="Y1416" s="40"/>
      <c r="Z1416" s="40"/>
      <c r="AA1416" s="40"/>
      <c r="AB1416" s="40"/>
    </row>
    <row r="1417" spans="2:28">
      <c r="B1417" s="1441"/>
      <c r="E1417" s="46"/>
      <c r="V1417" s="40"/>
      <c r="W1417" s="40"/>
      <c r="X1417" s="40"/>
      <c r="Y1417" s="40"/>
      <c r="Z1417" s="40"/>
      <c r="AA1417" s="40"/>
      <c r="AB1417" s="40"/>
    </row>
    <row r="1418" spans="2:28">
      <c r="B1418" s="1441"/>
      <c r="E1418" s="46"/>
      <c r="V1418" s="40"/>
      <c r="W1418" s="40"/>
      <c r="X1418" s="40"/>
      <c r="Y1418" s="40"/>
      <c r="Z1418" s="40"/>
      <c r="AA1418" s="40"/>
      <c r="AB1418" s="40"/>
    </row>
    <row r="1419" spans="2:28">
      <c r="B1419" s="1441"/>
      <c r="E1419" s="46"/>
      <c r="V1419" s="40"/>
      <c r="W1419" s="40"/>
      <c r="X1419" s="40"/>
      <c r="Y1419" s="40"/>
      <c r="Z1419" s="40"/>
      <c r="AA1419" s="40"/>
      <c r="AB1419" s="40"/>
    </row>
    <row r="1420" spans="2:28">
      <c r="B1420" s="1441"/>
      <c r="E1420" s="46"/>
      <c r="V1420" s="40"/>
      <c r="W1420" s="40"/>
      <c r="X1420" s="40"/>
      <c r="Y1420" s="40"/>
      <c r="Z1420" s="40"/>
      <c r="AA1420" s="40"/>
      <c r="AB1420" s="40"/>
    </row>
    <row r="1421" spans="2:28">
      <c r="B1421" s="1441"/>
      <c r="E1421" s="46"/>
      <c r="V1421" s="40"/>
      <c r="W1421" s="40"/>
      <c r="X1421" s="40"/>
      <c r="Y1421" s="40"/>
      <c r="Z1421" s="40"/>
      <c r="AA1421" s="40"/>
      <c r="AB1421" s="40"/>
    </row>
    <row r="1422" spans="2:28">
      <c r="B1422" s="1441"/>
      <c r="E1422" s="46"/>
      <c r="V1422" s="40"/>
      <c r="W1422" s="40"/>
      <c r="X1422" s="40"/>
      <c r="Y1422" s="40"/>
      <c r="Z1422" s="40"/>
      <c r="AA1422" s="40"/>
      <c r="AB1422" s="40"/>
    </row>
    <row r="1423" spans="2:28">
      <c r="B1423" s="1441"/>
      <c r="E1423" s="46"/>
      <c r="V1423" s="40"/>
      <c r="W1423" s="40"/>
      <c r="X1423" s="40"/>
      <c r="Y1423" s="40"/>
      <c r="Z1423" s="40"/>
      <c r="AA1423" s="40"/>
      <c r="AB1423" s="40"/>
    </row>
    <row r="1424" spans="2:28">
      <c r="B1424" s="1441"/>
      <c r="E1424" s="46"/>
      <c r="V1424" s="40"/>
      <c r="W1424" s="40"/>
      <c r="X1424" s="40"/>
      <c r="Y1424" s="40"/>
      <c r="Z1424" s="40"/>
      <c r="AA1424" s="40"/>
      <c r="AB1424" s="40"/>
    </row>
    <row r="1425" spans="2:28">
      <c r="B1425" s="1441"/>
      <c r="E1425" s="46"/>
      <c r="V1425" s="40"/>
      <c r="W1425" s="40"/>
      <c r="X1425" s="40"/>
      <c r="Y1425" s="40"/>
      <c r="Z1425" s="40"/>
      <c r="AA1425" s="40"/>
      <c r="AB1425" s="40"/>
    </row>
    <row r="1426" spans="2:28">
      <c r="B1426" s="1441"/>
      <c r="E1426" s="46"/>
      <c r="V1426" s="40"/>
      <c r="W1426" s="40"/>
      <c r="X1426" s="40"/>
      <c r="Y1426" s="40"/>
      <c r="Z1426" s="40"/>
      <c r="AA1426" s="40"/>
      <c r="AB1426" s="40"/>
    </row>
    <row r="1427" spans="2:28">
      <c r="B1427" s="1441"/>
      <c r="E1427" s="46"/>
      <c r="V1427" s="40"/>
      <c r="W1427" s="40"/>
      <c r="X1427" s="40"/>
      <c r="Y1427" s="40"/>
      <c r="Z1427" s="40"/>
      <c r="AA1427" s="40"/>
      <c r="AB1427" s="40"/>
    </row>
    <row r="1428" spans="2:28">
      <c r="B1428" s="1441"/>
      <c r="E1428" s="46"/>
      <c r="V1428" s="40"/>
      <c r="W1428" s="40"/>
      <c r="X1428" s="40"/>
      <c r="Y1428" s="40"/>
      <c r="Z1428" s="40"/>
      <c r="AA1428" s="40"/>
      <c r="AB1428" s="40"/>
    </row>
    <row r="1429" spans="2:28">
      <c r="B1429" s="1441"/>
      <c r="E1429" s="46"/>
      <c r="V1429" s="40"/>
      <c r="W1429" s="40"/>
      <c r="X1429" s="40"/>
      <c r="Y1429" s="40"/>
      <c r="Z1429" s="40"/>
      <c r="AA1429" s="40"/>
      <c r="AB1429" s="40"/>
    </row>
    <row r="1430" spans="2:28">
      <c r="B1430" s="1441"/>
      <c r="E1430" s="46"/>
      <c r="V1430" s="40"/>
      <c r="W1430" s="40"/>
      <c r="X1430" s="40"/>
      <c r="Y1430" s="40"/>
      <c r="Z1430" s="40"/>
      <c r="AA1430" s="40"/>
      <c r="AB1430" s="40"/>
    </row>
    <row r="1431" spans="2:28">
      <c r="B1431" s="1441"/>
      <c r="E1431" s="46"/>
      <c r="V1431" s="40"/>
      <c r="W1431" s="40"/>
      <c r="X1431" s="40"/>
      <c r="Y1431" s="40"/>
      <c r="Z1431" s="40"/>
      <c r="AA1431" s="40"/>
      <c r="AB1431" s="40"/>
    </row>
    <row r="1432" spans="2:28">
      <c r="B1432" s="1441"/>
      <c r="E1432" s="46"/>
      <c r="V1432" s="40"/>
      <c r="W1432" s="40"/>
      <c r="X1432" s="40"/>
      <c r="Y1432" s="40"/>
      <c r="Z1432" s="40"/>
      <c r="AA1432" s="40"/>
      <c r="AB1432" s="40"/>
    </row>
    <row r="1433" spans="2:28">
      <c r="B1433" s="1441"/>
      <c r="E1433" s="46"/>
      <c r="V1433" s="40"/>
      <c r="W1433" s="40"/>
      <c r="X1433" s="40"/>
      <c r="Y1433" s="40"/>
      <c r="Z1433" s="40"/>
      <c r="AA1433" s="40"/>
      <c r="AB1433" s="40"/>
    </row>
    <row r="1434" spans="2:28">
      <c r="B1434" s="1441"/>
      <c r="E1434" s="46"/>
      <c r="V1434" s="40"/>
      <c r="W1434" s="40"/>
      <c r="X1434" s="40"/>
      <c r="Y1434" s="40"/>
      <c r="Z1434" s="40"/>
      <c r="AA1434" s="40"/>
      <c r="AB1434" s="40"/>
    </row>
    <row r="1435" spans="2:28">
      <c r="B1435" s="1441"/>
      <c r="E1435" s="46"/>
      <c r="V1435" s="40"/>
      <c r="W1435" s="40"/>
      <c r="X1435" s="40"/>
      <c r="Y1435" s="40"/>
      <c r="Z1435" s="40"/>
      <c r="AA1435" s="40"/>
      <c r="AB1435" s="40"/>
    </row>
    <row r="1436" spans="2:28">
      <c r="B1436" s="1441"/>
      <c r="E1436" s="46"/>
      <c r="V1436" s="40"/>
      <c r="W1436" s="40"/>
      <c r="X1436" s="40"/>
      <c r="Y1436" s="40"/>
      <c r="Z1436" s="40"/>
      <c r="AA1436" s="40"/>
      <c r="AB1436" s="40"/>
    </row>
    <row r="1437" spans="2:28">
      <c r="B1437" s="1441"/>
      <c r="E1437" s="46"/>
      <c r="V1437" s="40"/>
      <c r="W1437" s="40"/>
      <c r="X1437" s="40"/>
      <c r="Y1437" s="40"/>
      <c r="Z1437" s="40"/>
      <c r="AA1437" s="40"/>
      <c r="AB1437" s="40"/>
    </row>
    <row r="1438" spans="2:28">
      <c r="B1438" s="1441"/>
      <c r="E1438" s="46"/>
      <c r="V1438" s="40"/>
      <c r="W1438" s="40"/>
      <c r="X1438" s="40"/>
      <c r="Y1438" s="40"/>
      <c r="Z1438" s="40"/>
      <c r="AA1438" s="40"/>
      <c r="AB1438" s="40"/>
    </row>
    <row r="1439" spans="2:28">
      <c r="B1439" s="1441"/>
      <c r="E1439" s="46"/>
      <c r="V1439" s="40"/>
      <c r="W1439" s="40"/>
      <c r="X1439" s="40"/>
      <c r="Y1439" s="40"/>
      <c r="Z1439" s="40"/>
      <c r="AA1439" s="40"/>
      <c r="AB1439" s="40"/>
    </row>
    <row r="1440" spans="2:28">
      <c r="B1440" s="1441"/>
      <c r="E1440" s="46"/>
      <c r="V1440" s="40"/>
      <c r="W1440" s="40"/>
      <c r="X1440" s="40"/>
      <c r="Y1440" s="40"/>
      <c r="Z1440" s="40"/>
      <c r="AA1440" s="40"/>
      <c r="AB1440" s="40"/>
    </row>
    <row r="1441" spans="2:28">
      <c r="B1441" s="1441"/>
      <c r="E1441" s="46"/>
      <c r="V1441" s="40"/>
      <c r="W1441" s="40"/>
      <c r="X1441" s="40"/>
      <c r="Y1441" s="40"/>
      <c r="Z1441" s="40"/>
      <c r="AA1441" s="40"/>
      <c r="AB1441" s="40"/>
    </row>
    <row r="1442" spans="2:28">
      <c r="B1442" s="1441"/>
      <c r="E1442" s="46"/>
      <c r="V1442" s="40"/>
      <c r="W1442" s="40"/>
      <c r="X1442" s="40"/>
      <c r="Y1442" s="40"/>
      <c r="Z1442" s="40"/>
      <c r="AA1442" s="40"/>
      <c r="AB1442" s="40"/>
    </row>
    <row r="1443" spans="2:28">
      <c r="B1443" s="1441"/>
      <c r="E1443" s="46"/>
      <c r="V1443" s="40"/>
      <c r="W1443" s="40"/>
      <c r="X1443" s="40"/>
      <c r="Y1443" s="40"/>
      <c r="Z1443" s="40"/>
      <c r="AA1443" s="40"/>
      <c r="AB1443" s="40"/>
    </row>
    <row r="1444" spans="2:28">
      <c r="B1444" s="1441"/>
      <c r="E1444" s="46"/>
      <c r="V1444" s="40"/>
      <c r="W1444" s="40"/>
      <c r="X1444" s="40"/>
      <c r="Y1444" s="40"/>
      <c r="Z1444" s="40"/>
      <c r="AA1444" s="40"/>
      <c r="AB1444" s="40"/>
    </row>
    <row r="1445" spans="2:28">
      <c r="B1445" s="1441"/>
      <c r="E1445" s="46"/>
      <c r="V1445" s="40"/>
      <c r="W1445" s="40"/>
      <c r="X1445" s="40"/>
      <c r="Y1445" s="40"/>
      <c r="Z1445" s="40"/>
      <c r="AA1445" s="40"/>
      <c r="AB1445" s="40"/>
    </row>
    <row r="1446" spans="2:28">
      <c r="B1446" s="1441"/>
      <c r="E1446" s="46"/>
      <c r="V1446" s="40"/>
      <c r="W1446" s="40"/>
      <c r="X1446" s="40"/>
      <c r="Y1446" s="40"/>
      <c r="Z1446" s="40"/>
      <c r="AA1446" s="40"/>
      <c r="AB1446" s="40"/>
    </row>
    <row r="1447" spans="2:28">
      <c r="B1447" s="1441"/>
      <c r="E1447" s="46"/>
      <c r="V1447" s="40"/>
      <c r="W1447" s="40"/>
      <c r="X1447" s="40"/>
      <c r="Y1447" s="40"/>
      <c r="Z1447" s="40"/>
      <c r="AA1447" s="40"/>
      <c r="AB1447" s="40"/>
    </row>
    <row r="1448" spans="2:28">
      <c r="B1448" s="1441"/>
      <c r="E1448" s="46"/>
      <c r="V1448" s="40"/>
      <c r="W1448" s="40"/>
      <c r="X1448" s="40"/>
      <c r="Y1448" s="40"/>
      <c r="Z1448" s="40"/>
      <c r="AA1448" s="40"/>
      <c r="AB1448" s="40"/>
    </row>
    <row r="1449" spans="2:28">
      <c r="B1449" s="1441"/>
      <c r="E1449" s="46"/>
      <c r="V1449" s="40"/>
      <c r="W1449" s="40"/>
      <c r="X1449" s="40"/>
      <c r="Y1449" s="40"/>
      <c r="Z1449" s="40"/>
      <c r="AA1449" s="40"/>
      <c r="AB1449" s="40"/>
    </row>
    <row r="1450" spans="2:28">
      <c r="B1450" s="1441"/>
      <c r="E1450" s="46"/>
      <c r="V1450" s="40"/>
      <c r="W1450" s="40"/>
      <c r="X1450" s="40"/>
      <c r="Y1450" s="40"/>
      <c r="Z1450" s="40"/>
      <c r="AA1450" s="40"/>
      <c r="AB1450" s="40"/>
    </row>
    <row r="1451" spans="2:28">
      <c r="B1451" s="1441"/>
      <c r="E1451" s="46"/>
      <c r="V1451" s="40"/>
      <c r="W1451" s="40"/>
      <c r="X1451" s="40"/>
      <c r="Y1451" s="40"/>
      <c r="Z1451" s="40"/>
      <c r="AA1451" s="40"/>
      <c r="AB1451" s="40"/>
    </row>
    <row r="1452" spans="2:28">
      <c r="B1452" s="1441"/>
      <c r="E1452" s="46"/>
      <c r="V1452" s="40"/>
      <c r="W1452" s="40"/>
      <c r="X1452" s="40"/>
      <c r="Y1452" s="40"/>
      <c r="Z1452" s="40"/>
      <c r="AA1452" s="40"/>
      <c r="AB1452" s="40"/>
    </row>
    <row r="1453" spans="2:28">
      <c r="B1453" s="1441"/>
      <c r="E1453" s="46"/>
      <c r="V1453" s="40"/>
      <c r="W1453" s="40"/>
      <c r="X1453" s="40"/>
      <c r="Y1453" s="40"/>
      <c r="Z1453" s="40"/>
      <c r="AA1453" s="40"/>
      <c r="AB1453" s="40"/>
    </row>
    <row r="1454" spans="2:28">
      <c r="B1454" s="1441"/>
      <c r="E1454" s="46"/>
      <c r="V1454" s="40"/>
      <c r="W1454" s="40"/>
      <c r="X1454" s="40"/>
      <c r="Y1454" s="40"/>
      <c r="Z1454" s="40"/>
      <c r="AA1454" s="40"/>
      <c r="AB1454" s="40"/>
    </row>
    <row r="1455" spans="2:28">
      <c r="B1455" s="1441"/>
      <c r="E1455" s="46"/>
      <c r="V1455" s="40"/>
      <c r="W1455" s="40"/>
      <c r="X1455" s="40"/>
      <c r="Y1455" s="40"/>
      <c r="Z1455" s="40"/>
      <c r="AA1455" s="40"/>
      <c r="AB1455" s="40"/>
    </row>
    <row r="1456" spans="2:28">
      <c r="B1456" s="1441"/>
      <c r="E1456" s="46"/>
      <c r="V1456" s="40"/>
      <c r="W1456" s="40"/>
      <c r="X1456" s="40"/>
      <c r="Y1456" s="40"/>
      <c r="Z1456" s="40"/>
      <c r="AA1456" s="40"/>
      <c r="AB1456" s="40"/>
    </row>
    <row r="1457" spans="2:28">
      <c r="B1457" s="1441"/>
      <c r="E1457" s="46"/>
      <c r="V1457" s="40"/>
      <c r="W1457" s="40"/>
      <c r="X1457" s="40"/>
      <c r="Y1457" s="40"/>
      <c r="Z1457" s="40"/>
      <c r="AA1457" s="40"/>
      <c r="AB1457" s="40"/>
    </row>
    <row r="1458" spans="2:28">
      <c r="B1458" s="1441"/>
      <c r="E1458" s="46"/>
      <c r="V1458" s="40"/>
      <c r="W1458" s="40"/>
      <c r="X1458" s="40"/>
      <c r="Y1458" s="40"/>
      <c r="Z1458" s="40"/>
      <c r="AA1458" s="40"/>
      <c r="AB1458" s="40"/>
    </row>
    <row r="1459" spans="2:28">
      <c r="B1459" s="1441"/>
      <c r="E1459" s="46"/>
      <c r="V1459" s="40"/>
      <c r="W1459" s="40"/>
      <c r="X1459" s="40"/>
      <c r="Y1459" s="40"/>
      <c r="Z1459" s="40"/>
      <c r="AA1459" s="40"/>
      <c r="AB1459" s="40"/>
    </row>
    <row r="1460" spans="2:28">
      <c r="B1460" s="1441"/>
      <c r="E1460" s="46"/>
      <c r="V1460" s="40"/>
      <c r="W1460" s="40"/>
      <c r="X1460" s="40"/>
      <c r="Y1460" s="40"/>
      <c r="Z1460" s="40"/>
      <c r="AA1460" s="40"/>
      <c r="AB1460" s="40"/>
    </row>
    <row r="1461" spans="2:28">
      <c r="B1461" s="1441"/>
      <c r="E1461" s="46"/>
      <c r="V1461" s="40"/>
      <c r="W1461" s="40"/>
      <c r="X1461" s="40"/>
      <c r="Y1461" s="40"/>
      <c r="Z1461" s="40"/>
      <c r="AA1461" s="40"/>
      <c r="AB1461" s="40"/>
    </row>
    <row r="1462" spans="2:28">
      <c r="B1462" s="1441"/>
      <c r="E1462" s="46"/>
      <c r="V1462" s="40"/>
      <c r="W1462" s="40"/>
      <c r="X1462" s="40"/>
      <c r="Y1462" s="40"/>
      <c r="Z1462" s="40"/>
      <c r="AA1462" s="40"/>
      <c r="AB1462" s="40"/>
    </row>
    <row r="1463" spans="2:28">
      <c r="B1463" s="1441"/>
      <c r="E1463" s="46"/>
      <c r="V1463" s="40"/>
      <c r="W1463" s="40"/>
      <c r="X1463" s="40"/>
      <c r="Y1463" s="40"/>
      <c r="Z1463" s="40"/>
      <c r="AA1463" s="40"/>
      <c r="AB1463" s="40"/>
    </row>
    <row r="1464" spans="2:28">
      <c r="B1464" s="1441"/>
      <c r="E1464" s="46"/>
      <c r="V1464" s="40"/>
      <c r="W1464" s="40"/>
      <c r="X1464" s="40"/>
      <c r="Y1464" s="40"/>
      <c r="Z1464" s="40"/>
      <c r="AA1464" s="40"/>
      <c r="AB1464" s="40"/>
    </row>
    <row r="1465" spans="2:28">
      <c r="B1465" s="1441"/>
      <c r="E1465" s="46"/>
      <c r="V1465" s="40"/>
      <c r="W1465" s="40"/>
      <c r="X1465" s="40"/>
      <c r="Y1465" s="40"/>
      <c r="Z1465" s="40"/>
      <c r="AA1465" s="40"/>
      <c r="AB1465" s="40"/>
    </row>
    <row r="1466" spans="2:28">
      <c r="B1466" s="1441"/>
      <c r="E1466" s="46"/>
      <c r="V1466" s="40"/>
      <c r="W1466" s="40"/>
      <c r="X1466" s="40"/>
      <c r="Y1466" s="40"/>
      <c r="Z1466" s="40"/>
      <c r="AA1466" s="40"/>
      <c r="AB1466" s="40"/>
    </row>
    <row r="1467" spans="2:28">
      <c r="B1467" s="1441"/>
      <c r="E1467" s="46"/>
      <c r="V1467" s="40"/>
      <c r="W1467" s="40"/>
      <c r="X1467" s="40"/>
      <c r="Y1467" s="40"/>
      <c r="Z1467" s="40"/>
      <c r="AA1467" s="40"/>
      <c r="AB1467" s="40"/>
    </row>
    <row r="1468" spans="2:28">
      <c r="B1468" s="1441"/>
      <c r="E1468" s="46"/>
      <c r="V1468" s="40"/>
      <c r="W1468" s="40"/>
      <c r="X1468" s="40"/>
      <c r="Y1468" s="40"/>
      <c r="Z1468" s="40"/>
      <c r="AA1468" s="40"/>
      <c r="AB1468" s="40"/>
    </row>
    <row r="1469" spans="2:28">
      <c r="B1469" s="1441"/>
      <c r="E1469" s="46"/>
      <c r="V1469" s="40"/>
      <c r="W1469" s="40"/>
      <c r="X1469" s="40"/>
      <c r="Y1469" s="40"/>
      <c r="Z1469" s="40"/>
      <c r="AA1469" s="40"/>
      <c r="AB1469" s="40"/>
    </row>
    <row r="1470" spans="2:28">
      <c r="B1470" s="1441"/>
      <c r="E1470" s="46"/>
      <c r="V1470" s="40"/>
      <c r="W1470" s="40"/>
      <c r="X1470" s="40"/>
      <c r="Y1470" s="40"/>
      <c r="Z1470" s="40"/>
      <c r="AA1470" s="40"/>
      <c r="AB1470" s="40"/>
    </row>
    <row r="1471" spans="2:28">
      <c r="B1471" s="1441"/>
      <c r="E1471" s="46"/>
      <c r="V1471" s="40"/>
      <c r="W1471" s="40"/>
      <c r="X1471" s="40"/>
      <c r="Y1471" s="40"/>
      <c r="Z1471" s="40"/>
      <c r="AA1471" s="40"/>
      <c r="AB1471" s="40"/>
    </row>
    <row r="1472" spans="2:28">
      <c r="B1472" s="1441"/>
      <c r="E1472" s="46"/>
      <c r="V1472" s="40"/>
      <c r="W1472" s="40"/>
      <c r="X1472" s="40"/>
      <c r="Y1472" s="40"/>
      <c r="Z1472" s="40"/>
      <c r="AA1472" s="40"/>
      <c r="AB1472" s="40"/>
    </row>
    <row r="1473" spans="2:28">
      <c r="B1473" s="1441"/>
      <c r="E1473" s="46"/>
      <c r="V1473" s="40"/>
      <c r="W1473" s="40"/>
      <c r="X1473" s="40"/>
      <c r="Y1473" s="40"/>
      <c r="Z1473" s="40"/>
      <c r="AA1473" s="40"/>
      <c r="AB1473" s="40"/>
    </row>
    <row r="1474" spans="2:28">
      <c r="B1474" s="1441"/>
      <c r="E1474" s="46"/>
      <c r="V1474" s="40"/>
      <c r="W1474" s="40"/>
      <c r="X1474" s="40"/>
      <c r="Y1474" s="40"/>
      <c r="Z1474" s="40"/>
      <c r="AA1474" s="40"/>
      <c r="AB1474" s="40"/>
    </row>
    <row r="1475" spans="2:28">
      <c r="B1475" s="1441"/>
      <c r="E1475" s="46"/>
      <c r="V1475" s="40"/>
      <c r="W1475" s="40"/>
      <c r="X1475" s="40"/>
      <c r="Y1475" s="40"/>
      <c r="Z1475" s="40"/>
      <c r="AA1475" s="40"/>
      <c r="AB1475" s="40"/>
    </row>
    <row r="1476" spans="2:28">
      <c r="B1476" s="1441"/>
      <c r="E1476" s="46"/>
      <c r="V1476" s="40"/>
      <c r="W1476" s="40"/>
      <c r="X1476" s="40"/>
      <c r="Y1476" s="40"/>
      <c r="Z1476" s="40"/>
      <c r="AA1476" s="40"/>
      <c r="AB1476" s="40"/>
    </row>
    <row r="1477" spans="2:28">
      <c r="B1477" s="1441"/>
      <c r="E1477" s="46"/>
      <c r="V1477" s="40"/>
      <c r="W1477" s="40"/>
      <c r="X1477" s="40"/>
      <c r="Y1477" s="40"/>
      <c r="Z1477" s="40"/>
      <c r="AA1477" s="40"/>
      <c r="AB1477" s="40"/>
    </row>
    <row r="1478" spans="2:28">
      <c r="B1478" s="1441"/>
      <c r="E1478" s="46"/>
      <c r="V1478" s="40"/>
      <c r="W1478" s="40"/>
      <c r="X1478" s="40"/>
      <c r="Y1478" s="40"/>
      <c r="Z1478" s="40"/>
      <c r="AA1478" s="40"/>
      <c r="AB1478" s="40"/>
    </row>
    <row r="1479" spans="2:28">
      <c r="B1479" s="1441"/>
      <c r="E1479" s="46"/>
      <c r="V1479" s="40"/>
      <c r="W1479" s="40"/>
      <c r="X1479" s="40"/>
      <c r="Y1479" s="40"/>
      <c r="Z1479" s="40"/>
      <c r="AA1479" s="40"/>
      <c r="AB1479" s="40"/>
    </row>
    <row r="1480" spans="2:28">
      <c r="B1480" s="1441"/>
      <c r="E1480" s="46"/>
      <c r="V1480" s="40"/>
      <c r="W1480" s="40"/>
      <c r="X1480" s="40"/>
      <c r="Y1480" s="40"/>
      <c r="Z1480" s="40"/>
      <c r="AA1480" s="40"/>
      <c r="AB1480" s="40"/>
    </row>
    <row r="1481" spans="2:28">
      <c r="B1481" s="1441"/>
      <c r="E1481" s="46"/>
      <c r="V1481" s="40"/>
      <c r="W1481" s="40"/>
      <c r="X1481" s="40"/>
      <c r="Y1481" s="40"/>
      <c r="Z1481" s="40"/>
      <c r="AA1481" s="40"/>
      <c r="AB1481" s="40"/>
    </row>
    <row r="1482" spans="2:28">
      <c r="B1482" s="1441"/>
      <c r="E1482" s="46"/>
      <c r="V1482" s="40"/>
      <c r="W1482" s="40"/>
      <c r="X1482" s="40"/>
      <c r="Y1482" s="40"/>
      <c r="Z1482" s="40"/>
      <c r="AA1482" s="40"/>
      <c r="AB1482" s="40"/>
    </row>
    <row r="1483" spans="2:28">
      <c r="B1483" s="1441"/>
      <c r="E1483" s="46"/>
      <c r="V1483" s="40"/>
      <c r="W1483" s="40"/>
      <c r="X1483" s="40"/>
      <c r="Y1483" s="40"/>
      <c r="Z1483" s="40"/>
      <c r="AA1483" s="40"/>
      <c r="AB1483" s="40"/>
    </row>
    <row r="1484" spans="2:28">
      <c r="B1484" s="1441"/>
      <c r="E1484" s="46"/>
      <c r="V1484" s="40"/>
      <c r="W1484" s="40"/>
      <c r="X1484" s="40"/>
      <c r="Y1484" s="40"/>
      <c r="Z1484" s="40"/>
      <c r="AA1484" s="40"/>
      <c r="AB1484" s="40"/>
    </row>
    <row r="1485" spans="2:28">
      <c r="B1485" s="1441"/>
      <c r="E1485" s="46"/>
      <c r="V1485" s="40"/>
      <c r="W1485" s="40"/>
      <c r="X1485" s="40"/>
      <c r="Y1485" s="40"/>
      <c r="Z1485" s="40"/>
      <c r="AA1485" s="40"/>
      <c r="AB1485" s="40"/>
    </row>
    <row r="1486" spans="2:28">
      <c r="B1486" s="1441"/>
      <c r="E1486" s="46"/>
      <c r="V1486" s="40"/>
      <c r="W1486" s="40"/>
      <c r="X1486" s="40"/>
      <c r="Y1486" s="40"/>
      <c r="Z1486" s="40"/>
      <c r="AA1486" s="40"/>
      <c r="AB1486" s="40"/>
    </row>
    <row r="1487" spans="2:28">
      <c r="B1487" s="1441"/>
      <c r="E1487" s="46"/>
      <c r="V1487" s="40"/>
      <c r="W1487" s="40"/>
      <c r="X1487" s="40"/>
      <c r="Y1487" s="40"/>
      <c r="Z1487" s="40"/>
      <c r="AA1487" s="40"/>
      <c r="AB1487" s="40"/>
    </row>
    <row r="1488" spans="2:28">
      <c r="B1488" s="1441"/>
      <c r="E1488" s="46"/>
      <c r="V1488" s="40"/>
      <c r="W1488" s="40"/>
      <c r="X1488" s="40"/>
      <c r="Y1488" s="40"/>
      <c r="Z1488" s="40"/>
      <c r="AA1488" s="40"/>
      <c r="AB1488" s="40"/>
    </row>
    <row r="1489" spans="2:28">
      <c r="B1489" s="1441"/>
      <c r="E1489" s="46"/>
      <c r="V1489" s="40"/>
      <c r="W1489" s="40"/>
      <c r="X1489" s="40"/>
      <c r="Y1489" s="40"/>
      <c r="Z1489" s="40"/>
      <c r="AA1489" s="40"/>
      <c r="AB1489" s="40"/>
    </row>
    <row r="1490" spans="2:28">
      <c r="B1490" s="1441"/>
      <c r="E1490" s="46"/>
      <c r="V1490" s="40"/>
      <c r="W1490" s="40"/>
      <c r="X1490" s="40"/>
      <c r="Y1490" s="40"/>
      <c r="Z1490" s="40"/>
      <c r="AA1490" s="40"/>
      <c r="AB1490" s="40"/>
    </row>
    <row r="1491" spans="2:28">
      <c r="B1491" s="1441"/>
      <c r="E1491" s="46"/>
      <c r="V1491" s="40"/>
      <c r="W1491" s="40"/>
      <c r="X1491" s="40"/>
      <c r="Y1491" s="40"/>
      <c r="Z1491" s="40"/>
      <c r="AA1491" s="40"/>
      <c r="AB1491" s="40"/>
    </row>
    <row r="1492" spans="2:28">
      <c r="B1492" s="1441"/>
      <c r="E1492" s="46"/>
      <c r="V1492" s="40"/>
      <c r="W1492" s="40"/>
      <c r="X1492" s="40"/>
      <c r="Y1492" s="40"/>
      <c r="Z1492" s="40"/>
      <c r="AA1492" s="40"/>
      <c r="AB1492" s="40"/>
    </row>
    <row r="1493" spans="2:28">
      <c r="B1493" s="1441"/>
      <c r="E1493" s="46"/>
      <c r="V1493" s="40"/>
      <c r="W1493" s="40"/>
      <c r="X1493" s="40"/>
      <c r="Y1493" s="40"/>
      <c r="Z1493" s="40"/>
      <c r="AA1493" s="40"/>
      <c r="AB1493" s="40"/>
    </row>
    <row r="1494" spans="2:28">
      <c r="B1494" s="1441"/>
      <c r="E1494" s="46"/>
      <c r="V1494" s="40"/>
      <c r="W1494" s="40"/>
      <c r="X1494" s="40"/>
      <c r="Y1494" s="40"/>
      <c r="Z1494" s="40"/>
      <c r="AA1494" s="40"/>
      <c r="AB1494" s="40"/>
    </row>
    <row r="1495" spans="2:28">
      <c r="B1495" s="1441"/>
      <c r="E1495" s="46"/>
      <c r="V1495" s="40"/>
      <c r="W1495" s="40"/>
      <c r="X1495" s="40"/>
      <c r="Y1495" s="40"/>
      <c r="Z1495" s="40"/>
      <c r="AA1495" s="40"/>
      <c r="AB1495" s="40"/>
    </row>
    <row r="1496" spans="2:28">
      <c r="B1496" s="1441"/>
      <c r="E1496" s="46"/>
      <c r="V1496" s="40"/>
      <c r="W1496" s="40"/>
      <c r="X1496" s="40"/>
      <c r="Y1496" s="40"/>
      <c r="Z1496" s="40"/>
      <c r="AA1496" s="40"/>
      <c r="AB1496" s="40"/>
    </row>
    <row r="1497" spans="2:28">
      <c r="B1497" s="1441"/>
      <c r="E1497" s="46"/>
      <c r="V1497" s="40"/>
      <c r="W1497" s="40"/>
      <c r="X1497" s="40"/>
      <c r="Y1497" s="40"/>
      <c r="Z1497" s="40"/>
      <c r="AA1497" s="40"/>
      <c r="AB1497" s="40"/>
    </row>
    <row r="1498" spans="2:28">
      <c r="B1498" s="1441"/>
      <c r="E1498" s="46"/>
      <c r="V1498" s="40"/>
      <c r="W1498" s="40"/>
      <c r="X1498" s="40"/>
      <c r="Y1498" s="40"/>
      <c r="Z1498" s="40"/>
      <c r="AA1498" s="40"/>
      <c r="AB1498" s="40"/>
    </row>
    <row r="1499" spans="2:28">
      <c r="B1499" s="1441"/>
      <c r="E1499" s="46"/>
      <c r="V1499" s="40"/>
      <c r="W1499" s="40"/>
      <c r="X1499" s="40"/>
      <c r="Y1499" s="40"/>
      <c r="Z1499" s="40"/>
      <c r="AA1499" s="40"/>
      <c r="AB1499" s="40"/>
    </row>
    <row r="1500" spans="2:28">
      <c r="B1500" s="1441"/>
      <c r="E1500" s="46"/>
      <c r="V1500" s="40"/>
      <c r="W1500" s="40"/>
      <c r="X1500" s="40"/>
      <c r="Y1500" s="40"/>
      <c r="Z1500" s="40"/>
      <c r="AA1500" s="40"/>
      <c r="AB1500" s="40"/>
    </row>
    <row r="1501" spans="2:28">
      <c r="B1501" s="1441"/>
      <c r="E1501" s="46"/>
      <c r="V1501" s="40"/>
      <c r="W1501" s="40"/>
      <c r="X1501" s="40"/>
      <c r="Y1501" s="40"/>
      <c r="Z1501" s="40"/>
      <c r="AA1501" s="40"/>
      <c r="AB1501" s="40"/>
    </row>
    <row r="1502" spans="2:28">
      <c r="B1502" s="1441"/>
      <c r="E1502" s="46"/>
      <c r="V1502" s="40"/>
      <c r="W1502" s="40"/>
      <c r="X1502" s="40"/>
      <c r="Y1502" s="40"/>
      <c r="Z1502" s="40"/>
      <c r="AA1502" s="40"/>
      <c r="AB1502" s="40"/>
    </row>
    <row r="1503" spans="2:28">
      <c r="B1503" s="1441"/>
      <c r="E1503" s="46"/>
      <c r="V1503" s="40"/>
      <c r="W1503" s="40"/>
      <c r="X1503" s="40"/>
      <c r="Y1503" s="40"/>
      <c r="Z1503" s="40"/>
      <c r="AA1503" s="40"/>
      <c r="AB1503" s="40"/>
    </row>
    <row r="1504" spans="2:28">
      <c r="B1504" s="1441"/>
      <c r="E1504" s="46"/>
      <c r="V1504" s="40"/>
      <c r="W1504" s="40"/>
      <c r="X1504" s="40"/>
      <c r="Y1504" s="40"/>
      <c r="Z1504" s="40"/>
      <c r="AA1504" s="40"/>
      <c r="AB1504" s="40"/>
    </row>
    <row r="1505" spans="2:28">
      <c r="B1505" s="1441"/>
      <c r="E1505" s="46"/>
      <c r="V1505" s="40"/>
      <c r="W1505" s="40"/>
      <c r="X1505" s="40"/>
      <c r="Y1505" s="40"/>
      <c r="Z1505" s="40"/>
      <c r="AA1505" s="40"/>
      <c r="AB1505" s="40"/>
    </row>
    <row r="1506" spans="2:28">
      <c r="B1506" s="1441"/>
      <c r="E1506" s="46"/>
      <c r="V1506" s="40"/>
      <c r="W1506" s="40"/>
      <c r="X1506" s="40"/>
      <c r="Y1506" s="40"/>
      <c r="Z1506" s="40"/>
      <c r="AA1506" s="40"/>
      <c r="AB1506" s="40"/>
    </row>
    <row r="1507" spans="2:28">
      <c r="B1507" s="1441"/>
      <c r="E1507" s="46"/>
      <c r="V1507" s="40"/>
      <c r="W1507" s="40"/>
      <c r="X1507" s="40"/>
      <c r="Y1507" s="40"/>
      <c r="Z1507" s="40"/>
      <c r="AA1507" s="40"/>
      <c r="AB1507" s="40"/>
    </row>
    <row r="1508" spans="2:28">
      <c r="B1508" s="1441"/>
      <c r="E1508" s="46"/>
      <c r="V1508" s="40"/>
      <c r="W1508" s="40"/>
      <c r="X1508" s="40"/>
      <c r="Y1508" s="40"/>
      <c r="Z1508" s="40"/>
      <c r="AA1508" s="40"/>
      <c r="AB1508" s="40"/>
    </row>
    <row r="1509" spans="2:28">
      <c r="B1509" s="1441"/>
      <c r="E1509" s="46"/>
      <c r="V1509" s="40"/>
      <c r="W1509" s="40"/>
      <c r="X1509" s="40"/>
      <c r="Y1509" s="40"/>
      <c r="Z1509" s="40"/>
      <c r="AA1509" s="40"/>
      <c r="AB1509" s="40"/>
    </row>
    <row r="1510" spans="2:28">
      <c r="B1510" s="1441"/>
      <c r="E1510" s="46"/>
      <c r="V1510" s="40"/>
      <c r="W1510" s="40"/>
      <c r="X1510" s="40"/>
      <c r="Y1510" s="40"/>
      <c r="Z1510" s="40"/>
      <c r="AA1510" s="40"/>
      <c r="AB1510" s="40"/>
    </row>
    <row r="1511" spans="2:28">
      <c r="B1511" s="1441"/>
      <c r="E1511" s="46"/>
      <c r="V1511" s="40"/>
      <c r="W1511" s="40"/>
      <c r="X1511" s="40"/>
      <c r="Y1511" s="40"/>
      <c r="Z1511" s="40"/>
      <c r="AA1511" s="40"/>
      <c r="AB1511" s="40"/>
    </row>
    <row r="1512" spans="2:28">
      <c r="B1512" s="1441"/>
      <c r="E1512" s="46"/>
      <c r="V1512" s="40"/>
      <c r="W1512" s="40"/>
      <c r="X1512" s="40"/>
      <c r="Y1512" s="40"/>
      <c r="Z1512" s="40"/>
      <c r="AA1512" s="40"/>
      <c r="AB1512" s="40"/>
    </row>
    <row r="1513" spans="2:28">
      <c r="B1513" s="1441"/>
      <c r="E1513" s="46"/>
      <c r="V1513" s="40"/>
      <c r="W1513" s="40"/>
      <c r="X1513" s="40"/>
      <c r="Y1513" s="40"/>
      <c r="Z1513" s="40"/>
      <c r="AA1513" s="40"/>
      <c r="AB1513" s="40"/>
    </row>
    <row r="1514" spans="2:28">
      <c r="B1514" s="1441"/>
      <c r="E1514" s="46"/>
      <c r="V1514" s="40"/>
      <c r="W1514" s="40"/>
      <c r="X1514" s="40"/>
      <c r="Y1514" s="40"/>
      <c r="Z1514" s="40"/>
      <c r="AA1514" s="40"/>
      <c r="AB1514" s="40"/>
    </row>
    <row r="1515" spans="2:28">
      <c r="B1515" s="1441"/>
      <c r="E1515" s="46"/>
      <c r="V1515" s="40"/>
      <c r="W1515" s="40"/>
      <c r="X1515" s="40"/>
      <c r="Y1515" s="40"/>
      <c r="Z1515" s="40"/>
      <c r="AA1515" s="40"/>
      <c r="AB1515" s="40"/>
    </row>
    <row r="1516" spans="2:28">
      <c r="B1516" s="1441"/>
      <c r="E1516" s="46"/>
      <c r="V1516" s="40"/>
      <c r="W1516" s="40"/>
      <c r="X1516" s="40"/>
      <c r="Y1516" s="40"/>
      <c r="Z1516" s="40"/>
      <c r="AA1516" s="40"/>
      <c r="AB1516" s="40"/>
    </row>
    <row r="1517" spans="2:28">
      <c r="B1517" s="1441"/>
      <c r="E1517" s="46"/>
      <c r="V1517" s="40"/>
      <c r="W1517" s="40"/>
      <c r="X1517" s="40"/>
      <c r="Y1517" s="40"/>
      <c r="Z1517" s="40"/>
      <c r="AA1517" s="40"/>
      <c r="AB1517" s="40"/>
    </row>
    <row r="1518" spans="2:28">
      <c r="B1518" s="1441"/>
      <c r="E1518" s="46"/>
      <c r="V1518" s="40"/>
      <c r="W1518" s="40"/>
      <c r="X1518" s="40"/>
      <c r="Y1518" s="40"/>
      <c r="Z1518" s="40"/>
      <c r="AA1518" s="40"/>
      <c r="AB1518" s="40"/>
    </row>
    <row r="1519" spans="2:28">
      <c r="B1519" s="1441"/>
      <c r="E1519" s="46"/>
      <c r="V1519" s="40"/>
      <c r="W1519" s="40"/>
      <c r="X1519" s="40"/>
      <c r="Y1519" s="40"/>
      <c r="Z1519" s="40"/>
      <c r="AA1519" s="40"/>
      <c r="AB1519" s="40"/>
    </row>
    <row r="1520" spans="2:28">
      <c r="B1520" s="1441"/>
      <c r="E1520" s="46"/>
      <c r="V1520" s="40"/>
      <c r="W1520" s="40"/>
      <c r="X1520" s="40"/>
      <c r="Y1520" s="40"/>
      <c r="Z1520" s="40"/>
      <c r="AA1520" s="40"/>
      <c r="AB1520" s="40"/>
    </row>
    <row r="1521" spans="2:28">
      <c r="B1521" s="1441"/>
      <c r="E1521" s="46"/>
      <c r="V1521" s="40"/>
      <c r="W1521" s="40"/>
      <c r="X1521" s="40"/>
      <c r="Y1521" s="40"/>
      <c r="Z1521" s="40"/>
      <c r="AA1521" s="40"/>
      <c r="AB1521" s="40"/>
    </row>
    <row r="1522" spans="2:28">
      <c r="B1522" s="1441"/>
      <c r="E1522" s="46"/>
      <c r="V1522" s="40"/>
      <c r="W1522" s="40"/>
      <c r="X1522" s="40"/>
      <c r="Y1522" s="40"/>
      <c r="Z1522" s="40"/>
      <c r="AA1522" s="40"/>
      <c r="AB1522" s="40"/>
    </row>
    <row r="1523" spans="2:28">
      <c r="B1523" s="1441"/>
      <c r="E1523" s="46"/>
      <c r="V1523" s="40"/>
      <c r="W1523" s="40"/>
      <c r="X1523" s="40"/>
      <c r="Y1523" s="40"/>
      <c r="Z1523" s="40"/>
      <c r="AA1523" s="40"/>
      <c r="AB1523" s="40"/>
    </row>
    <row r="1524" spans="2:28">
      <c r="B1524" s="1441"/>
      <c r="E1524" s="46"/>
      <c r="V1524" s="40"/>
      <c r="W1524" s="40"/>
      <c r="X1524" s="40"/>
      <c r="Y1524" s="40"/>
      <c r="Z1524" s="40"/>
      <c r="AA1524" s="40"/>
      <c r="AB1524" s="40"/>
    </row>
    <row r="1525" spans="2:28">
      <c r="B1525" s="1441"/>
      <c r="E1525" s="46"/>
      <c r="V1525" s="40"/>
      <c r="W1525" s="40"/>
      <c r="X1525" s="40"/>
      <c r="Y1525" s="40"/>
      <c r="Z1525" s="40"/>
      <c r="AA1525" s="40"/>
      <c r="AB1525" s="40"/>
    </row>
    <row r="1526" spans="2:28">
      <c r="B1526" s="1441"/>
      <c r="E1526" s="46"/>
      <c r="V1526" s="40"/>
      <c r="W1526" s="40"/>
      <c r="X1526" s="40"/>
      <c r="Y1526" s="40"/>
      <c r="Z1526" s="40"/>
      <c r="AA1526" s="40"/>
      <c r="AB1526" s="40"/>
    </row>
    <row r="1527" spans="2:28">
      <c r="B1527" s="1441"/>
      <c r="E1527" s="46"/>
      <c r="V1527" s="40"/>
      <c r="W1527" s="40"/>
      <c r="X1527" s="40"/>
      <c r="Y1527" s="40"/>
      <c r="Z1527" s="40"/>
      <c r="AA1527" s="40"/>
      <c r="AB1527" s="40"/>
    </row>
    <row r="1528" spans="2:28">
      <c r="E1528" s="46"/>
      <c r="V1528" s="40"/>
      <c r="W1528" s="40"/>
      <c r="X1528" s="40"/>
      <c r="Y1528" s="40"/>
      <c r="Z1528" s="40"/>
      <c r="AA1528" s="40"/>
      <c r="AB1528" s="40"/>
    </row>
    <row r="1529" spans="2:28">
      <c r="E1529" s="46"/>
      <c r="V1529" s="40"/>
      <c r="W1529" s="40"/>
      <c r="X1529" s="40"/>
      <c r="Y1529" s="40"/>
      <c r="Z1529" s="40"/>
      <c r="AA1529" s="40"/>
      <c r="AB1529" s="40"/>
    </row>
    <row r="1530" spans="2:28">
      <c r="E1530" s="46"/>
      <c r="V1530" s="40"/>
      <c r="W1530" s="40"/>
      <c r="X1530" s="40"/>
      <c r="Y1530" s="40"/>
      <c r="Z1530" s="40"/>
      <c r="AA1530" s="40"/>
      <c r="AB1530" s="40"/>
    </row>
    <row r="1531" spans="2:28">
      <c r="E1531" s="46"/>
      <c r="V1531" s="40"/>
      <c r="W1531" s="40"/>
      <c r="X1531" s="40"/>
      <c r="Y1531" s="40"/>
      <c r="Z1531" s="40"/>
      <c r="AA1531" s="40"/>
      <c r="AB1531" s="40"/>
    </row>
    <row r="1532" spans="2:28">
      <c r="E1532" s="46"/>
      <c r="V1532" s="40"/>
      <c r="W1532" s="40"/>
      <c r="X1532" s="40"/>
      <c r="Y1532" s="40"/>
      <c r="Z1532" s="40"/>
      <c r="AA1532" s="40"/>
      <c r="AB1532" s="40"/>
    </row>
    <row r="1533" spans="2:28">
      <c r="E1533" s="46"/>
      <c r="V1533" s="40"/>
      <c r="W1533" s="40"/>
      <c r="X1533" s="40"/>
      <c r="Y1533" s="40"/>
      <c r="Z1533" s="40"/>
      <c r="AA1533" s="40"/>
      <c r="AB1533" s="40"/>
    </row>
    <row r="1534" spans="2:28">
      <c r="E1534" s="46"/>
      <c r="V1534" s="40"/>
      <c r="W1534" s="40"/>
      <c r="X1534" s="40"/>
      <c r="Y1534" s="40"/>
      <c r="Z1534" s="40"/>
      <c r="AA1534" s="40"/>
      <c r="AB1534" s="40"/>
    </row>
    <row r="1535" spans="2:28">
      <c r="E1535" s="46"/>
      <c r="V1535" s="40"/>
      <c r="W1535" s="40"/>
      <c r="X1535" s="40"/>
      <c r="Y1535" s="40"/>
      <c r="Z1535" s="40"/>
      <c r="AA1535" s="40"/>
      <c r="AB1535" s="40"/>
    </row>
    <row r="1536" spans="2:28">
      <c r="E1536" s="46"/>
      <c r="V1536" s="40"/>
      <c r="W1536" s="40"/>
      <c r="X1536" s="40"/>
      <c r="Y1536" s="40"/>
      <c r="Z1536" s="40"/>
      <c r="AA1536" s="40"/>
      <c r="AB1536" s="40"/>
    </row>
    <row r="1537" spans="5:28">
      <c r="E1537" s="46"/>
      <c r="V1537" s="40"/>
      <c r="W1537" s="40"/>
      <c r="X1537" s="40"/>
      <c r="Y1537" s="40"/>
      <c r="Z1537" s="40"/>
      <c r="AA1537" s="40"/>
      <c r="AB1537" s="40"/>
    </row>
    <row r="1538" spans="5:28">
      <c r="E1538" s="46"/>
      <c r="V1538" s="40"/>
      <c r="W1538" s="40"/>
      <c r="X1538" s="40"/>
      <c r="Y1538" s="40"/>
      <c r="Z1538" s="40"/>
      <c r="AA1538" s="40"/>
      <c r="AB1538" s="40"/>
    </row>
    <row r="1539" spans="5:28">
      <c r="E1539" s="46"/>
      <c r="V1539" s="40"/>
      <c r="W1539" s="40"/>
      <c r="X1539" s="40"/>
      <c r="Y1539" s="40"/>
      <c r="Z1539" s="40"/>
      <c r="AA1539" s="40"/>
      <c r="AB1539" s="40"/>
    </row>
    <row r="1540" spans="5:28">
      <c r="E1540" s="46"/>
      <c r="V1540" s="40"/>
      <c r="W1540" s="40"/>
      <c r="X1540" s="40"/>
      <c r="Y1540" s="40"/>
      <c r="Z1540" s="40"/>
      <c r="AA1540" s="40"/>
      <c r="AB1540" s="40"/>
    </row>
    <row r="1541" spans="5:28">
      <c r="E1541" s="46"/>
      <c r="V1541" s="40"/>
      <c r="W1541" s="40"/>
      <c r="X1541" s="40"/>
      <c r="Y1541" s="40"/>
      <c r="Z1541" s="40"/>
      <c r="AA1541" s="40"/>
      <c r="AB1541" s="40"/>
    </row>
    <row r="1542" spans="5:28">
      <c r="E1542" s="46"/>
      <c r="V1542" s="40"/>
      <c r="W1542" s="40"/>
      <c r="X1542" s="40"/>
      <c r="Y1542" s="40"/>
      <c r="Z1542" s="40"/>
      <c r="AA1542" s="40"/>
      <c r="AB1542" s="40"/>
    </row>
    <row r="1543" spans="5:28">
      <c r="E1543" s="46"/>
      <c r="V1543" s="40"/>
      <c r="W1543" s="40"/>
      <c r="X1543" s="40"/>
      <c r="Y1543" s="40"/>
      <c r="Z1543" s="40"/>
      <c r="AA1543" s="40"/>
      <c r="AB1543" s="40"/>
    </row>
    <row r="1544" spans="5:28">
      <c r="E1544" s="46"/>
      <c r="V1544" s="40"/>
      <c r="W1544" s="40"/>
      <c r="X1544" s="40"/>
      <c r="Y1544" s="40"/>
      <c r="Z1544" s="40"/>
      <c r="AA1544" s="40"/>
      <c r="AB1544" s="40"/>
    </row>
    <row r="1545" spans="5:28">
      <c r="E1545" s="46"/>
      <c r="V1545" s="40"/>
      <c r="W1545" s="40"/>
      <c r="X1545" s="40"/>
      <c r="Y1545" s="40"/>
      <c r="Z1545" s="40"/>
      <c r="AA1545" s="40"/>
      <c r="AB1545" s="40"/>
    </row>
    <row r="1546" spans="5:28">
      <c r="E1546" s="46"/>
      <c r="V1546" s="40"/>
      <c r="W1546" s="40"/>
      <c r="X1546" s="40"/>
      <c r="Y1546" s="40"/>
      <c r="Z1546" s="40"/>
      <c r="AA1546" s="40"/>
      <c r="AB1546" s="40"/>
    </row>
    <row r="1547" spans="5:28">
      <c r="E1547" s="46"/>
      <c r="V1547" s="40"/>
      <c r="W1547" s="40"/>
      <c r="X1547" s="40"/>
      <c r="Y1547" s="40"/>
      <c r="Z1547" s="40"/>
      <c r="AA1547" s="40"/>
      <c r="AB1547" s="40"/>
    </row>
    <row r="1548" spans="5:28">
      <c r="E1548" s="46"/>
      <c r="V1548" s="40"/>
      <c r="W1548" s="40"/>
      <c r="X1548" s="40"/>
      <c r="Y1548" s="40"/>
      <c r="Z1548" s="40"/>
      <c r="AA1548" s="40"/>
      <c r="AB1548" s="40"/>
    </row>
    <row r="1549" spans="5:28">
      <c r="E1549" s="46"/>
      <c r="V1549" s="40"/>
      <c r="W1549" s="40"/>
      <c r="X1549" s="40"/>
      <c r="Y1549" s="40"/>
      <c r="Z1549" s="40"/>
      <c r="AA1549" s="40"/>
      <c r="AB1549" s="40"/>
    </row>
    <row r="1550" spans="5:28">
      <c r="E1550" s="46"/>
      <c r="V1550" s="40"/>
      <c r="W1550" s="40"/>
      <c r="X1550" s="40"/>
      <c r="Y1550" s="40"/>
      <c r="Z1550" s="40"/>
      <c r="AA1550" s="40"/>
      <c r="AB1550" s="40"/>
    </row>
    <row r="1551" spans="5:28">
      <c r="E1551" s="46"/>
      <c r="V1551" s="40"/>
      <c r="W1551" s="40"/>
      <c r="X1551" s="40"/>
      <c r="Y1551" s="40"/>
      <c r="Z1551" s="40"/>
      <c r="AA1551" s="40"/>
      <c r="AB1551" s="40"/>
    </row>
    <row r="1552" spans="5:28">
      <c r="E1552" s="46"/>
      <c r="V1552" s="40"/>
      <c r="W1552" s="40"/>
      <c r="X1552" s="40"/>
      <c r="Y1552" s="40"/>
      <c r="Z1552" s="40"/>
      <c r="AA1552" s="40"/>
      <c r="AB1552" s="40"/>
    </row>
    <row r="1553" spans="5:28">
      <c r="E1553" s="46"/>
      <c r="V1553" s="40"/>
      <c r="W1553" s="40"/>
      <c r="X1553" s="40"/>
      <c r="Y1553" s="40"/>
      <c r="Z1553" s="40"/>
      <c r="AA1553" s="40"/>
      <c r="AB1553" s="40"/>
    </row>
    <row r="1554" spans="5:28">
      <c r="E1554" s="46"/>
      <c r="V1554" s="40"/>
      <c r="W1554" s="40"/>
      <c r="X1554" s="40"/>
      <c r="Y1554" s="40"/>
      <c r="Z1554" s="40"/>
      <c r="AA1554" s="40"/>
      <c r="AB1554" s="40"/>
    </row>
    <row r="1555" spans="5:28">
      <c r="E1555" s="46"/>
      <c r="V1555" s="40"/>
      <c r="W1555" s="40"/>
      <c r="X1555" s="40"/>
      <c r="Y1555" s="40"/>
      <c r="Z1555" s="40"/>
      <c r="AA1555" s="40"/>
      <c r="AB1555" s="40"/>
    </row>
    <row r="1556" spans="5:28">
      <c r="E1556" s="46"/>
      <c r="V1556" s="40"/>
      <c r="W1556" s="40"/>
      <c r="X1556" s="40"/>
      <c r="Y1556" s="40"/>
      <c r="Z1556" s="40"/>
      <c r="AA1556" s="40"/>
      <c r="AB1556" s="40"/>
    </row>
    <row r="1557" spans="5:28">
      <c r="E1557" s="46"/>
      <c r="V1557" s="40"/>
      <c r="W1557" s="40"/>
      <c r="X1557" s="40"/>
      <c r="Y1557" s="40"/>
      <c r="Z1557" s="40"/>
      <c r="AA1557" s="40"/>
      <c r="AB1557" s="40"/>
    </row>
    <row r="1558" spans="5:28">
      <c r="E1558" s="46"/>
      <c r="V1558" s="40"/>
      <c r="W1558" s="40"/>
      <c r="X1558" s="40"/>
      <c r="Y1558" s="40"/>
      <c r="Z1558" s="40"/>
      <c r="AA1558" s="40"/>
      <c r="AB1558" s="40"/>
    </row>
    <row r="1559" spans="5:28">
      <c r="E1559" s="46"/>
      <c r="V1559" s="40"/>
      <c r="W1559" s="40"/>
      <c r="X1559" s="40"/>
      <c r="Y1559" s="40"/>
      <c r="Z1559" s="40"/>
      <c r="AA1559" s="40"/>
      <c r="AB1559" s="40"/>
    </row>
    <row r="1560" spans="5:28">
      <c r="E1560" s="46"/>
      <c r="V1560" s="40"/>
      <c r="W1560" s="40"/>
      <c r="X1560" s="40"/>
      <c r="Y1560" s="40"/>
      <c r="Z1560" s="40"/>
      <c r="AA1560" s="40"/>
      <c r="AB1560" s="40"/>
    </row>
    <row r="1561" spans="5:28">
      <c r="E1561" s="46"/>
      <c r="V1561" s="40"/>
      <c r="W1561" s="40"/>
      <c r="X1561" s="40"/>
      <c r="Y1561" s="40"/>
      <c r="Z1561" s="40"/>
      <c r="AA1561" s="40"/>
      <c r="AB1561" s="40"/>
    </row>
    <row r="1562" spans="5:28">
      <c r="E1562" s="46"/>
      <c r="V1562" s="40"/>
      <c r="W1562" s="40"/>
      <c r="X1562" s="40"/>
      <c r="Y1562" s="40"/>
      <c r="Z1562" s="40"/>
      <c r="AA1562" s="40"/>
      <c r="AB1562" s="40"/>
    </row>
    <row r="1563" spans="5:28">
      <c r="E1563" s="46"/>
      <c r="V1563" s="40"/>
      <c r="W1563" s="40"/>
      <c r="X1563" s="40"/>
      <c r="Y1563" s="40"/>
      <c r="Z1563" s="40"/>
      <c r="AA1563" s="40"/>
      <c r="AB1563" s="40"/>
    </row>
    <row r="1564" spans="5:28">
      <c r="E1564" s="46"/>
      <c r="V1564" s="40"/>
      <c r="W1564" s="40"/>
      <c r="X1564" s="40"/>
      <c r="Y1564" s="40"/>
      <c r="Z1564" s="40"/>
      <c r="AA1564" s="40"/>
      <c r="AB1564" s="40"/>
    </row>
    <row r="1565" spans="5:28">
      <c r="E1565" s="46"/>
      <c r="V1565" s="40"/>
      <c r="W1565" s="40"/>
      <c r="X1565" s="40"/>
      <c r="Y1565" s="40"/>
      <c r="Z1565" s="40"/>
      <c r="AA1565" s="40"/>
      <c r="AB1565" s="40"/>
    </row>
    <row r="1566" spans="5:28">
      <c r="E1566" s="46"/>
      <c r="V1566" s="40"/>
      <c r="W1566" s="40"/>
      <c r="X1566" s="40"/>
      <c r="Y1566" s="40"/>
      <c r="Z1566" s="40"/>
      <c r="AA1566" s="40"/>
      <c r="AB1566" s="40"/>
    </row>
    <row r="1567" spans="5:28">
      <c r="E1567" s="46"/>
      <c r="V1567" s="40"/>
      <c r="W1567" s="40"/>
      <c r="X1567" s="40"/>
      <c r="Y1567" s="40"/>
      <c r="Z1567" s="40"/>
      <c r="AA1567" s="40"/>
      <c r="AB1567" s="40"/>
    </row>
    <row r="1568" spans="5:28">
      <c r="E1568" s="46"/>
      <c r="V1568" s="40"/>
      <c r="W1568" s="40"/>
      <c r="X1568" s="40"/>
      <c r="Y1568" s="40"/>
      <c r="Z1568" s="40"/>
      <c r="AA1568" s="40"/>
      <c r="AB1568" s="40"/>
    </row>
    <row r="1569" spans="5:28">
      <c r="E1569" s="46"/>
      <c r="V1569" s="40"/>
      <c r="W1569" s="40"/>
      <c r="X1569" s="40"/>
      <c r="Y1569" s="40"/>
      <c r="Z1569" s="40"/>
      <c r="AA1569" s="40"/>
      <c r="AB1569" s="40"/>
    </row>
    <row r="1570" spans="5:28">
      <c r="E1570" s="46"/>
      <c r="V1570" s="40"/>
      <c r="W1570" s="40"/>
      <c r="X1570" s="40"/>
      <c r="Y1570" s="40"/>
      <c r="Z1570" s="40"/>
      <c r="AA1570" s="40"/>
      <c r="AB1570" s="40"/>
    </row>
    <row r="1571" spans="5:28">
      <c r="E1571" s="46"/>
      <c r="V1571" s="40"/>
      <c r="W1571" s="40"/>
      <c r="X1571" s="40"/>
      <c r="Y1571" s="40"/>
      <c r="Z1571" s="40"/>
      <c r="AA1571" s="40"/>
      <c r="AB1571" s="40"/>
    </row>
    <row r="1572" spans="5:28">
      <c r="E1572" s="46"/>
      <c r="V1572" s="40"/>
      <c r="W1572" s="40"/>
      <c r="X1572" s="40"/>
      <c r="Y1572" s="40"/>
      <c r="Z1572" s="40"/>
      <c r="AA1572" s="40"/>
      <c r="AB1572" s="40"/>
    </row>
    <row r="1573" spans="5:28">
      <c r="E1573" s="46"/>
      <c r="V1573" s="40"/>
      <c r="W1573" s="40"/>
      <c r="X1573" s="40"/>
      <c r="Y1573" s="40"/>
      <c r="Z1573" s="40"/>
      <c r="AA1573" s="40"/>
      <c r="AB1573" s="40"/>
    </row>
    <row r="1574" spans="5:28">
      <c r="E1574" s="46"/>
      <c r="V1574" s="40"/>
      <c r="W1574" s="40"/>
      <c r="X1574" s="40"/>
      <c r="Y1574" s="40"/>
      <c r="Z1574" s="40"/>
      <c r="AA1574" s="40"/>
      <c r="AB1574" s="40"/>
    </row>
    <row r="1575" spans="5:28">
      <c r="E1575" s="46"/>
      <c r="V1575" s="40"/>
      <c r="W1575" s="40"/>
      <c r="X1575" s="40"/>
      <c r="Y1575" s="40"/>
      <c r="Z1575" s="40"/>
      <c r="AA1575" s="40"/>
      <c r="AB1575" s="40"/>
    </row>
    <row r="1576" spans="5:28">
      <c r="E1576" s="46"/>
      <c r="V1576" s="40"/>
      <c r="W1576" s="40"/>
      <c r="X1576" s="40"/>
      <c r="Y1576" s="40"/>
      <c r="Z1576" s="40"/>
      <c r="AA1576" s="40"/>
      <c r="AB1576" s="40"/>
    </row>
    <row r="1577" spans="5:28">
      <c r="E1577" s="46"/>
      <c r="V1577" s="40"/>
      <c r="W1577" s="40"/>
      <c r="X1577" s="40"/>
      <c r="Y1577" s="40"/>
      <c r="Z1577" s="40"/>
      <c r="AA1577" s="40"/>
      <c r="AB1577" s="40"/>
    </row>
    <row r="1578" spans="5:28">
      <c r="E1578" s="46"/>
      <c r="V1578" s="40"/>
      <c r="W1578" s="40"/>
      <c r="X1578" s="40"/>
      <c r="Y1578" s="40"/>
      <c r="Z1578" s="40"/>
      <c r="AA1578" s="40"/>
      <c r="AB1578" s="40"/>
    </row>
    <row r="1579" spans="5:28">
      <c r="E1579" s="46"/>
      <c r="V1579" s="40"/>
      <c r="W1579" s="40"/>
      <c r="X1579" s="40"/>
      <c r="Y1579" s="40"/>
      <c r="Z1579" s="40"/>
      <c r="AA1579" s="40"/>
      <c r="AB1579" s="40"/>
    </row>
    <row r="1580" spans="5:28">
      <c r="E1580" s="46"/>
      <c r="V1580" s="40"/>
      <c r="W1580" s="40"/>
      <c r="X1580" s="40"/>
      <c r="Y1580" s="40"/>
      <c r="Z1580" s="40"/>
      <c r="AA1580" s="40"/>
      <c r="AB1580" s="40"/>
    </row>
    <row r="1581" spans="5:28">
      <c r="E1581" s="46"/>
      <c r="V1581" s="40"/>
      <c r="W1581" s="40"/>
      <c r="X1581" s="40"/>
      <c r="Y1581" s="40"/>
      <c r="Z1581" s="40"/>
      <c r="AA1581" s="40"/>
      <c r="AB1581" s="40"/>
    </row>
    <row r="1582" spans="5:28">
      <c r="E1582" s="46"/>
      <c r="V1582" s="40"/>
      <c r="W1582" s="40"/>
      <c r="X1582" s="40"/>
      <c r="Y1582" s="40"/>
      <c r="Z1582" s="40"/>
      <c r="AA1582" s="40"/>
      <c r="AB1582" s="40"/>
    </row>
    <row r="1583" spans="5:28">
      <c r="E1583" s="46"/>
      <c r="V1583" s="40"/>
      <c r="W1583" s="40"/>
      <c r="X1583" s="40"/>
      <c r="Y1583" s="40"/>
      <c r="Z1583" s="40"/>
      <c r="AA1583" s="40"/>
      <c r="AB1583" s="40"/>
    </row>
    <row r="1584" spans="5:28">
      <c r="E1584" s="46"/>
      <c r="V1584" s="40"/>
      <c r="W1584" s="40"/>
      <c r="X1584" s="40"/>
      <c r="Y1584" s="40"/>
      <c r="Z1584" s="40"/>
      <c r="AA1584" s="40"/>
      <c r="AB1584" s="40"/>
    </row>
    <row r="1585" spans="5:28">
      <c r="E1585" s="46"/>
      <c r="V1585" s="40"/>
      <c r="W1585" s="40"/>
      <c r="X1585" s="40"/>
      <c r="Y1585" s="40"/>
      <c r="Z1585" s="40"/>
      <c r="AA1585" s="40"/>
      <c r="AB1585" s="40"/>
    </row>
    <row r="1586" spans="5:28">
      <c r="E1586" s="46"/>
      <c r="V1586" s="40"/>
      <c r="W1586" s="40"/>
      <c r="X1586" s="40"/>
      <c r="Y1586" s="40"/>
      <c r="Z1586" s="40"/>
      <c r="AA1586" s="40"/>
      <c r="AB1586" s="40"/>
    </row>
    <row r="1587" spans="5:28">
      <c r="E1587" s="46"/>
      <c r="V1587" s="40"/>
      <c r="W1587" s="40"/>
      <c r="X1587" s="40"/>
      <c r="Y1587" s="40"/>
      <c r="Z1587" s="40"/>
      <c r="AA1587" s="40"/>
      <c r="AB1587" s="40"/>
    </row>
    <row r="1588" spans="5:28">
      <c r="E1588" s="46"/>
      <c r="V1588" s="40"/>
      <c r="W1588" s="40"/>
      <c r="X1588" s="40"/>
      <c r="Y1588" s="40"/>
      <c r="Z1588" s="40"/>
      <c r="AA1588" s="40"/>
      <c r="AB1588" s="40"/>
    </row>
    <row r="1589" spans="5:28">
      <c r="E1589" s="46"/>
      <c r="V1589" s="40"/>
      <c r="W1589" s="40"/>
      <c r="X1589" s="40"/>
      <c r="Y1589" s="40"/>
      <c r="Z1589" s="40"/>
      <c r="AA1589" s="40"/>
      <c r="AB1589" s="40"/>
    </row>
    <row r="1590" spans="5:28">
      <c r="E1590" s="46"/>
      <c r="V1590" s="40"/>
      <c r="W1590" s="40"/>
      <c r="X1590" s="40"/>
      <c r="Y1590" s="40"/>
      <c r="Z1590" s="40"/>
      <c r="AA1590" s="40"/>
      <c r="AB1590" s="40"/>
    </row>
    <row r="1591" spans="5:28">
      <c r="E1591" s="46"/>
      <c r="V1591" s="40"/>
      <c r="W1591" s="40"/>
      <c r="X1591" s="40"/>
      <c r="Y1591" s="40"/>
      <c r="Z1591" s="40"/>
      <c r="AA1591" s="40"/>
      <c r="AB1591" s="40"/>
    </row>
    <row r="1592" spans="5:28">
      <c r="E1592" s="46"/>
      <c r="V1592" s="40"/>
      <c r="W1592" s="40"/>
      <c r="X1592" s="40"/>
      <c r="Y1592" s="40"/>
      <c r="Z1592" s="40"/>
      <c r="AA1592" s="40"/>
      <c r="AB1592" s="40"/>
    </row>
    <row r="1593" spans="5:28">
      <c r="E1593" s="46"/>
      <c r="V1593" s="40"/>
      <c r="W1593" s="40"/>
      <c r="X1593" s="40"/>
      <c r="Y1593" s="40"/>
      <c r="Z1593" s="40"/>
      <c r="AA1593" s="40"/>
      <c r="AB1593" s="40"/>
    </row>
    <row r="1594" spans="5:28">
      <c r="E1594" s="46"/>
      <c r="V1594" s="40"/>
      <c r="W1594" s="40"/>
      <c r="X1594" s="40"/>
      <c r="Y1594" s="40"/>
      <c r="Z1594" s="40"/>
      <c r="AA1594" s="40"/>
      <c r="AB1594" s="40"/>
    </row>
    <row r="1595" spans="5:28">
      <c r="E1595" s="46"/>
      <c r="V1595" s="40"/>
      <c r="W1595" s="40"/>
      <c r="X1595" s="40"/>
      <c r="Y1595" s="40"/>
      <c r="Z1595" s="40"/>
      <c r="AA1595" s="40"/>
      <c r="AB1595" s="40"/>
    </row>
    <row r="1596" spans="5:28">
      <c r="E1596" s="46"/>
      <c r="V1596" s="40"/>
      <c r="W1596" s="40"/>
      <c r="X1596" s="40"/>
      <c r="Y1596" s="40"/>
      <c r="Z1596" s="40"/>
      <c r="AA1596" s="40"/>
      <c r="AB1596" s="40"/>
    </row>
    <row r="1597" spans="5:28">
      <c r="E1597" s="46"/>
      <c r="V1597" s="40"/>
      <c r="W1597" s="40"/>
      <c r="X1597" s="40"/>
      <c r="Y1597" s="40"/>
      <c r="Z1597" s="40"/>
      <c r="AA1597" s="40"/>
      <c r="AB1597" s="40"/>
    </row>
    <row r="1598" spans="5:28">
      <c r="E1598" s="46"/>
      <c r="V1598" s="40"/>
      <c r="W1598" s="40"/>
      <c r="X1598" s="40"/>
      <c r="Y1598" s="40"/>
      <c r="Z1598" s="40"/>
      <c r="AA1598" s="40"/>
      <c r="AB1598" s="40"/>
    </row>
    <row r="1599" spans="5:28">
      <c r="E1599" s="46"/>
      <c r="V1599" s="40"/>
      <c r="W1599" s="40"/>
      <c r="X1599" s="40"/>
      <c r="Y1599" s="40"/>
      <c r="Z1599" s="40"/>
      <c r="AA1599" s="40"/>
      <c r="AB1599" s="40"/>
    </row>
    <row r="1600" spans="5:28">
      <c r="E1600" s="46"/>
      <c r="V1600" s="40"/>
      <c r="W1600" s="40"/>
      <c r="X1600" s="40"/>
      <c r="Y1600" s="40"/>
      <c r="Z1600" s="40"/>
      <c r="AA1600" s="40"/>
      <c r="AB1600" s="40"/>
    </row>
    <row r="1601" spans="5:28">
      <c r="E1601" s="46"/>
      <c r="V1601" s="40"/>
      <c r="W1601" s="40"/>
      <c r="X1601" s="40"/>
      <c r="Y1601" s="40"/>
      <c r="Z1601" s="40"/>
      <c r="AA1601" s="40"/>
      <c r="AB1601" s="40"/>
    </row>
    <row r="1602" spans="5:28">
      <c r="E1602" s="46"/>
      <c r="V1602" s="40"/>
      <c r="W1602" s="40"/>
      <c r="X1602" s="40"/>
      <c r="Y1602" s="40"/>
      <c r="Z1602" s="40"/>
      <c r="AA1602" s="40"/>
      <c r="AB1602" s="40"/>
    </row>
    <row r="1603" spans="5:28">
      <c r="E1603" s="46"/>
      <c r="V1603" s="40"/>
      <c r="W1603" s="40"/>
      <c r="X1603" s="40"/>
      <c r="Y1603" s="40"/>
      <c r="Z1603" s="40"/>
      <c r="AA1603" s="40"/>
      <c r="AB1603" s="40"/>
    </row>
    <row r="1604" spans="5:28">
      <c r="E1604" s="46"/>
      <c r="V1604" s="40"/>
      <c r="W1604" s="40"/>
      <c r="X1604" s="40"/>
      <c r="Y1604" s="40"/>
      <c r="Z1604" s="40"/>
      <c r="AA1604" s="40"/>
      <c r="AB1604" s="40"/>
    </row>
    <row r="1605" spans="5:28">
      <c r="E1605" s="46"/>
      <c r="V1605" s="40"/>
      <c r="W1605" s="40"/>
      <c r="X1605" s="40"/>
      <c r="Y1605" s="40"/>
      <c r="Z1605" s="40"/>
      <c r="AA1605" s="40"/>
      <c r="AB1605" s="40"/>
    </row>
  </sheetData>
  <sheetProtection algorithmName="SHA-512" hashValue="Pmz5rrtx1XAUCgTVGWkw7gKRGWJOZU2V47+NN5/5eicfcUcuIvMWWqq740D4UnxRUJ/gGwL3XhjkWRESgB8ovA==" saltValue="EYMcXJOtcJrxr4R9pt3J0w==" spinCount="100000" sheet="1" objects="1" scenarios="1" selectLockedCells="1" selectUnlockedCells="1"/>
  <conditionalFormatting sqref="G327:N327">
    <cfRule type="expression" dxfId="0" priority="1">
      <formula>$E$4="Non"</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G1"/>
    </sheetView>
  </sheetViews>
  <sheetFormatPr baseColWidth="10" defaultColWidth="10.81640625" defaultRowHeight="12.5"/>
  <cols>
    <col min="1" max="1" width="13.81640625" style="1353" customWidth="1"/>
    <col min="2" max="2" width="23.453125" style="1353" customWidth="1"/>
    <col min="3" max="3" width="25.81640625" style="1353" customWidth="1"/>
    <col min="4" max="4" width="28.1796875" style="1353" customWidth="1"/>
    <col min="5" max="5" width="15.54296875" style="1353" customWidth="1"/>
    <col min="6" max="9" width="13.1796875" style="1353" customWidth="1"/>
    <col min="10" max="17" width="10.81640625" style="1353"/>
    <col min="18" max="18" width="57" style="1353" customWidth="1"/>
    <col min="19" max="19" width="10.81640625" style="1353"/>
    <col min="20" max="20" width="14.1796875" style="1353" customWidth="1"/>
    <col min="21" max="21" width="11.453125" style="1353" customWidth="1"/>
    <col min="22" max="22" width="51.1796875" style="1353" customWidth="1"/>
    <col min="23" max="24" width="10.81640625" style="1353"/>
    <col min="25" max="26" width="25.54296875" style="1353" bestFit="1" customWidth="1"/>
    <col min="27" max="27" width="24.54296875" style="1353" bestFit="1" customWidth="1"/>
    <col min="28" max="28" width="17.7265625" style="1353" customWidth="1"/>
    <col min="29" max="31" width="10.81640625" style="1353"/>
    <col min="32" max="32" width="14.1796875" style="1353" bestFit="1" customWidth="1"/>
    <col min="33" max="33" width="17.81640625" style="1353" bestFit="1" customWidth="1"/>
    <col min="34" max="34" width="14.54296875" style="1353" bestFit="1" customWidth="1"/>
    <col min="35" max="42" width="10.81640625" style="1353"/>
    <col min="43" max="43" width="25.81640625" style="1373" customWidth="1"/>
    <col min="44" max="44" width="10.81640625" style="1353"/>
    <col min="45" max="45" width="22.7265625" style="1353" bestFit="1" customWidth="1"/>
    <col min="46" max="46" width="15.08984375" style="1353" customWidth="1"/>
    <col min="47" max="47" width="22.7265625" style="1353" bestFit="1" customWidth="1"/>
    <col min="48" max="49" width="10.81640625" style="1353"/>
    <col min="50" max="50" width="20.81640625" style="1353" customWidth="1"/>
    <col min="51" max="51" width="10.81640625" style="1353" customWidth="1"/>
    <col min="52" max="52" width="45.453125" style="1353" bestFit="1" customWidth="1"/>
    <col min="53" max="53" width="10.81640625" style="1353"/>
    <col min="54" max="54" width="25.1796875" style="1353" customWidth="1"/>
    <col min="55" max="63" width="10.81640625" style="1353"/>
    <col min="64" max="64" width="19.7265625" style="1353" customWidth="1"/>
    <col min="65" max="16384" width="10.81640625" style="1353"/>
  </cols>
  <sheetData>
    <row r="1" spans="1:65" ht="13">
      <c r="A1" s="1353" t="s">
        <v>181</v>
      </c>
      <c r="B1" s="1353" t="s">
        <v>179</v>
      </c>
      <c r="C1" s="1353" t="s">
        <v>180</v>
      </c>
      <c r="D1" s="1354" t="s">
        <v>378</v>
      </c>
      <c r="E1" s="1354" t="s">
        <v>101</v>
      </c>
      <c r="F1" s="1354" t="s">
        <v>203</v>
      </c>
      <c r="G1" s="1354" t="s">
        <v>183</v>
      </c>
      <c r="H1" s="1354"/>
      <c r="I1" s="1354"/>
      <c r="M1" s="1353" t="s">
        <v>1055</v>
      </c>
      <c r="N1" s="1353" t="s">
        <v>1061</v>
      </c>
      <c r="O1" s="1353" t="s">
        <v>1062</v>
      </c>
      <c r="P1" s="1353" t="s">
        <v>1063</v>
      </c>
      <c r="Q1" s="1353" t="s">
        <v>1064</v>
      </c>
      <c r="U1" s="1353" t="s">
        <v>329</v>
      </c>
      <c r="V1" s="1355" t="s">
        <v>201</v>
      </c>
      <c r="Y1" s="1354" t="s">
        <v>183</v>
      </c>
      <c r="Z1" s="1354" t="s">
        <v>203</v>
      </c>
      <c r="AC1" s="1353" t="s">
        <v>242</v>
      </c>
      <c r="AF1" s="1356" t="s">
        <v>299</v>
      </c>
      <c r="AM1" s="1356" t="s">
        <v>300</v>
      </c>
      <c r="AQ1" s="1357" t="s">
        <v>980</v>
      </c>
      <c r="AS1" s="1356" t="s">
        <v>982</v>
      </c>
      <c r="AU1" s="1356" t="s">
        <v>993</v>
      </c>
      <c r="AX1" s="1356" t="s">
        <v>999</v>
      </c>
      <c r="AZ1" s="1356" t="s">
        <v>1017</v>
      </c>
      <c r="BB1" s="1356" t="s">
        <v>1018</v>
      </c>
      <c r="BD1" s="1358" t="s">
        <v>2962</v>
      </c>
      <c r="BG1" s="1356" t="s">
        <v>3091</v>
      </c>
      <c r="BL1" s="1358" t="s">
        <v>3376</v>
      </c>
      <c r="BM1" s="1358" t="s">
        <v>3095</v>
      </c>
    </row>
    <row r="2" spans="1:65" ht="14.5">
      <c r="A2" s="1359">
        <v>1140163248</v>
      </c>
      <c r="B2" s="1360" t="s">
        <v>615</v>
      </c>
      <c r="C2" s="1360" t="s">
        <v>381</v>
      </c>
      <c r="D2" s="1360" t="s">
        <v>382</v>
      </c>
      <c r="E2" s="1360" t="s">
        <v>133</v>
      </c>
      <c r="F2" s="1360" t="s">
        <v>209</v>
      </c>
      <c r="G2" s="1360" t="s">
        <v>208</v>
      </c>
      <c r="H2" s="1354"/>
      <c r="I2" s="1354"/>
      <c r="M2" s="1353" t="s">
        <v>1056</v>
      </c>
      <c r="N2" s="1353" t="s">
        <v>1030</v>
      </c>
      <c r="O2" s="1361" t="str">
        <f>IFERROR(#REF!,"")</f>
        <v/>
      </c>
      <c r="P2" s="1361" t="str">
        <f>IFERROR(#REF!,"")</f>
        <v/>
      </c>
      <c r="Q2" s="1361" t="str">
        <f>IFERROR(#REF!,"")</f>
        <v/>
      </c>
      <c r="U2" s="1353">
        <v>0</v>
      </c>
      <c r="V2" s="1354" t="s">
        <v>202</v>
      </c>
      <c r="Y2" s="1354" t="s">
        <v>202</v>
      </c>
      <c r="Z2" s="1354"/>
      <c r="AC2" s="1354" t="s">
        <v>202</v>
      </c>
      <c r="AD2" s="1354"/>
      <c r="AF2" s="1355" t="s">
        <v>277</v>
      </c>
      <c r="AM2" s="1362" t="s">
        <v>281</v>
      </c>
      <c r="AQ2" s="1363" t="s">
        <v>202</v>
      </c>
      <c r="AS2" s="1363" t="s">
        <v>202</v>
      </c>
      <c r="AU2" s="1363" t="s">
        <v>202</v>
      </c>
      <c r="AX2" s="1363" t="s">
        <v>202</v>
      </c>
      <c r="AZ2" s="1363" t="s">
        <v>202</v>
      </c>
      <c r="BB2" s="1354" t="s">
        <v>202</v>
      </c>
      <c r="BD2" s="1354" t="s">
        <v>202</v>
      </c>
      <c r="BG2" s="1362" t="s">
        <v>202</v>
      </c>
      <c r="BL2" s="1353">
        <v>1</v>
      </c>
      <c r="BM2" s="1353" t="s">
        <v>3377</v>
      </c>
    </row>
    <row r="3" spans="1:65" ht="14.5">
      <c r="A3" s="1359">
        <v>1140380222</v>
      </c>
      <c r="B3" s="1360" t="s">
        <v>828</v>
      </c>
      <c r="C3" s="1360" t="s">
        <v>381</v>
      </c>
      <c r="D3" s="1360" t="s">
        <v>385</v>
      </c>
      <c r="E3" s="1360" t="s">
        <v>129</v>
      </c>
      <c r="F3" s="1360" t="s">
        <v>231</v>
      </c>
      <c r="G3" s="1360" t="s">
        <v>230</v>
      </c>
      <c r="H3" s="1354"/>
      <c r="I3" s="1354"/>
      <c r="M3" s="1353" t="s">
        <v>1057</v>
      </c>
      <c r="N3" s="1353" t="s">
        <v>1031</v>
      </c>
      <c r="O3" s="1361">
        <f>IFERROR('Section 14a'!$D$77,"")</f>
        <v>0</v>
      </c>
      <c r="P3" s="1361">
        <f>IFERROR('Section 14a'!$H$77,"")</f>
        <v>0</v>
      </c>
      <c r="Q3" s="1361">
        <f>IFERROR('Section 14a'!$L$77,"")</f>
        <v>0</v>
      </c>
      <c r="U3" s="1353">
        <v>1</v>
      </c>
      <c r="V3" s="1364" t="s">
        <v>304</v>
      </c>
      <c r="Y3" s="1354" t="s">
        <v>204</v>
      </c>
      <c r="Z3" s="1354" t="s">
        <v>205</v>
      </c>
      <c r="AF3" s="1353">
        <v>0</v>
      </c>
      <c r="AG3" s="1353">
        <v>1</v>
      </c>
      <c r="AH3" s="1365" t="s">
        <v>265</v>
      </c>
      <c r="AM3" s="1362" t="s">
        <v>282</v>
      </c>
      <c r="AQ3" s="1366" t="s">
        <v>284</v>
      </c>
      <c r="AS3" s="1362" t="s">
        <v>1067</v>
      </c>
      <c r="AU3" s="1362" t="s">
        <v>983</v>
      </c>
      <c r="AX3" s="1367" t="s">
        <v>102</v>
      </c>
      <c r="AZ3" s="1362" t="s">
        <v>282</v>
      </c>
      <c r="BB3" s="1367" t="s">
        <v>102</v>
      </c>
      <c r="BD3" s="1367" t="s">
        <v>248</v>
      </c>
      <c r="BG3" s="1362" t="s">
        <v>3048</v>
      </c>
      <c r="BL3" s="1440">
        <v>2</v>
      </c>
      <c r="BM3" s="1440" t="s">
        <v>3039</v>
      </c>
    </row>
    <row r="4" spans="1:65" ht="14.5">
      <c r="A4" s="1359">
        <v>1140414724</v>
      </c>
      <c r="B4" s="1360" t="s">
        <v>455</v>
      </c>
      <c r="C4" s="1360" t="s">
        <v>381</v>
      </c>
      <c r="D4" s="1360" t="s">
        <v>383</v>
      </c>
      <c r="E4" s="1360" t="s">
        <v>137</v>
      </c>
      <c r="F4" s="1360" t="s">
        <v>221</v>
      </c>
      <c r="G4" s="1360" t="s">
        <v>220</v>
      </c>
      <c r="H4" s="1354"/>
      <c r="I4" s="1354"/>
      <c r="M4" s="1353" t="s">
        <v>1057</v>
      </c>
      <c r="N4" s="1353" t="s">
        <v>1032</v>
      </c>
      <c r="O4" s="1361">
        <f>IFERROR('Section 14a'!$D$77,"")</f>
        <v>0</v>
      </c>
      <c r="P4" s="1361">
        <f>IFERROR('Section 14a'!$H$77,"")</f>
        <v>0</v>
      </c>
      <c r="Q4" s="1361">
        <f>IFERROR('Section 14a'!$L$77,"")</f>
        <v>0</v>
      </c>
      <c r="U4" s="1353">
        <v>1</v>
      </c>
      <c r="V4" s="1364" t="s">
        <v>159</v>
      </c>
      <c r="Y4" s="1354" t="s">
        <v>206</v>
      </c>
      <c r="Z4" s="1354" t="s">
        <v>207</v>
      </c>
      <c r="AF4" s="1353">
        <v>2</v>
      </c>
      <c r="AG4" s="1353">
        <v>5</v>
      </c>
      <c r="AH4" s="1365" t="s">
        <v>266</v>
      </c>
      <c r="AM4" s="1362" t="s">
        <v>283</v>
      </c>
      <c r="AQ4" s="1368" t="s">
        <v>3075</v>
      </c>
      <c r="AS4" s="1369" t="s">
        <v>3329</v>
      </c>
      <c r="AU4" s="1370" t="s">
        <v>3080</v>
      </c>
      <c r="AX4" s="1367" t="s">
        <v>103</v>
      </c>
      <c r="AZ4" s="1362" t="s">
        <v>3331</v>
      </c>
      <c r="BB4" s="1367" t="s">
        <v>103</v>
      </c>
      <c r="BD4" s="1367" t="s">
        <v>251</v>
      </c>
      <c r="BG4" s="1362" t="s">
        <v>3049</v>
      </c>
      <c r="BL4" s="1353">
        <v>3</v>
      </c>
      <c r="BM4" s="1353" t="s">
        <v>3356</v>
      </c>
    </row>
    <row r="5" spans="1:65" ht="14.5">
      <c r="A5" s="1359">
        <v>1140432684</v>
      </c>
      <c r="B5" s="1360" t="s">
        <v>486</v>
      </c>
      <c r="C5" s="1360" t="s">
        <v>381</v>
      </c>
      <c r="D5" s="1360" t="s">
        <v>382</v>
      </c>
      <c r="E5" s="1360" t="s">
        <v>133</v>
      </c>
      <c r="F5" s="1360" t="s">
        <v>217</v>
      </c>
      <c r="G5" s="1360" t="s">
        <v>216</v>
      </c>
      <c r="H5" s="1354"/>
      <c r="I5" s="1354"/>
      <c r="M5" s="1353" t="s">
        <v>1057</v>
      </c>
      <c r="N5" s="1353" t="s">
        <v>1033</v>
      </c>
      <c r="O5" s="1361">
        <f>IFERROR('Section 14a'!$D$77,"")</f>
        <v>0</v>
      </c>
      <c r="P5" s="1361">
        <f>IFERROR('Section 14a'!$H$77,"")</f>
        <v>0</v>
      </c>
      <c r="Q5" s="1361">
        <f>IFERROR('Section 14a'!$L$77,"")</f>
        <v>0</v>
      </c>
      <c r="U5" s="1353">
        <v>1</v>
      </c>
      <c r="V5" s="1364" t="s">
        <v>158</v>
      </c>
      <c r="Y5" s="1354" t="s">
        <v>208</v>
      </c>
      <c r="Z5" s="1354" t="s">
        <v>209</v>
      </c>
      <c r="AF5" s="1353">
        <v>6</v>
      </c>
      <c r="AG5" s="1353">
        <v>10</v>
      </c>
      <c r="AH5" s="1365" t="s">
        <v>267</v>
      </c>
      <c r="AM5" s="1362" t="s">
        <v>284</v>
      </c>
      <c r="AQ5" s="1366" t="s">
        <v>286</v>
      </c>
      <c r="AS5" s="1362" t="s">
        <v>1068</v>
      </c>
      <c r="AU5" s="1370" t="s">
        <v>3330</v>
      </c>
      <c r="AX5" s="1367" t="s">
        <v>110</v>
      </c>
      <c r="AZ5" s="1362" t="s">
        <v>287</v>
      </c>
      <c r="BB5" s="1367" t="s">
        <v>110</v>
      </c>
      <c r="BD5" s="1367" t="s">
        <v>250</v>
      </c>
      <c r="BG5" s="1362" t="s">
        <v>3050</v>
      </c>
      <c r="BL5" s="1353">
        <v>4</v>
      </c>
      <c r="BM5" s="1353" t="s">
        <v>3378</v>
      </c>
    </row>
    <row r="6" spans="1:65" ht="14.5">
      <c r="A6" s="1359">
        <v>1140728099</v>
      </c>
      <c r="B6" s="1360" t="s">
        <v>1077</v>
      </c>
      <c r="C6" s="1360" t="s">
        <v>381</v>
      </c>
      <c r="D6" s="1360" t="s">
        <v>840</v>
      </c>
      <c r="E6" s="1360" t="s">
        <v>110</v>
      </c>
      <c r="F6" s="1360" t="s">
        <v>231</v>
      </c>
      <c r="G6" s="1360" t="s">
        <v>230</v>
      </c>
      <c r="H6" s="1354"/>
      <c r="I6" s="1354"/>
      <c r="M6" s="1353" t="s">
        <v>1057</v>
      </c>
      <c r="N6" s="1353" t="s">
        <v>1034</v>
      </c>
      <c r="O6" s="1361">
        <f>IFERROR('Section 14a'!$D$77,"")</f>
        <v>0</v>
      </c>
      <c r="P6" s="1361">
        <f>IFERROR('Section 14a'!$H$77,"")</f>
        <v>0</v>
      </c>
      <c r="Q6" s="1361">
        <f>IFERROR('Section 14a'!$L$77,"")</f>
        <v>0</v>
      </c>
      <c r="U6" s="1353">
        <v>2</v>
      </c>
      <c r="V6" s="1364" t="s">
        <v>1002</v>
      </c>
      <c r="Y6" s="1354" t="s">
        <v>210</v>
      </c>
      <c r="Z6" s="1354" t="s">
        <v>211</v>
      </c>
      <c r="AF6" s="1353">
        <v>11</v>
      </c>
      <c r="AG6" s="1353">
        <v>20</v>
      </c>
      <c r="AH6" s="1365" t="s">
        <v>268</v>
      </c>
      <c r="AM6" s="1362" t="s">
        <v>285</v>
      </c>
      <c r="AQ6" s="1366" t="s">
        <v>288</v>
      </c>
      <c r="AS6" s="1362" t="s">
        <v>110</v>
      </c>
      <c r="AU6" s="1370" t="s">
        <v>3081</v>
      </c>
      <c r="AX6" s="1367" t="s">
        <v>145</v>
      </c>
      <c r="AZ6" s="1362" t="s">
        <v>3332</v>
      </c>
      <c r="BB6" s="1367" t="s">
        <v>145</v>
      </c>
      <c r="BD6" s="1367" t="s">
        <v>328</v>
      </c>
      <c r="BG6" s="1362" t="s">
        <v>3051</v>
      </c>
    </row>
    <row r="7" spans="1:65" ht="14.5">
      <c r="A7" s="1359">
        <v>1140820870</v>
      </c>
      <c r="B7" s="1360" t="s">
        <v>358</v>
      </c>
      <c r="C7" s="1360" t="s">
        <v>381</v>
      </c>
      <c r="D7" s="1360" t="s">
        <v>380</v>
      </c>
      <c r="E7" s="1360" t="s">
        <v>146</v>
      </c>
      <c r="F7" s="1360" t="s">
        <v>229</v>
      </c>
      <c r="G7" s="1360" t="s">
        <v>228</v>
      </c>
      <c r="H7" s="1354"/>
      <c r="I7" s="1354"/>
      <c r="M7" s="1353" t="s">
        <v>1058</v>
      </c>
      <c r="N7" s="1353" t="s">
        <v>1035</v>
      </c>
      <c r="O7" s="1361" t="str">
        <f>IFERROR(#REF!,"")</f>
        <v/>
      </c>
      <c r="P7" s="1361" t="str">
        <f>IFERROR(#REF!,"")</f>
        <v/>
      </c>
      <c r="Q7" s="1361" t="str">
        <f>IFERROR(#REF!,"")</f>
        <v/>
      </c>
      <c r="U7" s="1353">
        <v>2</v>
      </c>
      <c r="V7" s="1364" t="s">
        <v>1003</v>
      </c>
      <c r="Y7" s="1354" t="s">
        <v>212</v>
      </c>
      <c r="Z7" s="1354" t="s">
        <v>213</v>
      </c>
      <c r="AF7" s="1353">
        <v>21</v>
      </c>
      <c r="AG7" s="1353">
        <v>30</v>
      </c>
      <c r="AH7" s="1365" t="s">
        <v>269</v>
      </c>
      <c r="AM7" s="1362" t="s">
        <v>286</v>
      </c>
      <c r="AQ7" s="1368" t="s">
        <v>987</v>
      </c>
      <c r="AS7" s="1362" t="s">
        <v>145</v>
      </c>
      <c r="AU7" s="1362" t="s">
        <v>984</v>
      </c>
      <c r="AX7" s="1367" t="s">
        <v>250</v>
      </c>
      <c r="AZ7" s="1362" t="s">
        <v>1014</v>
      </c>
      <c r="BB7" s="1367" t="s">
        <v>238</v>
      </c>
      <c r="BD7" s="1367" t="s">
        <v>129</v>
      </c>
      <c r="BG7" s="1362" t="s">
        <v>3052</v>
      </c>
      <c r="BL7" s="1353" t="s">
        <v>3379</v>
      </c>
      <c r="BM7" s="1353" t="str">
        <f>BM3</f>
        <v>2025-2026</v>
      </c>
    </row>
    <row r="8" spans="1:65" ht="14.5">
      <c r="A8" s="1359">
        <v>1140820896</v>
      </c>
      <c r="B8" s="1360" t="s">
        <v>414</v>
      </c>
      <c r="C8" s="1360" t="s">
        <v>381</v>
      </c>
      <c r="D8" s="1360" t="s">
        <v>380</v>
      </c>
      <c r="E8" s="1360" t="s">
        <v>146</v>
      </c>
      <c r="F8" s="1360" t="s">
        <v>231</v>
      </c>
      <c r="G8" s="1360" t="s">
        <v>230</v>
      </c>
      <c r="H8" s="1354"/>
      <c r="I8" s="1354"/>
      <c r="M8" s="1353" t="s">
        <v>1059</v>
      </c>
      <c r="N8" s="1353" t="s">
        <v>1036</v>
      </c>
      <c r="O8" s="1353" t="str">
        <f>IFERROR(IF(#REF!&gt;0,#REF!,#REF!),"")</f>
        <v/>
      </c>
      <c r="Q8" s="1353" t="str">
        <f>IFERROR(IF(#REF!&gt;0,#REF!,#REF!),"")</f>
        <v/>
      </c>
      <c r="U8" s="1353">
        <v>2</v>
      </c>
      <c r="V8" s="1364" t="s">
        <v>1004</v>
      </c>
      <c r="Y8" s="1354" t="s">
        <v>214</v>
      </c>
      <c r="Z8" s="1354" t="s">
        <v>215</v>
      </c>
      <c r="AF8" s="1353">
        <v>31</v>
      </c>
      <c r="AG8" s="1353">
        <v>100000</v>
      </c>
      <c r="AH8" s="1365" t="s">
        <v>270</v>
      </c>
      <c r="AM8" s="1362" t="s">
        <v>287</v>
      </c>
      <c r="AQ8" s="1366" t="s">
        <v>292</v>
      </c>
      <c r="AS8" s="1362" t="s">
        <v>3077</v>
      </c>
      <c r="AU8" s="1370" t="s">
        <v>3079</v>
      </c>
      <c r="AX8" s="1367" t="s">
        <v>238</v>
      </c>
      <c r="AZ8" s="1362" t="s">
        <v>289</v>
      </c>
      <c r="BB8" s="1367" t="s">
        <v>129</v>
      </c>
      <c r="BD8" s="1367" t="s">
        <v>137</v>
      </c>
      <c r="BG8" s="1362" t="s">
        <v>3053</v>
      </c>
      <c r="BL8" s="1353" t="s">
        <v>3380</v>
      </c>
      <c r="BM8" s="1353" t="str">
        <f>BM4</f>
        <v>2026-2027</v>
      </c>
    </row>
    <row r="9" spans="1:65" ht="14.5">
      <c r="A9" s="1359">
        <v>1140840332</v>
      </c>
      <c r="B9" s="1360" t="s">
        <v>930</v>
      </c>
      <c r="C9" s="1360" t="s">
        <v>381</v>
      </c>
      <c r="D9" s="1360" t="s">
        <v>832</v>
      </c>
      <c r="E9" s="1360" t="s">
        <v>145</v>
      </c>
      <c r="F9" s="1360" t="s">
        <v>231</v>
      </c>
      <c r="G9" s="1360" t="s">
        <v>230</v>
      </c>
      <c r="H9" s="1354"/>
      <c r="I9" s="1354"/>
      <c r="M9" s="1353" t="s">
        <v>1059</v>
      </c>
      <c r="N9" s="1353" t="s">
        <v>1037</v>
      </c>
      <c r="O9" s="1353" t="str">
        <f>IFERROR(IF(#REF!&gt;0,#REF!,#REF!),"")</f>
        <v/>
      </c>
      <c r="Q9" s="1353" t="str">
        <f>IFERROR(IF(#REF!&gt;0,#REF!,#REF!),"")</f>
        <v/>
      </c>
      <c r="U9" s="1353">
        <v>2</v>
      </c>
      <c r="V9" s="1364" t="s">
        <v>1000</v>
      </c>
      <c r="Y9" s="1354" t="s">
        <v>216</v>
      </c>
      <c r="Z9" s="1354" t="s">
        <v>217</v>
      </c>
      <c r="AM9" s="1362" t="s">
        <v>288</v>
      </c>
      <c r="AQ9" s="1368" t="s">
        <v>3076</v>
      </c>
      <c r="AS9" s="1362" t="s">
        <v>1069</v>
      </c>
      <c r="AU9" s="1362" t="s">
        <v>985</v>
      </c>
      <c r="AX9" s="1367" t="s">
        <v>328</v>
      </c>
      <c r="AZ9" s="1362" t="s">
        <v>291</v>
      </c>
      <c r="BB9" s="1367" t="s">
        <v>140</v>
      </c>
      <c r="BD9" s="1367" t="s">
        <v>133</v>
      </c>
      <c r="BG9" s="1362" t="s">
        <v>3054</v>
      </c>
    </row>
    <row r="10" spans="1:65" ht="14.5">
      <c r="A10" s="1359">
        <v>1140850679</v>
      </c>
      <c r="B10" s="1360" t="s">
        <v>1078</v>
      </c>
      <c r="C10" s="1360" t="s">
        <v>381</v>
      </c>
      <c r="D10" s="1360" t="s">
        <v>380</v>
      </c>
      <c r="E10" s="1360" t="s">
        <v>146</v>
      </c>
      <c r="F10" s="1360" t="s">
        <v>217</v>
      </c>
      <c r="G10" s="1360" t="s">
        <v>216</v>
      </c>
      <c r="H10" s="1354"/>
      <c r="I10" s="1354"/>
      <c r="M10" s="1353" t="s">
        <v>1057</v>
      </c>
      <c r="N10" s="1353" t="s">
        <v>1038</v>
      </c>
      <c r="O10" s="1361">
        <f>IFERROR('Section 14a'!$D$77,"")</f>
        <v>0</v>
      </c>
      <c r="P10" s="1361">
        <f>IFERROR('Section 14a'!$H$77,"")</f>
        <v>0</v>
      </c>
      <c r="Q10" s="1361">
        <f>IFERROR('Section 14a'!$L$77,"")</f>
        <v>0</v>
      </c>
      <c r="U10" s="1353">
        <v>3</v>
      </c>
      <c r="V10" s="1364" t="s">
        <v>306</v>
      </c>
      <c r="Y10" s="1354" t="s">
        <v>218</v>
      </c>
      <c r="Z10" s="1354" t="s">
        <v>219</v>
      </c>
      <c r="AM10" s="1362" t="s">
        <v>289</v>
      </c>
      <c r="AQ10" s="1366" t="s">
        <v>989</v>
      </c>
      <c r="AS10" s="1362" t="s">
        <v>129</v>
      </c>
      <c r="AU10" s="1370" t="s">
        <v>3084</v>
      </c>
      <c r="AX10" s="1367" t="s">
        <v>129</v>
      </c>
      <c r="AZ10" s="1362" t="s">
        <v>292</v>
      </c>
      <c r="BB10" s="1367" t="s">
        <v>141</v>
      </c>
      <c r="BD10" s="1367" t="s">
        <v>249</v>
      </c>
      <c r="BG10" s="1362" t="s">
        <v>3056</v>
      </c>
    </row>
    <row r="11" spans="1:65" ht="14.5">
      <c r="A11" s="1359">
        <v>1140914632</v>
      </c>
      <c r="B11" s="1360" t="s">
        <v>1079</v>
      </c>
      <c r="C11" s="1360" t="s">
        <v>381</v>
      </c>
      <c r="D11" s="1360" t="s">
        <v>380</v>
      </c>
      <c r="E11" s="1360" t="s">
        <v>146</v>
      </c>
      <c r="F11" s="1360" t="s">
        <v>225</v>
      </c>
      <c r="G11" s="1360" t="s">
        <v>224</v>
      </c>
      <c r="H11" s="1354"/>
      <c r="I11" s="1354"/>
      <c r="M11" s="1353" t="s">
        <v>1060</v>
      </c>
      <c r="N11" s="1353" t="s">
        <v>1039</v>
      </c>
      <c r="O11" s="1353" t="str">
        <f>IFERROR(#REF!,"")</f>
        <v/>
      </c>
      <c r="P11" s="1353" t="str">
        <f>IFERROR(#REF!,"")</f>
        <v/>
      </c>
      <c r="Q11" s="1353" t="str">
        <f>IFERROR(#REF!,"")</f>
        <v/>
      </c>
      <c r="U11" s="1353">
        <v>4</v>
      </c>
      <c r="V11" s="1364" t="s">
        <v>1019</v>
      </c>
      <c r="Y11" s="1354" t="s">
        <v>220</v>
      </c>
      <c r="Z11" s="1354" t="s">
        <v>221</v>
      </c>
      <c r="AM11" s="1362" t="s">
        <v>290</v>
      </c>
      <c r="AQ11" s="1366" t="s">
        <v>1072</v>
      </c>
      <c r="AS11" s="1362" t="s">
        <v>981</v>
      </c>
      <c r="AU11" s="1362" t="s">
        <v>986</v>
      </c>
      <c r="AX11" s="1367" t="s">
        <v>249</v>
      </c>
      <c r="AZ11" s="1362" t="s">
        <v>293</v>
      </c>
      <c r="BB11" s="1367" t="s">
        <v>137</v>
      </c>
      <c r="BD11" s="1367" t="s">
        <v>7</v>
      </c>
      <c r="BG11" s="1362" t="s">
        <v>3057</v>
      </c>
    </row>
    <row r="12" spans="1:65" ht="14.5">
      <c r="A12" s="1359">
        <v>1141025990</v>
      </c>
      <c r="B12" s="1360" t="s">
        <v>1080</v>
      </c>
      <c r="C12" s="1360" t="s">
        <v>381</v>
      </c>
      <c r="D12" s="1360" t="s">
        <v>382</v>
      </c>
      <c r="E12" s="1360" t="s">
        <v>133</v>
      </c>
      <c r="F12" s="1360" t="s">
        <v>231</v>
      </c>
      <c r="G12" s="1360" t="s">
        <v>230</v>
      </c>
      <c r="H12" s="1354"/>
      <c r="I12" s="1354"/>
      <c r="M12" s="1353" t="s">
        <v>1060</v>
      </c>
      <c r="N12" s="1353" t="s">
        <v>1040</v>
      </c>
      <c r="O12" s="1353" t="str">
        <f>IFERROR(#REF!,"")</f>
        <v/>
      </c>
      <c r="P12" s="1353" t="str">
        <f>IFERROR(#REF!,"")</f>
        <v/>
      </c>
      <c r="Q12" s="1353" t="str">
        <f>IFERROR(#REF!,"")</f>
        <v/>
      </c>
      <c r="U12" s="1353">
        <v>4</v>
      </c>
      <c r="V12" s="1364" t="s">
        <v>1020</v>
      </c>
      <c r="Y12" s="1354" t="s">
        <v>222</v>
      </c>
      <c r="Z12" s="1354" t="s">
        <v>223</v>
      </c>
      <c r="AF12" s="1355" t="s">
        <v>278</v>
      </c>
      <c r="AM12" s="1362" t="s">
        <v>291</v>
      </c>
      <c r="AQ12" s="1366" t="s">
        <v>244</v>
      </c>
      <c r="AS12" s="1362" t="s">
        <v>141</v>
      </c>
      <c r="AU12" s="1362" t="s">
        <v>987</v>
      </c>
      <c r="AX12" s="1367" t="s">
        <v>141</v>
      </c>
      <c r="AZ12" s="1362" t="s">
        <v>1015</v>
      </c>
      <c r="BB12" s="1367" t="s">
        <v>142</v>
      </c>
      <c r="BG12" s="1362" t="s">
        <v>26</v>
      </c>
    </row>
    <row r="13" spans="1:65" ht="14.5">
      <c r="A13" s="1359">
        <v>1141033119</v>
      </c>
      <c r="B13" s="1360" t="s">
        <v>1081</v>
      </c>
      <c r="C13" s="1360" t="s">
        <v>381</v>
      </c>
      <c r="D13" s="1360" t="s">
        <v>382</v>
      </c>
      <c r="E13" s="1360" t="s">
        <v>133</v>
      </c>
      <c r="F13" s="1360" t="s">
        <v>231</v>
      </c>
      <c r="G13" s="1360" t="s">
        <v>230</v>
      </c>
      <c r="H13" s="1354"/>
      <c r="I13" s="1354"/>
      <c r="M13" s="1353" t="s">
        <v>1060</v>
      </c>
      <c r="N13" s="1353" t="s">
        <v>1041</v>
      </c>
      <c r="O13" s="1353" t="str">
        <f>IFERROR(#REF!,"")</f>
        <v/>
      </c>
      <c r="P13" s="1353" t="str">
        <f>IFERROR(#REF!,"")</f>
        <v/>
      </c>
      <c r="Q13" s="1353" t="str">
        <f>IFERROR(#REF!,"")</f>
        <v/>
      </c>
      <c r="U13" s="1353">
        <v>5</v>
      </c>
      <c r="V13" s="1364" t="s">
        <v>128</v>
      </c>
      <c r="Y13" s="1354" t="s">
        <v>224</v>
      </c>
      <c r="Z13" s="1354" t="s">
        <v>225</v>
      </c>
      <c r="AF13" s="1371">
        <v>0</v>
      </c>
      <c r="AG13" s="1371">
        <v>99999.99</v>
      </c>
      <c r="AH13" s="1365" t="s">
        <v>271</v>
      </c>
      <c r="AM13" s="1362" t="s">
        <v>292</v>
      </c>
      <c r="AQ13" s="1372" t="s">
        <v>3078</v>
      </c>
      <c r="AS13" s="1362" t="s">
        <v>137</v>
      </c>
      <c r="AU13" s="1362" t="s">
        <v>1071</v>
      </c>
      <c r="AX13" s="1367" t="s">
        <v>137</v>
      </c>
      <c r="AZ13" s="1362" t="s">
        <v>1016</v>
      </c>
      <c r="BB13" s="1367" t="s">
        <v>133</v>
      </c>
    </row>
    <row r="14" spans="1:65" ht="14.5">
      <c r="A14" s="1359">
        <v>1141043274</v>
      </c>
      <c r="B14" s="1360" t="s">
        <v>594</v>
      </c>
      <c r="C14" s="1360" t="s">
        <v>381</v>
      </c>
      <c r="D14" s="1360" t="s">
        <v>382</v>
      </c>
      <c r="E14" s="1360" t="s">
        <v>133</v>
      </c>
      <c r="F14" s="1360" t="s">
        <v>231</v>
      </c>
      <c r="G14" s="1360" t="s">
        <v>230</v>
      </c>
      <c r="H14" s="1354"/>
      <c r="I14" s="1354"/>
      <c r="M14" s="1353" t="s">
        <v>1060</v>
      </c>
      <c r="N14" s="1353" t="s">
        <v>1042</v>
      </c>
      <c r="O14" s="1353" t="str">
        <f>IFERROR(#REF!,"")</f>
        <v/>
      </c>
      <c r="P14" s="1353" t="str">
        <f>IFERROR(#REF!,"")</f>
        <v/>
      </c>
      <c r="Q14" s="1353" t="str">
        <f>IFERROR(#REF!,"")</f>
        <v/>
      </c>
      <c r="U14" s="1353">
        <v>8</v>
      </c>
      <c r="V14" s="1364" t="s">
        <v>1001</v>
      </c>
      <c r="W14" s="1355"/>
      <c r="Y14" s="1354" t="s">
        <v>226</v>
      </c>
      <c r="Z14" s="1354" t="s">
        <v>227</v>
      </c>
      <c r="AF14" s="1371">
        <v>100000</v>
      </c>
      <c r="AG14" s="1371">
        <v>249999.99</v>
      </c>
      <c r="AH14" s="1365" t="s">
        <v>272</v>
      </c>
      <c r="AM14" s="1362" t="s">
        <v>293</v>
      </c>
      <c r="AS14" s="1362" t="s">
        <v>142</v>
      </c>
      <c r="AU14" s="1362" t="s">
        <v>1070</v>
      </c>
      <c r="AX14" s="1367" t="s">
        <v>142</v>
      </c>
      <c r="AZ14" s="1362" t="s">
        <v>301</v>
      </c>
      <c r="BB14" s="1362" t="s">
        <v>301</v>
      </c>
    </row>
    <row r="15" spans="1:65" ht="14.5">
      <c r="A15" s="1359">
        <v>1141163155</v>
      </c>
      <c r="B15" s="1360" t="s">
        <v>919</v>
      </c>
      <c r="C15" s="1360" t="s">
        <v>381</v>
      </c>
      <c r="D15" s="1360" t="s">
        <v>835</v>
      </c>
      <c r="E15" s="1360" t="s">
        <v>238</v>
      </c>
      <c r="F15" s="1360" t="s">
        <v>209</v>
      </c>
      <c r="G15" s="1360" t="s">
        <v>208</v>
      </c>
      <c r="H15" s="1354"/>
      <c r="I15" s="1354"/>
      <c r="M15" s="1353" t="s">
        <v>1060</v>
      </c>
      <c r="N15" s="1353" t="s">
        <v>1043</v>
      </c>
      <c r="O15" s="1353" t="str">
        <f>IFERROR(#REF!,"")</f>
        <v/>
      </c>
      <c r="P15" s="1353" t="str">
        <f>IFERROR(#REF!,"")</f>
        <v/>
      </c>
      <c r="Q15" s="1353" t="str">
        <f>IFERROR(#REF!,"")</f>
        <v/>
      </c>
      <c r="U15" s="1374" t="s">
        <v>1008</v>
      </c>
      <c r="V15" s="1364" t="s">
        <v>36</v>
      </c>
      <c r="Y15" s="1354" t="s">
        <v>228</v>
      </c>
      <c r="Z15" s="1354" t="s">
        <v>229</v>
      </c>
      <c r="AF15" s="1371">
        <v>500000</v>
      </c>
      <c r="AG15" s="1371">
        <v>999999.99</v>
      </c>
      <c r="AH15" s="1365" t="s">
        <v>273</v>
      </c>
      <c r="AM15" s="1362" t="s">
        <v>294</v>
      </c>
      <c r="AS15" s="1355" t="s">
        <v>3078</v>
      </c>
      <c r="AU15" s="1370" t="s">
        <v>3085</v>
      </c>
      <c r="AX15" s="1367" t="s">
        <v>133</v>
      </c>
    </row>
    <row r="16" spans="1:65" ht="14.5">
      <c r="A16" s="1359">
        <v>1141198656</v>
      </c>
      <c r="B16" s="1360" t="s">
        <v>684</v>
      </c>
      <c r="C16" s="1360" t="s">
        <v>381</v>
      </c>
      <c r="D16" s="1360" t="s">
        <v>382</v>
      </c>
      <c r="E16" s="1360" t="s">
        <v>133</v>
      </c>
      <c r="F16" s="1360" t="s">
        <v>229</v>
      </c>
      <c r="G16" s="1360" t="s">
        <v>228</v>
      </c>
      <c r="H16" s="1354"/>
      <c r="I16" s="1354"/>
      <c r="M16" s="1353" t="s">
        <v>1060</v>
      </c>
      <c r="N16" s="1353" t="s">
        <v>1821</v>
      </c>
      <c r="O16" s="1353" t="str">
        <f>IFERROR(#REF!,"")</f>
        <v/>
      </c>
      <c r="P16" s="1353" t="str">
        <f>IFERROR(#REF!,"")</f>
        <v/>
      </c>
      <c r="Q16" s="1353" t="str">
        <f>IFERROR(#REF!,"")</f>
        <v/>
      </c>
      <c r="Y16" s="1354" t="s">
        <v>230</v>
      </c>
      <c r="Z16" s="1354" t="s">
        <v>231</v>
      </c>
      <c r="AF16" s="1371">
        <v>1000000</v>
      </c>
      <c r="AG16" s="1371">
        <v>4999999.99</v>
      </c>
      <c r="AH16" s="1365" t="s">
        <v>274</v>
      </c>
      <c r="AM16" s="1362" t="s">
        <v>295</v>
      </c>
      <c r="AU16" s="1362" t="s">
        <v>988</v>
      </c>
      <c r="AX16" s="1362" t="s">
        <v>301</v>
      </c>
    </row>
    <row r="17" spans="1:47" ht="14.5">
      <c r="A17" s="1359">
        <v>1141213562</v>
      </c>
      <c r="B17" s="1360" t="s">
        <v>1315</v>
      </c>
      <c r="C17" s="1360" t="s">
        <v>7</v>
      </c>
      <c r="D17" s="1360"/>
      <c r="E17" s="1360"/>
      <c r="F17" s="1360" t="s">
        <v>227</v>
      </c>
      <c r="G17" s="1360" t="s">
        <v>226</v>
      </c>
      <c r="H17" s="1354"/>
      <c r="I17" s="1354"/>
      <c r="M17" s="1353" t="s">
        <v>1060</v>
      </c>
      <c r="N17" s="1353" t="s">
        <v>1822</v>
      </c>
      <c r="O17" s="1353" t="str">
        <f>IFERROR(#REF!,"")</f>
        <v/>
      </c>
      <c r="P17" s="1353" t="str">
        <f>IFERROR(#REF!,"")</f>
        <v/>
      </c>
      <c r="Q17" s="1353" t="str">
        <f>IFERROR(#REF!,"")</f>
        <v/>
      </c>
      <c r="Y17" s="1354" t="s">
        <v>232</v>
      </c>
      <c r="Z17" s="1354" t="s">
        <v>233</v>
      </c>
      <c r="AF17" s="1371">
        <v>5000000</v>
      </c>
      <c r="AG17" s="1371">
        <v>9999999.9900000002</v>
      </c>
      <c r="AH17" s="1365" t="s">
        <v>275</v>
      </c>
      <c r="AM17" s="1362" t="s">
        <v>296</v>
      </c>
      <c r="AU17" s="1362" t="s">
        <v>989</v>
      </c>
    </row>
    <row r="18" spans="1:47" ht="14.5">
      <c r="A18" s="1359">
        <v>1141217910</v>
      </c>
      <c r="B18" s="1360" t="s">
        <v>1082</v>
      </c>
      <c r="C18" s="1360" t="s">
        <v>381</v>
      </c>
      <c r="D18" s="1360" t="s">
        <v>382</v>
      </c>
      <c r="E18" s="1360" t="s">
        <v>133</v>
      </c>
      <c r="F18" s="1360" t="s">
        <v>229</v>
      </c>
      <c r="G18" s="1360" t="s">
        <v>228</v>
      </c>
      <c r="H18" s="1354"/>
      <c r="I18" s="1354"/>
      <c r="M18" s="1353" t="s">
        <v>1060</v>
      </c>
      <c r="N18" s="1353" t="s">
        <v>1823</v>
      </c>
      <c r="O18" s="1353" t="str">
        <f>IFERROR(#REF!,"")</f>
        <v/>
      </c>
      <c r="P18" s="1353" t="str">
        <f>IFERROR(#REF!,"")</f>
        <v/>
      </c>
      <c r="Q18" s="1353" t="str">
        <f>IFERROR(#REF!,"")</f>
        <v/>
      </c>
      <c r="Y18" s="1354" t="s">
        <v>234</v>
      </c>
      <c r="Z18" s="1354" t="s">
        <v>235</v>
      </c>
      <c r="AF18" s="1371">
        <v>10000000</v>
      </c>
      <c r="AG18" s="1371">
        <v>10000000000</v>
      </c>
      <c r="AH18" s="1365" t="s">
        <v>276</v>
      </c>
      <c r="AM18" s="1362" t="s">
        <v>297</v>
      </c>
      <c r="AU18" s="1362" t="s">
        <v>990</v>
      </c>
    </row>
    <row r="19" spans="1:47" ht="14.5">
      <c r="A19" s="1359">
        <v>1141229253</v>
      </c>
      <c r="B19" s="1360" t="s">
        <v>1083</v>
      </c>
      <c r="C19" s="1360" t="s">
        <v>379</v>
      </c>
      <c r="D19" s="1360" t="s">
        <v>835</v>
      </c>
      <c r="E19" s="1360" t="s">
        <v>238</v>
      </c>
      <c r="F19" s="1360" t="s">
        <v>231</v>
      </c>
      <c r="G19" s="1360" t="s">
        <v>230</v>
      </c>
      <c r="H19" s="1354"/>
      <c r="I19" s="1354"/>
      <c r="Y19" s="1354" t="s">
        <v>236</v>
      </c>
      <c r="Z19" s="1354" t="s">
        <v>237</v>
      </c>
      <c r="AM19" s="1362" t="s">
        <v>244</v>
      </c>
      <c r="AQ19" s="1357" t="s">
        <v>1073</v>
      </c>
      <c r="AU19" s="1362" t="s">
        <v>992</v>
      </c>
    </row>
    <row r="20" spans="1:47" ht="14.5">
      <c r="A20" s="1359">
        <v>1141247131</v>
      </c>
      <c r="B20" s="1360" t="s">
        <v>363</v>
      </c>
      <c r="C20" s="1360" t="s">
        <v>379</v>
      </c>
      <c r="D20" s="1360" t="s">
        <v>380</v>
      </c>
      <c r="E20" s="1360" t="s">
        <v>146</v>
      </c>
      <c r="F20" s="1360" t="s">
        <v>209</v>
      </c>
      <c r="G20" s="1360" t="s">
        <v>208</v>
      </c>
      <c r="H20" s="1354"/>
      <c r="I20" s="1354"/>
      <c r="S20" s="1364"/>
      <c r="AM20" s="1362" t="s">
        <v>298</v>
      </c>
      <c r="AQ20" s="1363" t="s">
        <v>202</v>
      </c>
      <c r="AU20" s="1362" t="s">
        <v>991</v>
      </c>
    </row>
    <row r="21" spans="1:47" ht="14.5">
      <c r="A21" s="1359">
        <v>1141264326</v>
      </c>
      <c r="B21" s="1360" t="s">
        <v>513</v>
      </c>
      <c r="C21" s="1360" t="s">
        <v>379</v>
      </c>
      <c r="D21" s="1360" t="s">
        <v>382</v>
      </c>
      <c r="E21" s="1360" t="s">
        <v>133</v>
      </c>
      <c r="F21" s="1360" t="s">
        <v>209</v>
      </c>
      <c r="G21" s="1360" t="s">
        <v>208</v>
      </c>
      <c r="H21" s="1354"/>
      <c r="I21" s="1354"/>
      <c r="S21" s="1364"/>
      <c r="AM21" s="1362" t="s">
        <v>301</v>
      </c>
      <c r="AQ21" s="1372" t="s">
        <v>282</v>
      </c>
      <c r="AU21" s="1370" t="s">
        <v>3082</v>
      </c>
    </row>
    <row r="22" spans="1:47" ht="13">
      <c r="A22" s="1359">
        <v>1141303090</v>
      </c>
      <c r="B22" s="1360" t="s">
        <v>344</v>
      </c>
      <c r="C22" s="1360" t="s">
        <v>381</v>
      </c>
      <c r="D22" s="1360" t="s">
        <v>380</v>
      </c>
      <c r="E22" s="1360" t="s">
        <v>146</v>
      </c>
      <c r="F22" s="1360" t="s">
        <v>217</v>
      </c>
      <c r="G22" s="1360" t="s">
        <v>216</v>
      </c>
      <c r="H22" s="1354"/>
      <c r="I22" s="1354"/>
      <c r="S22" s="1364"/>
      <c r="Y22" s="1375" t="s">
        <v>1025</v>
      </c>
      <c r="Z22" s="1375" t="s">
        <v>1027</v>
      </c>
      <c r="AA22" s="1375" t="s">
        <v>832</v>
      </c>
      <c r="AB22" s="1375" t="s">
        <v>1028</v>
      </c>
      <c r="AC22" s="1375" t="s">
        <v>1029</v>
      </c>
      <c r="AD22" s="1354"/>
      <c r="AF22" s="1355" t="s">
        <v>252</v>
      </c>
      <c r="AQ22" s="1370" t="s">
        <v>3087</v>
      </c>
      <c r="AU22" s="1370" t="s">
        <v>3083</v>
      </c>
    </row>
    <row r="23" spans="1:47" ht="14.5">
      <c r="A23" s="1359">
        <v>1141399510</v>
      </c>
      <c r="B23" s="1360" t="s">
        <v>333</v>
      </c>
      <c r="C23" s="1360" t="s">
        <v>381</v>
      </c>
      <c r="D23" s="1360" t="s">
        <v>384</v>
      </c>
      <c r="E23" s="1360" t="s">
        <v>140</v>
      </c>
      <c r="F23" s="1360" t="s">
        <v>231</v>
      </c>
      <c r="G23" s="1360" t="s">
        <v>230</v>
      </c>
      <c r="H23" s="1354"/>
      <c r="I23" s="1354"/>
      <c r="Q23" s="1353" t="s">
        <v>1055</v>
      </c>
      <c r="S23" s="1364" t="s">
        <v>1051</v>
      </c>
      <c r="T23" s="1353" t="s">
        <v>1007</v>
      </c>
      <c r="U23" s="1353" t="s">
        <v>1005</v>
      </c>
      <c r="V23" s="1355" t="s">
        <v>201</v>
      </c>
      <c r="W23" s="1353" t="s">
        <v>101</v>
      </c>
      <c r="X23" s="1364"/>
      <c r="Y23" s="1354" t="s">
        <v>202</v>
      </c>
      <c r="Z23" s="1354" t="s">
        <v>202</v>
      </c>
      <c r="AA23" s="1354" t="s">
        <v>202</v>
      </c>
      <c r="AB23" s="1354" t="s">
        <v>202</v>
      </c>
      <c r="AC23" s="1354" t="s">
        <v>202</v>
      </c>
      <c r="AD23" s="1354"/>
      <c r="AF23" s="1367" t="s">
        <v>248</v>
      </c>
      <c r="AQ23" s="1370" t="s">
        <v>3086</v>
      </c>
      <c r="AU23" s="1362" t="s">
        <v>301</v>
      </c>
    </row>
    <row r="24" spans="1:47" ht="14.5">
      <c r="A24" s="1359">
        <v>1141643719</v>
      </c>
      <c r="B24" s="1360" t="s">
        <v>1316</v>
      </c>
      <c r="C24" s="1360" t="s">
        <v>7</v>
      </c>
      <c r="D24" s="1360"/>
      <c r="E24" s="1360"/>
      <c r="F24" s="1360" t="s">
        <v>231</v>
      </c>
      <c r="G24" s="1360" t="s">
        <v>230</v>
      </c>
      <c r="H24" s="1354"/>
      <c r="I24" s="1354"/>
      <c r="S24" s="1354" t="s">
        <v>202</v>
      </c>
      <c r="T24" s="1376"/>
      <c r="U24" s="1353">
        <v>0</v>
      </c>
      <c r="V24" s="1354" t="s">
        <v>202</v>
      </c>
      <c r="X24" s="1364"/>
      <c r="Y24" s="1367" t="s">
        <v>102</v>
      </c>
      <c r="Z24" s="1367" t="s">
        <v>102</v>
      </c>
      <c r="AA24" s="1367" t="s">
        <v>110</v>
      </c>
      <c r="AB24" s="1367" t="s">
        <v>140</v>
      </c>
      <c r="AC24" s="1367" t="s">
        <v>110</v>
      </c>
      <c r="AD24" s="1367"/>
      <c r="AE24" s="1355"/>
      <c r="AF24" s="1367" t="s">
        <v>251</v>
      </c>
      <c r="AQ24" s="1372" t="s">
        <v>285</v>
      </c>
    </row>
    <row r="25" spans="1:47" ht="14.5">
      <c r="A25" s="1359">
        <v>1141737578</v>
      </c>
      <c r="B25" s="1360" t="s">
        <v>819</v>
      </c>
      <c r="C25" s="1360" t="s">
        <v>381</v>
      </c>
      <c r="D25" s="1360" t="s">
        <v>384</v>
      </c>
      <c r="E25" s="1360" t="s">
        <v>140</v>
      </c>
      <c r="F25" s="1360" t="s">
        <v>209</v>
      </c>
      <c r="G25" s="1360" t="s">
        <v>208</v>
      </c>
      <c r="H25" s="1354"/>
      <c r="I25" s="1354"/>
      <c r="Q25" s="1353" t="s">
        <v>1056</v>
      </c>
      <c r="R25" s="1377" t="str">
        <f>V25</f>
        <v>Associations professionnelles d’artistes</v>
      </c>
      <c r="S25" s="1364" t="s">
        <v>1050</v>
      </c>
      <c r="T25" s="1376"/>
      <c r="U25" s="1353" t="s">
        <v>1030</v>
      </c>
      <c r="V25" s="1364" t="s">
        <v>304</v>
      </c>
      <c r="W25" s="1353" t="s">
        <v>1025</v>
      </c>
      <c r="X25" s="1364"/>
      <c r="Y25" s="1367" t="s">
        <v>103</v>
      </c>
      <c r="Z25" s="1367" t="s">
        <v>103</v>
      </c>
      <c r="AA25" s="1367" t="s">
        <v>145</v>
      </c>
      <c r="AC25" s="1367" t="s">
        <v>145</v>
      </c>
      <c r="AD25" s="1367"/>
      <c r="AF25" s="1367" t="s">
        <v>250</v>
      </c>
      <c r="AQ25" s="1372" t="s">
        <v>287</v>
      </c>
    </row>
    <row r="26" spans="1:47" ht="14.5">
      <c r="A26" s="1359">
        <v>1141749037</v>
      </c>
      <c r="B26" s="1360" t="s">
        <v>617</v>
      </c>
      <c r="C26" s="1360" t="s">
        <v>381</v>
      </c>
      <c r="D26" s="1360" t="s">
        <v>382</v>
      </c>
      <c r="E26" s="1360" t="s">
        <v>133</v>
      </c>
      <c r="F26" s="1360" t="s">
        <v>209</v>
      </c>
      <c r="G26" s="1360" t="s">
        <v>208</v>
      </c>
      <c r="H26" s="1354"/>
      <c r="I26" s="1354"/>
      <c r="Q26" s="1353" t="s">
        <v>1056</v>
      </c>
      <c r="R26" s="1377" t="str">
        <f t="shared" ref="R26:R28" si="0">V26</f>
        <v>Organismes de services</v>
      </c>
      <c r="S26" s="1364" t="s">
        <v>1050</v>
      </c>
      <c r="T26" s="1376"/>
      <c r="U26" s="1353" t="s">
        <v>1030</v>
      </c>
      <c r="V26" s="1364" t="s">
        <v>159</v>
      </c>
      <c r="W26" s="1353" t="s">
        <v>1025</v>
      </c>
      <c r="X26" s="1364"/>
      <c r="Y26" s="1367" t="s">
        <v>110</v>
      </c>
      <c r="Z26" s="1367" t="s">
        <v>129</v>
      </c>
      <c r="AA26" s="1367" t="s">
        <v>238</v>
      </c>
      <c r="AC26" s="1367" t="s">
        <v>238</v>
      </c>
      <c r="AD26" s="1367"/>
      <c r="AF26" s="1367" t="s">
        <v>328</v>
      </c>
      <c r="AQ26" s="1372" t="s">
        <v>289</v>
      </c>
    </row>
    <row r="27" spans="1:47" ht="14.5">
      <c r="A27" s="1359">
        <v>1141759010</v>
      </c>
      <c r="B27" s="1360" t="s">
        <v>581</v>
      </c>
      <c r="C27" s="1360" t="s">
        <v>381</v>
      </c>
      <c r="D27" s="1360" t="s">
        <v>383</v>
      </c>
      <c r="E27" s="1360" t="s">
        <v>137</v>
      </c>
      <c r="F27" s="1360" t="s">
        <v>231</v>
      </c>
      <c r="G27" s="1360" t="s">
        <v>230</v>
      </c>
      <c r="H27" s="1354"/>
      <c r="I27" s="1354"/>
      <c r="Q27" s="1353" t="s">
        <v>1056</v>
      </c>
      <c r="R27" s="1377" t="str">
        <f t="shared" si="0"/>
        <v>Regroupements nationaux</v>
      </c>
      <c r="S27" s="1364" t="s">
        <v>1050</v>
      </c>
      <c r="T27" s="1376"/>
      <c r="U27" s="1353" t="s">
        <v>1030</v>
      </c>
      <c r="V27" s="1364" t="s">
        <v>158</v>
      </c>
      <c r="W27" s="1353" t="s">
        <v>1025</v>
      </c>
      <c r="X27" s="1364"/>
      <c r="Y27" s="1367" t="s">
        <v>145</v>
      </c>
      <c r="Z27" s="1367" t="s">
        <v>137</v>
      </c>
      <c r="AA27" s="1367" t="s">
        <v>141</v>
      </c>
      <c r="AC27" s="1367" t="s">
        <v>140</v>
      </c>
      <c r="AD27" s="1367"/>
      <c r="AF27" s="1367" t="s">
        <v>129</v>
      </c>
      <c r="AQ27" s="1372" t="s">
        <v>297</v>
      </c>
    </row>
    <row r="28" spans="1:47" ht="14.5">
      <c r="A28" s="1359">
        <v>1142018168</v>
      </c>
      <c r="B28" s="1360" t="s">
        <v>1084</v>
      </c>
      <c r="C28" s="1360" t="s">
        <v>381</v>
      </c>
      <c r="D28" s="1360" t="s">
        <v>382</v>
      </c>
      <c r="E28" s="1360" t="s">
        <v>133</v>
      </c>
      <c r="F28" s="1360" t="s">
        <v>231</v>
      </c>
      <c r="G28" s="1360" t="s">
        <v>230</v>
      </c>
      <c r="H28" s="1354"/>
      <c r="I28" s="1354"/>
      <c r="Q28" s="1353" t="s">
        <v>1056</v>
      </c>
      <c r="R28" s="1377" t="str">
        <f t="shared" si="0"/>
        <v>Organismes de diffusion</v>
      </c>
      <c r="S28" s="1364" t="s">
        <v>1050</v>
      </c>
      <c r="T28" s="1376" t="s">
        <v>1009</v>
      </c>
      <c r="U28" s="1353" t="s">
        <v>1031</v>
      </c>
      <c r="V28" s="1364" t="s">
        <v>1002</v>
      </c>
      <c r="W28" s="1353" t="s">
        <v>1026</v>
      </c>
      <c r="X28" s="1364"/>
      <c r="Y28" s="1367" t="s">
        <v>238</v>
      </c>
      <c r="Z28" s="1367" t="s">
        <v>146</v>
      </c>
      <c r="AA28" s="1367" t="s">
        <v>142</v>
      </c>
      <c r="AC28" s="1367" t="s">
        <v>141</v>
      </c>
      <c r="AD28" s="1367"/>
      <c r="AF28" s="1367" t="s">
        <v>137</v>
      </c>
      <c r="AQ28" s="1372" t="s">
        <v>298</v>
      </c>
    </row>
    <row r="29" spans="1:47">
      <c r="A29" s="1359">
        <v>1142027755</v>
      </c>
      <c r="B29" s="1360" t="s">
        <v>517</v>
      </c>
      <c r="C29" s="1360" t="s">
        <v>379</v>
      </c>
      <c r="D29" s="1360" t="s">
        <v>385</v>
      </c>
      <c r="E29" s="1360" t="s">
        <v>129</v>
      </c>
      <c r="F29" s="1360" t="s">
        <v>231</v>
      </c>
      <c r="G29" s="1360" t="s">
        <v>230</v>
      </c>
      <c r="H29" s="1354"/>
      <c r="I29" s="1354"/>
      <c r="Q29" s="1353" t="s">
        <v>1056</v>
      </c>
      <c r="R29" s="1377" t="str">
        <f t="shared" ref="R29" si="1">V29</f>
        <v>Centres d’exposition</v>
      </c>
      <c r="S29" s="1364" t="s">
        <v>1050</v>
      </c>
      <c r="T29" s="1376" t="s">
        <v>1009</v>
      </c>
      <c r="U29" s="1353" t="s">
        <v>1031</v>
      </c>
      <c r="V29" s="1364" t="s">
        <v>1066</v>
      </c>
      <c r="W29" s="1353" t="s">
        <v>1026</v>
      </c>
      <c r="X29" s="1364"/>
      <c r="Y29" s="1367" t="s">
        <v>129</v>
      </c>
      <c r="Z29" s="1367" t="s">
        <v>133</v>
      </c>
      <c r="AA29" s="1367"/>
      <c r="AC29" s="1367" t="s">
        <v>146</v>
      </c>
      <c r="AD29" s="1367"/>
      <c r="AF29" s="1367" t="s">
        <v>133</v>
      </c>
      <c r="AQ29" s="1355" t="s">
        <v>3078</v>
      </c>
    </row>
    <row r="30" spans="1:47">
      <c r="A30" s="1359">
        <v>1142041491</v>
      </c>
      <c r="B30" s="1360" t="s">
        <v>1085</v>
      </c>
      <c r="C30" s="1360" t="s">
        <v>381</v>
      </c>
      <c r="D30" s="1360" t="s">
        <v>382</v>
      </c>
      <c r="E30" s="1360" t="s">
        <v>133</v>
      </c>
      <c r="F30" s="1360" t="s">
        <v>231</v>
      </c>
      <c r="G30" s="1360" t="s">
        <v>230</v>
      </c>
      <c r="H30" s="1354"/>
      <c r="I30" s="1354"/>
      <c r="Q30" s="1353" t="s">
        <v>1056</v>
      </c>
      <c r="R30" s="1377" t="str">
        <f>V30</f>
        <v>Organismes de diffusion et de soutien à la production</v>
      </c>
      <c r="S30" s="1364" t="s">
        <v>1050</v>
      </c>
      <c r="T30" s="1376" t="s">
        <v>1009</v>
      </c>
      <c r="U30" s="1353" t="s">
        <v>1031</v>
      </c>
      <c r="V30" s="1364" t="s">
        <v>1003</v>
      </c>
      <c r="W30" s="1353" t="s">
        <v>1026</v>
      </c>
      <c r="X30" s="1364"/>
      <c r="Y30" s="1367" t="s">
        <v>140</v>
      </c>
      <c r="AC30" s="1367" t="s">
        <v>142</v>
      </c>
      <c r="AD30" s="1367"/>
      <c r="AF30" s="1367" t="s">
        <v>249</v>
      </c>
    </row>
    <row r="31" spans="1:47" ht="14.5">
      <c r="A31" s="1359">
        <v>1142063339</v>
      </c>
      <c r="B31" s="1360" t="s">
        <v>476</v>
      </c>
      <c r="C31" s="1360" t="s">
        <v>381</v>
      </c>
      <c r="D31" s="1360" t="s">
        <v>382</v>
      </c>
      <c r="E31" s="1360" t="s">
        <v>133</v>
      </c>
      <c r="F31" s="1360" t="s">
        <v>209</v>
      </c>
      <c r="G31" s="1360" t="s">
        <v>208</v>
      </c>
      <c r="H31" s="1354"/>
      <c r="I31" s="1354"/>
      <c r="Q31" s="1353" t="s">
        <v>1056</v>
      </c>
      <c r="R31" s="1377" t="str">
        <f>V31</f>
        <v>Organismes de création</v>
      </c>
      <c r="S31" s="1364" t="s">
        <v>1050</v>
      </c>
      <c r="T31" s="1376" t="s">
        <v>1009</v>
      </c>
      <c r="U31" s="1353" t="s">
        <v>1031</v>
      </c>
      <c r="V31" s="1364" t="s">
        <v>1000</v>
      </c>
      <c r="W31" s="1353" t="s">
        <v>1026</v>
      </c>
      <c r="X31" s="1364"/>
      <c r="Y31" s="1367" t="s">
        <v>141</v>
      </c>
      <c r="AF31" s="1367" t="s">
        <v>7</v>
      </c>
      <c r="AQ31" s="1372"/>
    </row>
    <row r="32" spans="1:47">
      <c r="A32" s="1359">
        <v>1142066803</v>
      </c>
      <c r="B32" s="1360" t="s">
        <v>504</v>
      </c>
      <c r="C32" s="1360" t="s">
        <v>379</v>
      </c>
      <c r="D32" s="1360" t="s">
        <v>385</v>
      </c>
      <c r="E32" s="1360" t="s">
        <v>129</v>
      </c>
      <c r="F32" s="1360" t="s">
        <v>231</v>
      </c>
      <c r="G32" s="1360" t="s">
        <v>230</v>
      </c>
      <c r="H32" s="1354"/>
      <c r="I32" s="1354"/>
      <c r="Q32" s="1353" t="s">
        <v>1056</v>
      </c>
      <c r="R32" s="1377" t="str">
        <f>V32</f>
        <v>Organismes de soutien à la production</v>
      </c>
      <c r="S32" s="1364" t="s">
        <v>1050</v>
      </c>
      <c r="U32" s="1353" t="s">
        <v>1031</v>
      </c>
      <c r="V32" s="1364" t="s">
        <v>1004</v>
      </c>
      <c r="W32" s="1353" t="s">
        <v>1026</v>
      </c>
      <c r="X32" s="1364"/>
      <c r="Y32" s="1367" t="s">
        <v>137</v>
      </c>
    </row>
    <row r="33" spans="1:43">
      <c r="A33" s="1359">
        <v>1142067165</v>
      </c>
      <c r="B33" s="1360" t="s">
        <v>454</v>
      </c>
      <c r="C33" s="1360" t="s">
        <v>381</v>
      </c>
      <c r="D33" s="1360" t="s">
        <v>385</v>
      </c>
      <c r="E33" s="1360" t="s">
        <v>129</v>
      </c>
      <c r="F33" s="1360" t="s">
        <v>231</v>
      </c>
      <c r="G33" s="1360" t="s">
        <v>230</v>
      </c>
      <c r="H33" s="1354"/>
      <c r="I33" s="1354"/>
      <c r="Q33" s="1353" t="s">
        <v>1057</v>
      </c>
      <c r="R33" s="1377" t="str">
        <f>V33</f>
        <v>Organismes de soutien à la production</v>
      </c>
      <c r="S33" s="1364" t="s">
        <v>1050</v>
      </c>
      <c r="T33" s="1376" t="s">
        <v>1013</v>
      </c>
      <c r="U33" s="1353" t="s">
        <v>1032</v>
      </c>
      <c r="V33" s="1364" t="s">
        <v>1004</v>
      </c>
      <c r="W33" s="1353" t="s">
        <v>1027</v>
      </c>
      <c r="X33" s="1364"/>
      <c r="Y33" s="1367" t="s">
        <v>146</v>
      </c>
      <c r="AA33" s="1367"/>
    </row>
    <row r="34" spans="1:43" ht="13">
      <c r="A34" s="1359">
        <v>1142069104</v>
      </c>
      <c r="B34" s="1360" t="s">
        <v>1317</v>
      </c>
      <c r="C34" s="1360" t="s">
        <v>7</v>
      </c>
      <c r="D34" s="1360"/>
      <c r="E34" s="1360"/>
      <c r="F34" s="1360" t="s">
        <v>237</v>
      </c>
      <c r="G34" s="1360" t="s">
        <v>236</v>
      </c>
      <c r="H34" s="1354"/>
      <c r="I34" s="1354"/>
      <c r="Q34" s="1353" t="s">
        <v>1057</v>
      </c>
      <c r="R34" s="1377" t="str">
        <f>V34</f>
        <v>Organismes de création et de production</v>
      </c>
      <c r="S34" s="1364" t="s">
        <v>1050</v>
      </c>
      <c r="T34" s="1376" t="s">
        <v>1010</v>
      </c>
      <c r="U34" s="1353" t="s">
        <v>1033</v>
      </c>
      <c r="V34" s="1364" t="s">
        <v>306</v>
      </c>
      <c r="W34" s="1353" t="s">
        <v>1027</v>
      </c>
      <c r="X34" s="1364"/>
      <c r="Y34" s="1367" t="s">
        <v>142</v>
      </c>
      <c r="AA34" s="1367"/>
      <c r="AQ34" s="1378" t="s">
        <v>980</v>
      </c>
    </row>
    <row r="35" spans="1:43">
      <c r="A35" s="1359">
        <v>1142071837</v>
      </c>
      <c r="B35" s="1360" t="s">
        <v>1086</v>
      </c>
      <c r="C35" s="1360" t="s">
        <v>381</v>
      </c>
      <c r="D35" s="1360" t="s">
        <v>385</v>
      </c>
      <c r="E35" s="1360" t="s">
        <v>129</v>
      </c>
      <c r="F35" s="1360" t="s">
        <v>231</v>
      </c>
      <c r="G35" s="1360" t="s">
        <v>230</v>
      </c>
      <c r="H35" s="1354"/>
      <c r="I35" s="1354"/>
      <c r="Q35" s="1353" t="s">
        <v>1057</v>
      </c>
      <c r="R35" s="1377" t="s">
        <v>1019</v>
      </c>
      <c r="S35" s="1364" t="s">
        <v>1050</v>
      </c>
      <c r="U35" s="1353" t="s">
        <v>1034</v>
      </c>
      <c r="V35" s="1364" t="s">
        <v>305</v>
      </c>
      <c r="W35" s="1353" t="s">
        <v>1027</v>
      </c>
      <c r="X35" s="1364"/>
      <c r="Y35" s="1367" t="s">
        <v>133</v>
      </c>
    </row>
    <row r="36" spans="1:43" ht="12.65" customHeight="1">
      <c r="A36" s="1359">
        <v>1142072017</v>
      </c>
      <c r="B36" s="1360" t="s">
        <v>605</v>
      </c>
      <c r="C36" s="1360" t="s">
        <v>381</v>
      </c>
      <c r="D36" s="1360" t="s">
        <v>382</v>
      </c>
      <c r="E36" s="1360" t="s">
        <v>133</v>
      </c>
      <c r="F36" s="1360" t="s">
        <v>231</v>
      </c>
      <c r="G36" s="1360" t="s">
        <v>230</v>
      </c>
      <c r="H36" s="1354"/>
      <c r="I36" s="1354"/>
      <c r="Q36" s="1353" t="s">
        <v>1057</v>
      </c>
      <c r="R36" s="1377" t="s">
        <v>1020</v>
      </c>
      <c r="S36" s="1364" t="s">
        <v>1050</v>
      </c>
      <c r="T36" s="1376" t="s">
        <v>1011</v>
      </c>
      <c r="U36" s="1353" t="s">
        <v>1034</v>
      </c>
      <c r="V36" s="1364" t="s">
        <v>305</v>
      </c>
      <c r="W36" s="1353" t="s">
        <v>1027</v>
      </c>
      <c r="X36" s="1364"/>
    </row>
    <row r="37" spans="1:43" ht="13" customHeight="1">
      <c r="A37" s="1359">
        <v>1142072546</v>
      </c>
      <c r="B37" s="1360" t="s">
        <v>809</v>
      </c>
      <c r="C37" s="1360" t="s">
        <v>379</v>
      </c>
      <c r="D37" s="1360" t="s">
        <v>832</v>
      </c>
      <c r="E37" s="1360" t="s">
        <v>145</v>
      </c>
      <c r="F37" s="1360" t="s">
        <v>231</v>
      </c>
      <c r="G37" s="1360" t="s">
        <v>230</v>
      </c>
      <c r="H37" s="1354"/>
      <c r="I37" s="1354"/>
      <c r="Q37" s="1353" t="s">
        <v>1058</v>
      </c>
      <c r="R37" s="1377" t="str">
        <f t="shared" ref="R37:R48" si="2">V37</f>
        <v>Périodiques culturels</v>
      </c>
      <c r="S37" s="1364" t="s">
        <v>1050</v>
      </c>
      <c r="T37" s="1376"/>
      <c r="U37" s="1353" t="s">
        <v>1035</v>
      </c>
      <c r="V37" s="1364" t="s">
        <v>128</v>
      </c>
      <c r="W37" s="1353" t="s">
        <v>1025</v>
      </c>
      <c r="X37" s="1364"/>
      <c r="AQ37" s="1363" t="s">
        <v>202</v>
      </c>
    </row>
    <row r="38" spans="1:43" ht="13" customHeight="1">
      <c r="A38" s="1359">
        <v>1142082875</v>
      </c>
      <c r="B38" s="1360" t="s">
        <v>1087</v>
      </c>
      <c r="C38" s="1360" t="s">
        <v>381</v>
      </c>
      <c r="D38" s="1360" t="s">
        <v>832</v>
      </c>
      <c r="E38" s="1360" t="s">
        <v>145</v>
      </c>
      <c r="F38" s="1360" t="s">
        <v>227</v>
      </c>
      <c r="G38" s="1360" t="s">
        <v>226</v>
      </c>
      <c r="H38" s="1354"/>
      <c r="I38" s="1354"/>
      <c r="Q38" s="1353" t="s">
        <v>1059</v>
      </c>
      <c r="R38" s="1377" t="str">
        <f t="shared" si="2"/>
        <v>Événements nationaux et internationaux</v>
      </c>
      <c r="S38" s="1364" t="s">
        <v>1050</v>
      </c>
      <c r="T38" s="1376" t="s">
        <v>1006</v>
      </c>
      <c r="U38" s="1353" t="s">
        <v>1036</v>
      </c>
      <c r="V38" s="1364" t="s">
        <v>36</v>
      </c>
      <c r="W38" s="1353" t="s">
        <v>1029</v>
      </c>
      <c r="X38" s="1364"/>
      <c r="AQ38" s="1379" t="s">
        <v>3294</v>
      </c>
    </row>
    <row r="39" spans="1:43" ht="16">
      <c r="A39" s="1359">
        <v>1142083493</v>
      </c>
      <c r="B39" s="1360" t="s">
        <v>1088</v>
      </c>
      <c r="C39" s="1360" t="s">
        <v>381</v>
      </c>
      <c r="D39" s="1360" t="s">
        <v>383</v>
      </c>
      <c r="E39" s="1360" t="s">
        <v>137</v>
      </c>
      <c r="F39" s="1360" t="s">
        <v>231</v>
      </c>
      <c r="G39" s="1360" t="s">
        <v>230</v>
      </c>
      <c r="H39" s="1354"/>
      <c r="I39" s="1354"/>
      <c r="Q39" s="1353" t="s">
        <v>1059</v>
      </c>
      <c r="R39" s="1377" t="str">
        <f t="shared" si="2"/>
        <v>Événements nationaux et internationaux</v>
      </c>
      <c r="S39" s="1364" t="s">
        <v>1050</v>
      </c>
      <c r="U39" s="1353" t="s">
        <v>1037</v>
      </c>
      <c r="V39" s="1364" t="s">
        <v>36</v>
      </c>
      <c r="W39" s="1353" t="s">
        <v>1027</v>
      </c>
      <c r="X39" s="1364"/>
      <c r="AQ39" s="1379" t="s">
        <v>3296</v>
      </c>
    </row>
    <row r="40" spans="1:43" ht="16">
      <c r="A40" s="1359">
        <v>1142083667</v>
      </c>
      <c r="B40" s="1360" t="s">
        <v>1318</v>
      </c>
      <c r="C40" s="1360" t="s">
        <v>7</v>
      </c>
      <c r="D40" s="1360"/>
      <c r="E40" s="1360"/>
      <c r="F40" s="1360" t="s">
        <v>217</v>
      </c>
      <c r="G40" s="1360" t="s">
        <v>216</v>
      </c>
      <c r="H40" s="1354"/>
      <c r="I40" s="1354"/>
      <c r="Q40" s="1353" t="s">
        <v>1057</v>
      </c>
      <c r="R40" s="1377" t="str">
        <f t="shared" si="2"/>
        <v>Organismes de diffusion et de production</v>
      </c>
      <c r="S40" s="1364" t="s">
        <v>1050</v>
      </c>
      <c r="T40" s="1376" t="s">
        <v>1012</v>
      </c>
      <c r="U40" s="1353" t="s">
        <v>1038</v>
      </c>
      <c r="V40" s="1364" t="s">
        <v>1001</v>
      </c>
      <c r="W40" s="1353" t="s">
        <v>1028</v>
      </c>
      <c r="X40" s="1364"/>
      <c r="AQ40" s="1379" t="s">
        <v>3295</v>
      </c>
    </row>
    <row r="41" spans="1:43">
      <c r="A41" s="1359">
        <v>1142087122</v>
      </c>
      <c r="B41" s="1360" t="s">
        <v>1089</v>
      </c>
      <c r="C41" s="1360" t="s">
        <v>381</v>
      </c>
      <c r="D41" s="1360" t="s">
        <v>380</v>
      </c>
      <c r="E41" s="1360" t="s">
        <v>146</v>
      </c>
      <c r="F41" s="1360" t="s">
        <v>207</v>
      </c>
      <c r="G41" s="1360" t="s">
        <v>206</v>
      </c>
      <c r="H41" s="1354"/>
      <c r="I41" s="1354"/>
      <c r="Q41" s="1353" t="s">
        <v>1060</v>
      </c>
      <c r="R41" s="1377" t="str">
        <f t="shared" si="2"/>
        <v>Diffuseurs et Événements nationaux et internationaux</v>
      </c>
      <c r="S41" s="1364" t="s">
        <v>1052</v>
      </c>
      <c r="T41" s="1376"/>
      <c r="U41" s="1353" t="s">
        <v>1039</v>
      </c>
      <c r="V41" s="1364" t="s">
        <v>1021</v>
      </c>
      <c r="W41" s="1353" t="s">
        <v>1027</v>
      </c>
      <c r="X41" s="1364"/>
    </row>
    <row r="42" spans="1:43" ht="13" customHeight="1">
      <c r="A42" s="1359">
        <v>1142087619</v>
      </c>
      <c r="B42" s="1360" t="s">
        <v>797</v>
      </c>
      <c r="C42" s="1360" t="s">
        <v>381</v>
      </c>
      <c r="D42" s="1360" t="s">
        <v>382</v>
      </c>
      <c r="E42" s="1360" t="s">
        <v>133</v>
      </c>
      <c r="F42" s="1360" t="s">
        <v>231</v>
      </c>
      <c r="G42" s="1360" t="s">
        <v>230</v>
      </c>
      <c r="H42" s="1354"/>
      <c r="I42" s="1354"/>
      <c r="Q42" s="1353" t="s">
        <v>1060</v>
      </c>
      <c r="R42" s="1377" t="str">
        <f t="shared" si="2"/>
        <v>Organismes de création et de production et Diffuseurs</v>
      </c>
      <c r="S42" s="1364" t="s">
        <v>1052</v>
      </c>
      <c r="U42" s="1353" t="s">
        <v>1040</v>
      </c>
      <c r="V42" s="1364" t="s">
        <v>1022</v>
      </c>
      <c r="W42" s="1353" t="s">
        <v>1027</v>
      </c>
      <c r="X42" s="1364"/>
    </row>
    <row r="43" spans="1:43" ht="12.65" customHeight="1">
      <c r="A43" s="1359">
        <v>1142087890</v>
      </c>
      <c r="B43" s="1360" t="s">
        <v>1319</v>
      </c>
      <c r="C43" s="1360" t="s">
        <v>7</v>
      </c>
      <c r="D43" s="1360"/>
      <c r="E43" s="1360"/>
      <c r="F43" s="1360" t="s">
        <v>235</v>
      </c>
      <c r="G43" s="1360" t="s">
        <v>234</v>
      </c>
      <c r="H43" s="1354"/>
      <c r="I43" s="1354"/>
      <c r="Q43" s="1353" t="s">
        <v>1060</v>
      </c>
      <c r="R43" s="1377" t="str">
        <f t="shared" si="2"/>
        <v>Organismes de création et de production et Diffuseurs</v>
      </c>
      <c r="S43" s="1364" t="s">
        <v>1052</v>
      </c>
      <c r="U43" s="1353" t="s">
        <v>1040</v>
      </c>
      <c r="V43" s="1364" t="s">
        <v>1022</v>
      </c>
      <c r="W43" s="1353" t="s">
        <v>1027</v>
      </c>
      <c r="X43" s="1364"/>
      <c r="Y43" s="1367"/>
    </row>
    <row r="44" spans="1:43" ht="12.65" customHeight="1">
      <c r="A44" s="1359">
        <v>1142091066</v>
      </c>
      <c r="B44" s="1360" t="s">
        <v>1090</v>
      </c>
      <c r="C44" s="1360" t="s">
        <v>381</v>
      </c>
      <c r="D44" s="1360" t="s">
        <v>382</v>
      </c>
      <c r="E44" s="1360" t="s">
        <v>133</v>
      </c>
      <c r="F44" s="1360" t="s">
        <v>231</v>
      </c>
      <c r="G44" s="1360" t="s">
        <v>230</v>
      </c>
      <c r="H44" s="1354"/>
      <c r="I44" s="1354"/>
      <c r="Q44" s="1353" t="s">
        <v>1060</v>
      </c>
      <c r="R44" s="1377" t="str">
        <f t="shared" si="2"/>
        <v>Organismes de création et de production et Événements nationaux et internationaux</v>
      </c>
      <c r="S44" s="1364" t="s">
        <v>1052</v>
      </c>
      <c r="U44" s="1353" t="s">
        <v>1041</v>
      </c>
      <c r="V44" s="1364" t="s">
        <v>1023</v>
      </c>
      <c r="W44" s="1353" t="s">
        <v>1027</v>
      </c>
      <c r="X44" s="1364"/>
      <c r="Y44" s="1367"/>
    </row>
    <row r="45" spans="1:43">
      <c r="A45" s="1359">
        <v>1142105379</v>
      </c>
      <c r="B45" s="1360" t="s">
        <v>1320</v>
      </c>
      <c r="C45" s="1360" t="s">
        <v>7</v>
      </c>
      <c r="D45" s="1360"/>
      <c r="E45" s="1360"/>
      <c r="F45" s="1360" t="s">
        <v>205</v>
      </c>
      <c r="G45" s="1360" t="s">
        <v>204</v>
      </c>
      <c r="H45" s="1354"/>
      <c r="I45" s="1354"/>
      <c r="Q45" s="1353" t="s">
        <v>1060</v>
      </c>
      <c r="R45" s="1377" t="str">
        <f t="shared" si="2"/>
        <v>Organismes de création et de production, Diffuseurs et Événements nationaux et internationaux</v>
      </c>
      <c r="S45" s="1364" t="s">
        <v>1052</v>
      </c>
      <c r="U45" s="1353" t="s">
        <v>1042</v>
      </c>
      <c r="V45" s="1364" t="s">
        <v>1024</v>
      </c>
      <c r="W45" s="1353" t="s">
        <v>1027</v>
      </c>
      <c r="Y45" s="1367"/>
    </row>
    <row r="46" spans="1:43">
      <c r="A46" s="1359">
        <v>1142110007</v>
      </c>
      <c r="B46" s="1360" t="s">
        <v>1321</v>
      </c>
      <c r="C46" s="1360" t="s">
        <v>7</v>
      </c>
      <c r="D46" s="1360"/>
      <c r="E46" s="1360"/>
      <c r="F46" s="1360" t="s">
        <v>237</v>
      </c>
      <c r="G46" s="1360" t="s">
        <v>236</v>
      </c>
      <c r="H46" s="1354"/>
      <c r="I46" s="1354"/>
      <c r="Q46" s="1353" t="s">
        <v>1060</v>
      </c>
      <c r="R46" s="1377" t="str">
        <f t="shared" si="2"/>
        <v>Organismes de diffusion et de production et Événements nationaux et internationaux</v>
      </c>
      <c r="S46" s="1364" t="s">
        <v>1052</v>
      </c>
      <c r="U46" s="1353" t="s">
        <v>1043</v>
      </c>
      <c r="V46" s="1364" t="s">
        <v>1049</v>
      </c>
      <c r="W46" s="1353" t="s">
        <v>1028</v>
      </c>
      <c r="Y46" s="1367"/>
    </row>
    <row r="47" spans="1:43">
      <c r="A47" s="1359">
        <v>1142111427</v>
      </c>
      <c r="B47" s="1360" t="s">
        <v>1091</v>
      </c>
      <c r="C47" s="1360" t="s">
        <v>381</v>
      </c>
      <c r="D47" s="1360" t="s">
        <v>380</v>
      </c>
      <c r="E47" s="1360" t="s">
        <v>146</v>
      </c>
      <c r="F47" s="1360" t="s">
        <v>215</v>
      </c>
      <c r="G47" s="1360" t="s">
        <v>214</v>
      </c>
      <c r="H47" s="1354"/>
      <c r="I47" s="1354"/>
      <c r="Q47" s="1353" t="s">
        <v>1060</v>
      </c>
      <c r="R47" s="1377" t="str">
        <f t="shared" si="2"/>
        <v>Diffuseurs et organismes de services</v>
      </c>
      <c r="S47" s="1364" t="s">
        <v>1052</v>
      </c>
      <c r="U47" s="1353" t="s">
        <v>1821</v>
      </c>
      <c r="V47" s="1354" t="s">
        <v>1053</v>
      </c>
      <c r="W47" s="1353" t="s">
        <v>1027</v>
      </c>
      <c r="Y47" s="1367"/>
    </row>
    <row r="48" spans="1:43">
      <c r="A48" s="1359">
        <v>1142112268</v>
      </c>
      <c r="B48" s="1360" t="s">
        <v>1322</v>
      </c>
      <c r="C48" s="1360" t="s">
        <v>7</v>
      </c>
      <c r="D48" s="1360"/>
      <c r="E48" s="1360"/>
      <c r="F48" s="1360" t="s">
        <v>219</v>
      </c>
      <c r="G48" s="1360" t="s">
        <v>218</v>
      </c>
      <c r="H48" s="1354"/>
      <c r="I48" s="1354"/>
      <c r="R48" s="1353" t="str">
        <f t="shared" si="2"/>
        <v>Événements nationaux et internationaux et organismes de soutien à la production</v>
      </c>
      <c r="U48" s="1353" t="s">
        <v>1822</v>
      </c>
      <c r="V48" s="1355" t="s">
        <v>1054</v>
      </c>
      <c r="W48" s="1353" t="s">
        <v>1027</v>
      </c>
    </row>
    <row r="49" spans="1:33">
      <c r="A49" s="1359">
        <v>1142119263</v>
      </c>
      <c r="B49" s="1360" t="s">
        <v>345</v>
      </c>
      <c r="C49" s="1360" t="s">
        <v>381</v>
      </c>
      <c r="D49" s="1360" t="s">
        <v>380</v>
      </c>
      <c r="E49" s="1360" t="s">
        <v>146</v>
      </c>
      <c r="F49" s="1360" t="s">
        <v>221</v>
      </c>
      <c r="G49" s="1360" t="s">
        <v>220</v>
      </c>
      <c r="H49" s="1354"/>
      <c r="I49" s="1354"/>
      <c r="U49" s="1353" t="s">
        <v>1823</v>
      </c>
    </row>
    <row r="50" spans="1:33">
      <c r="A50" s="1359">
        <v>1142119859</v>
      </c>
      <c r="B50" s="1360" t="s">
        <v>890</v>
      </c>
      <c r="C50" s="1360" t="s">
        <v>381</v>
      </c>
      <c r="D50" s="1360" t="s">
        <v>832</v>
      </c>
      <c r="E50" s="1360" t="s">
        <v>145</v>
      </c>
      <c r="F50" s="1360" t="s">
        <v>227</v>
      </c>
      <c r="G50" s="1360" t="s">
        <v>226</v>
      </c>
      <c r="H50" s="1354"/>
      <c r="I50" s="1354"/>
      <c r="Q50" s="1380">
        <v>1</v>
      </c>
      <c r="R50" s="1380">
        <v>2</v>
      </c>
      <c r="S50" s="1380">
        <v>3</v>
      </c>
      <c r="T50" s="1380">
        <v>4</v>
      </c>
      <c r="U50" s="1380">
        <v>5</v>
      </c>
      <c r="V50" s="1380">
        <v>6</v>
      </c>
      <c r="W50" s="1380">
        <v>7</v>
      </c>
      <c r="X50" s="1380">
        <v>8</v>
      </c>
      <c r="Y50" s="1380">
        <v>9</v>
      </c>
      <c r="Z50" s="1380">
        <v>10</v>
      </c>
      <c r="AA50" s="1380">
        <v>11</v>
      </c>
      <c r="AB50" s="1380">
        <v>12</v>
      </c>
      <c r="AC50" s="1380">
        <v>13</v>
      </c>
      <c r="AD50" s="1380">
        <v>14</v>
      </c>
      <c r="AE50" s="1353">
        <v>15</v>
      </c>
      <c r="AF50" s="1353">
        <v>16</v>
      </c>
      <c r="AG50" s="1353">
        <v>17</v>
      </c>
    </row>
    <row r="51" spans="1:33">
      <c r="A51" s="1359">
        <v>1142139840</v>
      </c>
      <c r="B51" s="1360" t="s">
        <v>1092</v>
      </c>
      <c r="C51" s="1360" t="s">
        <v>381</v>
      </c>
      <c r="D51" s="1360" t="s">
        <v>383</v>
      </c>
      <c r="E51" s="1360" t="s">
        <v>137</v>
      </c>
      <c r="F51" s="1360" t="s">
        <v>231</v>
      </c>
      <c r="G51" s="1360" t="s">
        <v>230</v>
      </c>
      <c r="H51" s="1354"/>
      <c r="I51" s="1354"/>
      <c r="Q51" s="1354" t="s">
        <v>202</v>
      </c>
      <c r="R51" s="1354" t="s">
        <v>202</v>
      </c>
      <c r="S51" s="1354" t="s">
        <v>202</v>
      </c>
      <c r="T51" s="1354" t="s">
        <v>202</v>
      </c>
      <c r="U51" s="1354" t="s">
        <v>202</v>
      </c>
      <c r="V51" s="1354" t="s">
        <v>202</v>
      </c>
      <c r="W51" s="1354" t="s">
        <v>202</v>
      </c>
      <c r="X51" s="1354" t="s">
        <v>202</v>
      </c>
      <c r="Y51" s="1354" t="s">
        <v>202</v>
      </c>
      <c r="Z51" s="1354" t="s">
        <v>202</v>
      </c>
      <c r="AA51" s="1354" t="s">
        <v>202</v>
      </c>
      <c r="AB51" s="1354" t="s">
        <v>202</v>
      </c>
      <c r="AC51" s="1354" t="s">
        <v>202</v>
      </c>
      <c r="AD51" s="1354" t="s">
        <v>202</v>
      </c>
      <c r="AE51" s="1381" t="s">
        <v>202</v>
      </c>
      <c r="AF51" s="1381" t="s">
        <v>202</v>
      </c>
      <c r="AG51" s="1381" t="s">
        <v>202</v>
      </c>
    </row>
    <row r="52" spans="1:33">
      <c r="A52" s="1359">
        <v>1142140871</v>
      </c>
      <c r="B52" s="1360" t="s">
        <v>1323</v>
      </c>
      <c r="C52" s="1360" t="s">
        <v>7</v>
      </c>
      <c r="D52" s="1360"/>
      <c r="E52" s="1360"/>
      <c r="F52" s="1360" t="s">
        <v>221</v>
      </c>
      <c r="G52" s="1360" t="s">
        <v>220</v>
      </c>
      <c r="H52" s="1354"/>
      <c r="I52" s="1354"/>
      <c r="Q52" s="1364" t="s">
        <v>304</v>
      </c>
      <c r="R52" s="1364" t="s">
        <v>1066</v>
      </c>
      <c r="S52" s="1364" t="s">
        <v>1004</v>
      </c>
      <c r="T52" s="1364" t="s">
        <v>306</v>
      </c>
      <c r="U52" s="1364" t="s">
        <v>1019</v>
      </c>
      <c r="V52" s="1364" t="s">
        <v>128</v>
      </c>
      <c r="W52" s="1364" t="s">
        <v>36</v>
      </c>
      <c r="X52" s="1364" t="s">
        <v>36</v>
      </c>
      <c r="Y52" s="1364" t="s">
        <v>1001</v>
      </c>
      <c r="Z52" s="1364" t="s">
        <v>1021</v>
      </c>
      <c r="AA52" s="1364" t="s">
        <v>1022</v>
      </c>
      <c r="AB52" s="1364" t="s">
        <v>1023</v>
      </c>
      <c r="AC52" s="1364" t="s">
        <v>1024</v>
      </c>
      <c r="AD52" s="1364" t="s">
        <v>1049</v>
      </c>
      <c r="AE52" s="1355" t="s">
        <v>1053</v>
      </c>
      <c r="AF52" s="1355" t="s">
        <v>1054</v>
      </c>
    </row>
    <row r="53" spans="1:33">
      <c r="A53" s="1359">
        <v>1142143651</v>
      </c>
      <c r="B53" s="1360" t="s">
        <v>1093</v>
      </c>
      <c r="C53" s="1360" t="s">
        <v>379</v>
      </c>
      <c r="D53" s="1360" t="s">
        <v>380</v>
      </c>
      <c r="E53" s="1360" t="s">
        <v>146</v>
      </c>
      <c r="F53" s="1360" t="s">
        <v>225</v>
      </c>
      <c r="G53" s="1360" t="s">
        <v>224</v>
      </c>
      <c r="H53" s="1354"/>
      <c r="I53" s="1354"/>
      <c r="Q53" s="1364" t="s">
        <v>159</v>
      </c>
      <c r="R53" s="1364" t="s">
        <v>1002</v>
      </c>
      <c r="S53" s="1367"/>
      <c r="T53" s="1367"/>
      <c r="U53" s="1364" t="s">
        <v>1020</v>
      </c>
      <c r="V53" s="1367"/>
      <c r="W53" s="1367"/>
      <c r="X53" s="1367"/>
      <c r="Y53" s="1367"/>
      <c r="Z53" s="1367"/>
      <c r="AA53" s="1367"/>
      <c r="AB53" s="1367"/>
      <c r="AC53" s="1367"/>
      <c r="AD53" s="1367"/>
    </row>
    <row r="54" spans="1:33">
      <c r="A54" s="1359">
        <v>1142144691</v>
      </c>
      <c r="B54" s="1360" t="s">
        <v>928</v>
      </c>
      <c r="C54" s="1360" t="s">
        <v>381</v>
      </c>
      <c r="D54" s="1360" t="s">
        <v>832</v>
      </c>
      <c r="E54" s="1360" t="s">
        <v>145</v>
      </c>
      <c r="F54" s="1360" t="s">
        <v>205</v>
      </c>
      <c r="G54" s="1360" t="s">
        <v>204</v>
      </c>
      <c r="H54" s="1354"/>
      <c r="I54" s="1354"/>
      <c r="Q54" s="1364" t="s">
        <v>158</v>
      </c>
      <c r="R54" s="1364" t="s">
        <v>1003</v>
      </c>
      <c r="S54" s="1367"/>
      <c r="T54" s="1367"/>
      <c r="U54" s="1367"/>
      <c r="V54" s="1367"/>
      <c r="W54" s="1367"/>
      <c r="X54" s="1367"/>
      <c r="Y54" s="1367"/>
      <c r="Z54" s="1367"/>
      <c r="AA54" s="1367"/>
      <c r="AB54" s="1367"/>
      <c r="AC54" s="1367"/>
      <c r="AD54" s="1367"/>
    </row>
    <row r="55" spans="1:33">
      <c r="A55" s="1359">
        <v>1142150078</v>
      </c>
      <c r="B55" s="1360" t="s">
        <v>934</v>
      </c>
      <c r="C55" s="1360" t="s">
        <v>381</v>
      </c>
      <c r="D55" s="1360" t="s">
        <v>832</v>
      </c>
      <c r="E55" s="1360" t="s">
        <v>145</v>
      </c>
      <c r="F55" s="1360" t="s">
        <v>231</v>
      </c>
      <c r="G55" s="1360" t="s">
        <v>230</v>
      </c>
      <c r="H55" s="1354"/>
      <c r="I55" s="1354"/>
      <c r="Q55" s="1367"/>
      <c r="R55" s="1364" t="s">
        <v>1000</v>
      </c>
      <c r="S55" s="1367"/>
      <c r="T55" s="1367"/>
      <c r="U55" s="1367"/>
      <c r="V55" s="1367"/>
      <c r="W55" s="1367"/>
      <c r="X55" s="1367"/>
      <c r="Y55" s="1367"/>
      <c r="Z55" s="1367"/>
      <c r="AA55" s="1367"/>
      <c r="AB55" s="1367"/>
      <c r="AC55" s="1367"/>
      <c r="AD55" s="1367"/>
    </row>
    <row r="56" spans="1:33">
      <c r="A56" s="1359">
        <v>1142155416</v>
      </c>
      <c r="B56" s="1360" t="s">
        <v>671</v>
      </c>
      <c r="C56" s="1360" t="s">
        <v>381</v>
      </c>
      <c r="D56" s="1360" t="s">
        <v>385</v>
      </c>
      <c r="E56" s="1360" t="s">
        <v>129</v>
      </c>
      <c r="F56" s="1360" t="s">
        <v>231</v>
      </c>
      <c r="G56" s="1360" t="s">
        <v>230</v>
      </c>
      <c r="H56" s="1354"/>
      <c r="I56" s="1354"/>
      <c r="R56" s="1364" t="s">
        <v>1004</v>
      </c>
      <c r="Y56" s="1367"/>
    </row>
    <row r="57" spans="1:33">
      <c r="A57" s="1359">
        <v>1142166124</v>
      </c>
      <c r="B57" s="1360" t="s">
        <v>565</v>
      </c>
      <c r="C57" s="1360" t="s">
        <v>381</v>
      </c>
      <c r="D57" s="1360" t="s">
        <v>383</v>
      </c>
      <c r="E57" s="1360" t="s">
        <v>137</v>
      </c>
      <c r="F57" s="1360" t="s">
        <v>231</v>
      </c>
      <c r="G57" s="1360" t="s">
        <v>230</v>
      </c>
      <c r="H57" s="1354"/>
      <c r="I57" s="1354"/>
    </row>
    <row r="58" spans="1:33">
      <c r="A58" s="1359">
        <v>1142171116</v>
      </c>
      <c r="B58" s="1360" t="s">
        <v>346</v>
      </c>
      <c r="C58" s="1360" t="s">
        <v>381</v>
      </c>
      <c r="D58" s="1360" t="s">
        <v>380</v>
      </c>
      <c r="E58" s="1360" t="s">
        <v>146</v>
      </c>
      <c r="F58" s="1360" t="s">
        <v>207</v>
      </c>
      <c r="G58" s="1360" t="s">
        <v>206</v>
      </c>
      <c r="H58" s="1354"/>
      <c r="I58" s="1354"/>
    </row>
    <row r="59" spans="1:33">
      <c r="A59" s="1359">
        <v>1142171470</v>
      </c>
      <c r="B59" s="1360" t="s">
        <v>853</v>
      </c>
      <c r="C59" s="1360" t="s">
        <v>381</v>
      </c>
      <c r="D59" s="1360" t="s">
        <v>832</v>
      </c>
      <c r="E59" s="1360" t="s">
        <v>145</v>
      </c>
      <c r="F59" s="1360" t="s">
        <v>231</v>
      </c>
      <c r="G59" s="1360" t="s">
        <v>230</v>
      </c>
      <c r="H59" s="1354"/>
      <c r="I59" s="1354"/>
    </row>
    <row r="60" spans="1:33">
      <c r="A60" s="1359">
        <v>1142172056</v>
      </c>
      <c r="B60" s="1360" t="s">
        <v>491</v>
      </c>
      <c r="C60" s="1360" t="s">
        <v>381</v>
      </c>
      <c r="D60" s="1360" t="s">
        <v>382</v>
      </c>
      <c r="E60" s="1360" t="s">
        <v>133</v>
      </c>
      <c r="F60" s="1360" t="s">
        <v>209</v>
      </c>
      <c r="G60" s="1360" t="s">
        <v>208</v>
      </c>
      <c r="H60" s="1354"/>
      <c r="I60" s="1354"/>
    </row>
    <row r="61" spans="1:33">
      <c r="A61" s="1359">
        <v>1142172528</v>
      </c>
      <c r="B61" s="1360" t="s">
        <v>799</v>
      </c>
      <c r="C61" s="1360" t="s">
        <v>381</v>
      </c>
      <c r="D61" s="1360" t="s">
        <v>385</v>
      </c>
      <c r="E61" s="1360" t="s">
        <v>129</v>
      </c>
      <c r="F61" s="1360" t="s">
        <v>231</v>
      </c>
      <c r="G61" s="1360" t="s">
        <v>230</v>
      </c>
      <c r="H61" s="1354"/>
      <c r="I61" s="1354"/>
    </row>
    <row r="62" spans="1:33">
      <c r="A62" s="1359">
        <v>1142177238</v>
      </c>
      <c r="B62" s="1360" t="s">
        <v>588</v>
      </c>
      <c r="C62" s="1360" t="s">
        <v>381</v>
      </c>
      <c r="D62" s="1360" t="s">
        <v>386</v>
      </c>
      <c r="E62" s="1360" t="s">
        <v>103</v>
      </c>
      <c r="F62" s="1360" t="s">
        <v>231</v>
      </c>
      <c r="G62" s="1360" t="s">
        <v>230</v>
      </c>
      <c r="H62" s="1354"/>
      <c r="I62" s="1354"/>
    </row>
    <row r="63" spans="1:33">
      <c r="A63" s="1359">
        <v>1142185694</v>
      </c>
      <c r="B63" s="1360" t="s">
        <v>920</v>
      </c>
      <c r="C63" s="1360" t="s">
        <v>381</v>
      </c>
      <c r="D63" s="1360" t="s">
        <v>832</v>
      </c>
      <c r="E63" s="1360" t="s">
        <v>145</v>
      </c>
      <c r="F63" s="1360" t="s">
        <v>207</v>
      </c>
      <c r="G63" s="1360" t="s">
        <v>206</v>
      </c>
      <c r="H63" s="1354"/>
      <c r="I63" s="1354"/>
    </row>
    <row r="64" spans="1:33">
      <c r="A64" s="1359">
        <v>1142196279</v>
      </c>
      <c r="B64" s="1360" t="s">
        <v>679</v>
      </c>
      <c r="C64" s="1360" t="s">
        <v>381</v>
      </c>
      <c r="D64" s="1360" t="s">
        <v>382</v>
      </c>
      <c r="E64" s="1360" t="s">
        <v>133</v>
      </c>
      <c r="F64" s="1360" t="s">
        <v>231</v>
      </c>
      <c r="G64" s="1360" t="s">
        <v>230</v>
      </c>
      <c r="H64" s="1354"/>
      <c r="I64" s="1354"/>
    </row>
    <row r="65" spans="1:9">
      <c r="A65" s="1359">
        <v>1142196311</v>
      </c>
      <c r="B65" s="1360" t="s">
        <v>729</v>
      </c>
      <c r="C65" s="1360" t="s">
        <v>7</v>
      </c>
      <c r="D65" s="1360"/>
      <c r="E65" s="1360"/>
      <c r="F65" s="1360" t="s">
        <v>231</v>
      </c>
      <c r="G65" s="1360" t="s">
        <v>230</v>
      </c>
      <c r="H65" s="1354"/>
      <c r="I65" s="1354"/>
    </row>
    <row r="66" spans="1:9">
      <c r="A66" s="1359">
        <v>1142198069</v>
      </c>
      <c r="B66" s="1360" t="s">
        <v>1094</v>
      </c>
      <c r="C66" s="1360" t="s">
        <v>381</v>
      </c>
      <c r="D66" s="1360" t="s">
        <v>380</v>
      </c>
      <c r="E66" s="1360" t="s">
        <v>146</v>
      </c>
      <c r="F66" s="1360" t="s">
        <v>231</v>
      </c>
      <c r="G66" s="1360" t="s">
        <v>230</v>
      </c>
      <c r="H66" s="1354"/>
      <c r="I66" s="1354"/>
    </row>
    <row r="67" spans="1:9">
      <c r="A67" s="1359">
        <v>1142205724</v>
      </c>
      <c r="B67" s="1360" t="s">
        <v>1095</v>
      </c>
      <c r="C67" s="1360" t="s">
        <v>381</v>
      </c>
      <c r="D67" s="1360" t="s">
        <v>832</v>
      </c>
      <c r="E67" s="1360" t="s">
        <v>145</v>
      </c>
      <c r="F67" s="1360" t="s">
        <v>237</v>
      </c>
      <c r="G67" s="1360" t="s">
        <v>236</v>
      </c>
      <c r="H67" s="1354"/>
      <c r="I67" s="1354"/>
    </row>
    <row r="68" spans="1:9">
      <c r="A68" s="1359">
        <v>1142206805</v>
      </c>
      <c r="B68" s="1360" t="s">
        <v>945</v>
      </c>
      <c r="C68" s="1360" t="s">
        <v>379</v>
      </c>
      <c r="D68" s="1360" t="s">
        <v>832</v>
      </c>
      <c r="E68" s="1360" t="s">
        <v>145</v>
      </c>
      <c r="F68" s="1360" t="s">
        <v>223</v>
      </c>
      <c r="G68" s="1360" t="s">
        <v>222</v>
      </c>
      <c r="H68" s="1354"/>
      <c r="I68" s="1354"/>
    </row>
    <row r="69" spans="1:9">
      <c r="A69" s="1359">
        <v>1142239574</v>
      </c>
      <c r="B69" s="1360" t="s">
        <v>656</v>
      </c>
      <c r="C69" s="1360" t="s">
        <v>381</v>
      </c>
      <c r="D69" s="1360" t="s">
        <v>385</v>
      </c>
      <c r="E69" s="1360" t="s">
        <v>129</v>
      </c>
      <c r="F69" s="1360" t="s">
        <v>231</v>
      </c>
      <c r="G69" s="1360" t="s">
        <v>230</v>
      </c>
      <c r="H69" s="1354"/>
      <c r="I69" s="1354"/>
    </row>
    <row r="70" spans="1:9">
      <c r="A70" s="1359">
        <v>1142239939</v>
      </c>
      <c r="B70" s="1360" t="s">
        <v>492</v>
      </c>
      <c r="C70" s="1360" t="s">
        <v>381</v>
      </c>
      <c r="D70" s="1360" t="s">
        <v>383</v>
      </c>
      <c r="E70" s="1360" t="s">
        <v>137</v>
      </c>
      <c r="F70" s="1360" t="s">
        <v>209</v>
      </c>
      <c r="G70" s="1360" t="s">
        <v>208</v>
      </c>
      <c r="H70" s="1354"/>
      <c r="I70" s="1354"/>
    </row>
    <row r="71" spans="1:9">
      <c r="A71" s="1359">
        <v>1142243139</v>
      </c>
      <c r="B71" s="1360" t="s">
        <v>862</v>
      </c>
      <c r="C71" s="1360" t="s">
        <v>381</v>
      </c>
      <c r="D71" s="1360" t="s">
        <v>832</v>
      </c>
      <c r="E71" s="1360" t="s">
        <v>145</v>
      </c>
      <c r="F71" s="1360" t="s">
        <v>231</v>
      </c>
      <c r="G71" s="1360" t="s">
        <v>230</v>
      </c>
      <c r="H71" s="1354"/>
      <c r="I71" s="1354"/>
    </row>
    <row r="72" spans="1:9">
      <c r="A72" s="1359">
        <v>1142254151</v>
      </c>
      <c r="B72" s="1360" t="s">
        <v>425</v>
      </c>
      <c r="C72" s="1360" t="s">
        <v>381</v>
      </c>
      <c r="D72" s="1360" t="s">
        <v>383</v>
      </c>
      <c r="E72" s="1360" t="s">
        <v>137</v>
      </c>
      <c r="F72" s="1360" t="s">
        <v>221</v>
      </c>
      <c r="G72" s="1360" t="s">
        <v>220</v>
      </c>
      <c r="H72" s="1354"/>
      <c r="I72" s="1354"/>
    </row>
    <row r="73" spans="1:9">
      <c r="A73" s="1359">
        <v>1142269936</v>
      </c>
      <c r="B73" s="1360" t="s">
        <v>1096</v>
      </c>
      <c r="C73" s="1360" t="s">
        <v>381</v>
      </c>
      <c r="D73" s="1360" t="s">
        <v>382</v>
      </c>
      <c r="E73" s="1360" t="s">
        <v>133</v>
      </c>
      <c r="F73" s="1360" t="s">
        <v>231</v>
      </c>
      <c r="G73" s="1360" t="s">
        <v>230</v>
      </c>
      <c r="H73" s="1354"/>
      <c r="I73" s="1354"/>
    </row>
    <row r="74" spans="1:9">
      <c r="A74" s="1359">
        <v>1142271338</v>
      </c>
      <c r="B74" s="1360" t="s">
        <v>1324</v>
      </c>
      <c r="C74" s="1360" t="s">
        <v>7</v>
      </c>
      <c r="D74" s="1360"/>
      <c r="E74" s="1360"/>
      <c r="F74" s="1360" t="s">
        <v>233</v>
      </c>
      <c r="G74" s="1360" t="s">
        <v>232</v>
      </c>
      <c r="H74" s="1354"/>
      <c r="I74" s="1354"/>
    </row>
    <row r="75" spans="1:9">
      <c r="A75" s="1359">
        <v>1142271908</v>
      </c>
      <c r="B75" s="1360" t="s">
        <v>884</v>
      </c>
      <c r="C75" s="1360" t="s">
        <v>381</v>
      </c>
      <c r="D75" s="1360" t="s">
        <v>835</v>
      </c>
      <c r="E75" s="1360" t="s">
        <v>238</v>
      </c>
      <c r="F75" s="1360" t="s">
        <v>231</v>
      </c>
      <c r="G75" s="1360" t="s">
        <v>230</v>
      </c>
      <c r="H75" s="1354"/>
      <c r="I75" s="1354"/>
    </row>
    <row r="76" spans="1:9">
      <c r="A76" s="1359">
        <v>1142273805</v>
      </c>
      <c r="B76" s="1360" t="s">
        <v>545</v>
      </c>
      <c r="C76" s="1360" t="s">
        <v>7</v>
      </c>
      <c r="D76" s="1360"/>
      <c r="E76" s="1360"/>
      <c r="F76" s="1360" t="s">
        <v>221</v>
      </c>
      <c r="G76" s="1360" t="s">
        <v>220</v>
      </c>
      <c r="H76" s="1354"/>
      <c r="I76" s="1354"/>
    </row>
    <row r="77" spans="1:9">
      <c r="A77" s="1359">
        <v>1142284406</v>
      </c>
      <c r="B77" s="1360" t="s">
        <v>408</v>
      </c>
      <c r="C77" s="1360" t="s">
        <v>381</v>
      </c>
      <c r="D77" s="1360" t="s">
        <v>380</v>
      </c>
      <c r="E77" s="1360" t="s">
        <v>146</v>
      </c>
      <c r="F77" s="1360" t="s">
        <v>213</v>
      </c>
      <c r="G77" s="1360" t="s">
        <v>212</v>
      </c>
      <c r="H77" s="1354"/>
      <c r="I77" s="1354"/>
    </row>
    <row r="78" spans="1:9">
      <c r="A78" s="1359">
        <v>1142288886</v>
      </c>
      <c r="B78" s="1360" t="s">
        <v>1325</v>
      </c>
      <c r="C78" s="1360" t="s">
        <v>7</v>
      </c>
      <c r="D78" s="1360"/>
      <c r="E78" s="1360"/>
      <c r="F78" s="1360" t="s">
        <v>231</v>
      </c>
      <c r="G78" s="1360" t="s">
        <v>230</v>
      </c>
      <c r="H78" s="1354"/>
      <c r="I78" s="1354"/>
    </row>
    <row r="79" spans="1:9">
      <c r="A79" s="1359">
        <v>1142292623</v>
      </c>
      <c r="B79" s="1360" t="s">
        <v>590</v>
      </c>
      <c r="C79" s="1360" t="s">
        <v>381</v>
      </c>
      <c r="D79" s="1360" t="s">
        <v>382</v>
      </c>
      <c r="E79" s="1360" t="s">
        <v>133</v>
      </c>
      <c r="F79" s="1360" t="s">
        <v>231</v>
      </c>
      <c r="G79" s="1360" t="s">
        <v>230</v>
      </c>
      <c r="H79" s="1354"/>
      <c r="I79" s="1354"/>
    </row>
    <row r="80" spans="1:9">
      <c r="A80" s="1359">
        <v>1142293100</v>
      </c>
      <c r="B80" s="1360" t="s">
        <v>933</v>
      </c>
      <c r="C80" s="1360" t="s">
        <v>381</v>
      </c>
      <c r="D80" s="1360" t="s">
        <v>832</v>
      </c>
      <c r="E80" s="1360" t="s">
        <v>145</v>
      </c>
      <c r="F80" s="1360" t="s">
        <v>227</v>
      </c>
      <c r="G80" s="1360" t="s">
        <v>226</v>
      </c>
      <c r="H80" s="1354"/>
      <c r="I80" s="1354"/>
    </row>
    <row r="81" spans="1:9">
      <c r="A81" s="1359">
        <v>1142298240</v>
      </c>
      <c r="B81" s="1360" t="s">
        <v>675</v>
      </c>
      <c r="C81" s="1360" t="s">
        <v>381</v>
      </c>
      <c r="D81" s="1360" t="s">
        <v>382</v>
      </c>
      <c r="E81" s="1360" t="s">
        <v>133</v>
      </c>
      <c r="F81" s="1360" t="s">
        <v>231</v>
      </c>
      <c r="G81" s="1360" t="s">
        <v>230</v>
      </c>
      <c r="H81" s="1354"/>
      <c r="I81" s="1354"/>
    </row>
    <row r="82" spans="1:9">
      <c r="A82" s="1359">
        <v>1142312264</v>
      </c>
      <c r="B82" s="1360" t="s">
        <v>1326</v>
      </c>
      <c r="C82" s="1360" t="s">
        <v>7</v>
      </c>
      <c r="D82" s="1360"/>
      <c r="E82" s="1360"/>
      <c r="F82" s="1360" t="s">
        <v>227</v>
      </c>
      <c r="G82" s="1360" t="s">
        <v>226</v>
      </c>
      <c r="H82" s="1354"/>
      <c r="I82" s="1354"/>
    </row>
    <row r="83" spans="1:9">
      <c r="A83" s="1359">
        <v>1142313288</v>
      </c>
      <c r="B83" s="1360" t="s">
        <v>603</v>
      </c>
      <c r="C83" s="1360" t="s">
        <v>381</v>
      </c>
      <c r="D83" s="1360" t="s">
        <v>385</v>
      </c>
      <c r="E83" s="1360" t="s">
        <v>129</v>
      </c>
      <c r="F83" s="1360" t="s">
        <v>231</v>
      </c>
      <c r="G83" s="1360" t="s">
        <v>230</v>
      </c>
      <c r="H83" s="1354"/>
      <c r="I83" s="1354"/>
    </row>
    <row r="84" spans="1:9">
      <c r="A84" s="1359">
        <v>1142313585</v>
      </c>
      <c r="B84" s="1360" t="s">
        <v>1097</v>
      </c>
      <c r="C84" s="1360" t="s">
        <v>379</v>
      </c>
      <c r="D84" s="1360" t="s">
        <v>384</v>
      </c>
      <c r="E84" s="1360" t="s">
        <v>140</v>
      </c>
      <c r="F84" s="1360" t="s">
        <v>235</v>
      </c>
      <c r="G84" s="1360" t="s">
        <v>234</v>
      </c>
      <c r="H84" s="1354"/>
      <c r="I84" s="1354"/>
    </row>
    <row r="85" spans="1:9">
      <c r="A85" s="1359">
        <v>1142318055</v>
      </c>
      <c r="B85" s="1360" t="s">
        <v>647</v>
      </c>
      <c r="C85" s="1360" t="s">
        <v>381</v>
      </c>
      <c r="D85" s="1360" t="s">
        <v>383</v>
      </c>
      <c r="E85" s="1360" t="s">
        <v>137</v>
      </c>
      <c r="F85" s="1360" t="s">
        <v>211</v>
      </c>
      <c r="G85" s="1360" t="s">
        <v>210</v>
      </c>
      <c r="H85" s="1354"/>
      <c r="I85" s="1354"/>
    </row>
    <row r="86" spans="1:9">
      <c r="A86" s="1359">
        <v>1142319103</v>
      </c>
      <c r="B86" s="1360" t="s">
        <v>1098</v>
      </c>
      <c r="C86" s="1360" t="s">
        <v>381</v>
      </c>
      <c r="D86" s="1360" t="s">
        <v>382</v>
      </c>
      <c r="E86" s="1360" t="s">
        <v>133</v>
      </c>
      <c r="F86" s="1360" t="s">
        <v>231</v>
      </c>
      <c r="G86" s="1360" t="s">
        <v>230</v>
      </c>
      <c r="H86" s="1354"/>
      <c r="I86" s="1354"/>
    </row>
    <row r="87" spans="1:9">
      <c r="A87" s="1359">
        <v>1142320242</v>
      </c>
      <c r="B87" s="1360" t="s">
        <v>861</v>
      </c>
      <c r="C87" s="1360" t="s">
        <v>381</v>
      </c>
      <c r="D87" s="1360" t="s">
        <v>832</v>
      </c>
      <c r="E87" s="1360" t="s">
        <v>145</v>
      </c>
      <c r="F87" s="1360" t="s">
        <v>231</v>
      </c>
      <c r="G87" s="1360" t="s">
        <v>230</v>
      </c>
      <c r="H87" s="1354"/>
      <c r="I87" s="1354"/>
    </row>
    <row r="88" spans="1:9">
      <c r="A88" s="1359">
        <v>1142322107</v>
      </c>
      <c r="B88" s="1360" t="s">
        <v>489</v>
      </c>
      <c r="C88" s="1360" t="s">
        <v>381</v>
      </c>
      <c r="D88" s="1360" t="s">
        <v>383</v>
      </c>
      <c r="E88" s="1360" t="s">
        <v>137</v>
      </c>
      <c r="F88" s="1360" t="s">
        <v>231</v>
      </c>
      <c r="G88" s="1360" t="s">
        <v>230</v>
      </c>
      <c r="H88" s="1354"/>
      <c r="I88" s="1354"/>
    </row>
    <row r="89" spans="1:9">
      <c r="A89" s="1359">
        <v>1142335232</v>
      </c>
      <c r="B89" s="1360" t="s">
        <v>402</v>
      </c>
      <c r="C89" s="1360" t="s">
        <v>381</v>
      </c>
      <c r="D89" s="1360" t="s">
        <v>380</v>
      </c>
      <c r="E89" s="1360" t="s">
        <v>146</v>
      </c>
      <c r="F89" s="1360" t="s">
        <v>229</v>
      </c>
      <c r="G89" s="1360" t="s">
        <v>228</v>
      </c>
      <c r="H89" s="1354"/>
      <c r="I89" s="1354"/>
    </row>
    <row r="90" spans="1:9">
      <c r="A90" s="1359">
        <v>1142335570</v>
      </c>
      <c r="B90" s="1360" t="s">
        <v>859</v>
      </c>
      <c r="C90" s="1360" t="s">
        <v>381</v>
      </c>
      <c r="D90" s="1360" t="s">
        <v>832</v>
      </c>
      <c r="E90" s="1360" t="s">
        <v>145</v>
      </c>
      <c r="F90" s="1360" t="s">
        <v>231</v>
      </c>
      <c r="G90" s="1360" t="s">
        <v>230</v>
      </c>
      <c r="H90" s="1354"/>
      <c r="I90" s="1354"/>
    </row>
    <row r="91" spans="1:9">
      <c r="A91" s="1359">
        <v>1142342576</v>
      </c>
      <c r="B91" s="1360" t="s">
        <v>619</v>
      </c>
      <c r="C91" s="1360" t="s">
        <v>381</v>
      </c>
      <c r="D91" s="1360" t="s">
        <v>382</v>
      </c>
      <c r="E91" s="1360" t="s">
        <v>133</v>
      </c>
      <c r="F91" s="1360" t="s">
        <v>231</v>
      </c>
      <c r="G91" s="1360" t="s">
        <v>230</v>
      </c>
      <c r="H91" s="1354"/>
      <c r="I91" s="1354"/>
    </row>
    <row r="92" spans="1:9">
      <c r="A92" s="1359">
        <v>1142350264</v>
      </c>
      <c r="B92" s="1360" t="s">
        <v>598</v>
      </c>
      <c r="C92" s="1360" t="s">
        <v>381</v>
      </c>
      <c r="D92" s="1360" t="s">
        <v>382</v>
      </c>
      <c r="E92" s="1360" t="s">
        <v>133</v>
      </c>
      <c r="F92" s="1360" t="s">
        <v>231</v>
      </c>
      <c r="G92" s="1360" t="s">
        <v>230</v>
      </c>
      <c r="H92" s="1354"/>
      <c r="I92" s="1354"/>
    </row>
    <row r="93" spans="1:9">
      <c r="A93" s="1359">
        <v>1142353599</v>
      </c>
      <c r="B93" s="1360" t="s">
        <v>678</v>
      </c>
      <c r="C93" s="1360" t="s">
        <v>381</v>
      </c>
      <c r="D93" s="1360" t="s">
        <v>382</v>
      </c>
      <c r="E93" s="1360" t="s">
        <v>133</v>
      </c>
      <c r="F93" s="1360" t="s">
        <v>231</v>
      </c>
      <c r="G93" s="1360" t="s">
        <v>230</v>
      </c>
      <c r="H93" s="1354"/>
      <c r="I93" s="1354"/>
    </row>
    <row r="94" spans="1:9">
      <c r="A94" s="1359">
        <v>1142354134</v>
      </c>
      <c r="B94" s="1360" t="s">
        <v>608</v>
      </c>
      <c r="C94" s="1360" t="s">
        <v>381</v>
      </c>
      <c r="D94" s="1360" t="s">
        <v>382</v>
      </c>
      <c r="E94" s="1360" t="s">
        <v>133</v>
      </c>
      <c r="F94" s="1360" t="s">
        <v>231</v>
      </c>
      <c r="G94" s="1360" t="s">
        <v>230</v>
      </c>
      <c r="H94" s="1354"/>
      <c r="I94" s="1354"/>
    </row>
    <row r="95" spans="1:9">
      <c r="A95" s="1359">
        <v>1142358663</v>
      </c>
      <c r="B95" s="1360" t="s">
        <v>369</v>
      </c>
      <c r="C95" s="1360" t="s">
        <v>379</v>
      </c>
      <c r="D95" s="1360" t="s">
        <v>380</v>
      </c>
      <c r="E95" s="1360" t="s">
        <v>146</v>
      </c>
      <c r="F95" s="1360" t="s">
        <v>209</v>
      </c>
      <c r="G95" s="1360" t="s">
        <v>208</v>
      </c>
      <c r="H95" s="1354"/>
      <c r="I95" s="1354"/>
    </row>
    <row r="96" spans="1:9">
      <c r="A96" s="1359">
        <v>1142360032</v>
      </c>
      <c r="B96" s="1360" t="s">
        <v>493</v>
      </c>
      <c r="C96" s="1360" t="s">
        <v>381</v>
      </c>
      <c r="D96" s="1360" t="s">
        <v>382</v>
      </c>
      <c r="E96" s="1360" t="s">
        <v>133</v>
      </c>
      <c r="F96" s="1360" t="s">
        <v>231</v>
      </c>
      <c r="G96" s="1360" t="s">
        <v>230</v>
      </c>
      <c r="H96" s="1354"/>
      <c r="I96" s="1354"/>
    </row>
    <row r="97" spans="1:9">
      <c r="A97" s="1359">
        <v>1142363408</v>
      </c>
      <c r="B97" s="1360" t="s">
        <v>1327</v>
      </c>
      <c r="C97" s="1360" t="s">
        <v>7</v>
      </c>
      <c r="D97" s="1360"/>
      <c r="E97" s="1360"/>
      <c r="F97" s="1360" t="s">
        <v>237</v>
      </c>
      <c r="G97" s="1360" t="s">
        <v>236</v>
      </c>
      <c r="H97" s="1354"/>
      <c r="I97" s="1354"/>
    </row>
    <row r="98" spans="1:9">
      <c r="A98" s="1359">
        <v>1142377614</v>
      </c>
      <c r="B98" s="1360" t="s">
        <v>404</v>
      </c>
      <c r="C98" s="1360" t="s">
        <v>381</v>
      </c>
      <c r="D98" s="1360" t="s">
        <v>380</v>
      </c>
      <c r="E98" s="1360" t="s">
        <v>146</v>
      </c>
      <c r="F98" s="1360" t="s">
        <v>213</v>
      </c>
      <c r="G98" s="1360" t="s">
        <v>212</v>
      </c>
      <c r="H98" s="1354"/>
      <c r="I98" s="1354"/>
    </row>
    <row r="99" spans="1:9">
      <c r="A99" s="1359">
        <v>1142383257</v>
      </c>
      <c r="B99" s="1360" t="s">
        <v>347</v>
      </c>
      <c r="C99" s="1360" t="s">
        <v>381</v>
      </c>
      <c r="D99" s="1360" t="s">
        <v>380</v>
      </c>
      <c r="E99" s="1360" t="s">
        <v>146</v>
      </c>
      <c r="F99" s="1360" t="s">
        <v>211</v>
      </c>
      <c r="G99" s="1360" t="s">
        <v>210</v>
      </c>
      <c r="H99" s="1354"/>
      <c r="I99" s="1354"/>
    </row>
    <row r="100" spans="1:9">
      <c r="A100" s="1359">
        <v>1142387530</v>
      </c>
      <c r="B100" s="1360" t="s">
        <v>855</v>
      </c>
      <c r="C100" s="1360" t="s">
        <v>381</v>
      </c>
      <c r="D100" s="1360" t="s">
        <v>832</v>
      </c>
      <c r="E100" s="1360" t="s">
        <v>145</v>
      </c>
      <c r="F100" s="1360" t="s">
        <v>237</v>
      </c>
      <c r="G100" s="1360" t="s">
        <v>236</v>
      </c>
      <c r="H100" s="1354"/>
      <c r="I100" s="1354"/>
    </row>
    <row r="101" spans="1:9">
      <c r="A101" s="1359">
        <v>1142392142</v>
      </c>
      <c r="B101" s="1360" t="s">
        <v>1099</v>
      </c>
      <c r="C101" s="1360" t="s">
        <v>381</v>
      </c>
      <c r="D101" s="1360" t="s">
        <v>383</v>
      </c>
      <c r="E101" s="1360" t="s">
        <v>137</v>
      </c>
      <c r="F101" s="1360" t="s">
        <v>211</v>
      </c>
      <c r="G101" s="1360" t="s">
        <v>210</v>
      </c>
      <c r="H101" s="1354"/>
      <c r="I101" s="1354"/>
    </row>
    <row r="102" spans="1:9">
      <c r="A102" s="1359">
        <v>1142394528</v>
      </c>
      <c r="B102" s="1360" t="s">
        <v>1100</v>
      </c>
      <c r="C102" s="1360" t="s">
        <v>379</v>
      </c>
      <c r="D102" s="1360" t="s">
        <v>380</v>
      </c>
      <c r="E102" s="1360" t="s">
        <v>146</v>
      </c>
      <c r="F102" s="1360" t="s">
        <v>217</v>
      </c>
      <c r="G102" s="1360" t="s">
        <v>216</v>
      </c>
      <c r="H102" s="1354"/>
      <c r="I102" s="1354"/>
    </row>
    <row r="103" spans="1:9">
      <c r="A103" s="1359">
        <v>1142400689</v>
      </c>
      <c r="B103" s="1360" t="s">
        <v>394</v>
      </c>
      <c r="C103" s="1360" t="s">
        <v>381</v>
      </c>
      <c r="D103" s="1360" t="s">
        <v>380</v>
      </c>
      <c r="E103" s="1360" t="s">
        <v>146</v>
      </c>
      <c r="F103" s="1360" t="s">
        <v>219</v>
      </c>
      <c r="G103" s="1360" t="s">
        <v>218</v>
      </c>
      <c r="H103" s="1354"/>
      <c r="I103" s="1354"/>
    </row>
    <row r="104" spans="1:9">
      <c r="A104" s="1359">
        <v>1142405761</v>
      </c>
      <c r="B104" s="1360" t="s">
        <v>1328</v>
      </c>
      <c r="C104" s="1360" t="s">
        <v>7</v>
      </c>
      <c r="D104" s="1360"/>
      <c r="E104" s="1360"/>
      <c r="F104" s="1360" t="s">
        <v>209</v>
      </c>
      <c r="G104" s="1360" t="s">
        <v>208</v>
      </c>
      <c r="H104" s="1354"/>
      <c r="I104" s="1354"/>
    </row>
    <row r="105" spans="1:9">
      <c r="A105" s="1359">
        <v>1142424903</v>
      </c>
      <c r="B105" s="1360" t="s">
        <v>1329</v>
      </c>
      <c r="C105" s="1360" t="s">
        <v>7</v>
      </c>
      <c r="D105" s="1360"/>
      <c r="E105" s="1360"/>
      <c r="F105" s="1360" t="s">
        <v>231</v>
      </c>
      <c r="G105" s="1360" t="s">
        <v>230</v>
      </c>
      <c r="H105" s="1354"/>
      <c r="I105" s="1354"/>
    </row>
    <row r="106" spans="1:9">
      <c r="A106" s="1359">
        <v>1142451906</v>
      </c>
      <c r="B106" s="1360" t="s">
        <v>361</v>
      </c>
      <c r="C106" s="1360" t="s">
        <v>381</v>
      </c>
      <c r="D106" s="1360" t="s">
        <v>380</v>
      </c>
      <c r="E106" s="1360" t="s">
        <v>146</v>
      </c>
      <c r="F106" s="1360" t="s">
        <v>229</v>
      </c>
      <c r="G106" s="1360" t="s">
        <v>228</v>
      </c>
      <c r="H106" s="1354"/>
      <c r="I106" s="1354"/>
    </row>
    <row r="107" spans="1:9">
      <c r="A107" s="1359">
        <v>1142452490</v>
      </c>
      <c r="B107" s="1360" t="s">
        <v>616</v>
      </c>
      <c r="C107" s="1360" t="s">
        <v>381</v>
      </c>
      <c r="D107" s="1360" t="s">
        <v>382</v>
      </c>
      <c r="E107" s="1360" t="s">
        <v>133</v>
      </c>
      <c r="F107" s="1360" t="s">
        <v>231</v>
      </c>
      <c r="G107" s="1360" t="s">
        <v>230</v>
      </c>
      <c r="H107" s="1354"/>
      <c r="I107" s="1354"/>
    </row>
    <row r="108" spans="1:9">
      <c r="A108" s="1359">
        <v>1142464149</v>
      </c>
      <c r="B108" s="1360" t="s">
        <v>876</v>
      </c>
      <c r="C108" s="1360" t="s">
        <v>381</v>
      </c>
      <c r="D108" s="1360" t="s">
        <v>832</v>
      </c>
      <c r="E108" s="1360" t="s">
        <v>145</v>
      </c>
      <c r="F108" s="1360" t="s">
        <v>231</v>
      </c>
      <c r="G108" s="1360" t="s">
        <v>230</v>
      </c>
      <c r="H108" s="1354"/>
      <c r="I108" s="1354"/>
    </row>
    <row r="109" spans="1:9">
      <c r="A109" s="1359">
        <v>1142480541</v>
      </c>
      <c r="B109" s="1360" t="s">
        <v>353</v>
      </c>
      <c r="C109" s="1360" t="s">
        <v>381</v>
      </c>
      <c r="D109" s="1360" t="s">
        <v>380</v>
      </c>
      <c r="E109" s="1360" t="s">
        <v>146</v>
      </c>
      <c r="F109" s="1360" t="s">
        <v>229</v>
      </c>
      <c r="G109" s="1360" t="s">
        <v>228</v>
      </c>
      <c r="H109" s="1354"/>
      <c r="I109" s="1354"/>
    </row>
    <row r="110" spans="1:9">
      <c r="A110" s="1359">
        <v>1142481481</v>
      </c>
      <c r="B110" s="1360" t="s">
        <v>480</v>
      </c>
      <c r="C110" s="1360" t="s">
        <v>381</v>
      </c>
      <c r="D110" s="1360" t="s">
        <v>382</v>
      </c>
      <c r="E110" s="1360" t="s">
        <v>133</v>
      </c>
      <c r="F110" s="1360" t="s">
        <v>231</v>
      </c>
      <c r="G110" s="1360" t="s">
        <v>230</v>
      </c>
      <c r="H110" s="1354"/>
      <c r="I110" s="1354"/>
    </row>
    <row r="111" spans="1:9">
      <c r="A111" s="1359">
        <v>1142495333</v>
      </c>
      <c r="B111" s="1360" t="s">
        <v>371</v>
      </c>
      <c r="C111" s="1360" t="s">
        <v>379</v>
      </c>
      <c r="D111" s="1360" t="s">
        <v>380</v>
      </c>
      <c r="E111" s="1360" t="s">
        <v>146</v>
      </c>
      <c r="F111" s="1360" t="s">
        <v>207</v>
      </c>
      <c r="G111" s="1360" t="s">
        <v>206</v>
      </c>
      <c r="H111" s="1354"/>
      <c r="I111" s="1354"/>
    </row>
    <row r="112" spans="1:9">
      <c r="A112" s="1359">
        <v>1142496018</v>
      </c>
      <c r="B112" s="1360" t="s">
        <v>1101</v>
      </c>
      <c r="C112" s="1360" t="s">
        <v>381</v>
      </c>
      <c r="D112" s="1360" t="s">
        <v>380</v>
      </c>
      <c r="E112" s="1360" t="s">
        <v>146</v>
      </c>
      <c r="F112" s="1360" t="s">
        <v>231</v>
      </c>
      <c r="G112" s="1360" t="s">
        <v>230</v>
      </c>
      <c r="H112" s="1354"/>
      <c r="I112" s="1354"/>
    </row>
    <row r="113" spans="1:9">
      <c r="A113" s="1359">
        <v>1142502112</v>
      </c>
      <c r="B113" s="1360" t="s">
        <v>1330</v>
      </c>
      <c r="C113" s="1360" t="s">
        <v>7</v>
      </c>
      <c r="D113" s="1360"/>
      <c r="E113" s="1360"/>
      <c r="F113" s="1360" t="s">
        <v>217</v>
      </c>
      <c r="G113" s="1360" t="s">
        <v>216</v>
      </c>
      <c r="H113" s="1354"/>
      <c r="I113" s="1354"/>
    </row>
    <row r="114" spans="1:9">
      <c r="A114" s="1359">
        <v>1142507822</v>
      </c>
      <c r="B114" s="1360" t="s">
        <v>1102</v>
      </c>
      <c r="C114" s="1360" t="s">
        <v>381</v>
      </c>
      <c r="D114" s="1360" t="s">
        <v>384</v>
      </c>
      <c r="E114" s="1360" t="s">
        <v>140</v>
      </c>
      <c r="F114" s="1360" t="s">
        <v>231</v>
      </c>
      <c r="G114" s="1360" t="s">
        <v>230</v>
      </c>
      <c r="H114" s="1354"/>
      <c r="I114" s="1354"/>
    </row>
    <row r="115" spans="1:9">
      <c r="A115" s="1359">
        <v>1142534123</v>
      </c>
      <c r="B115" s="1360" t="s">
        <v>1331</v>
      </c>
      <c r="C115" s="1360" t="s">
        <v>7</v>
      </c>
      <c r="D115" s="1360"/>
      <c r="E115" s="1360"/>
      <c r="F115" s="1360" t="s">
        <v>207</v>
      </c>
      <c r="G115" s="1360" t="s">
        <v>206</v>
      </c>
      <c r="H115" s="1354"/>
      <c r="I115" s="1354"/>
    </row>
    <row r="116" spans="1:9">
      <c r="A116" s="1359">
        <v>1142535807</v>
      </c>
      <c r="B116" s="1360" t="s">
        <v>585</v>
      </c>
      <c r="C116" s="1360" t="s">
        <v>381</v>
      </c>
      <c r="D116" s="1360" t="s">
        <v>385</v>
      </c>
      <c r="E116" s="1360" t="s">
        <v>129</v>
      </c>
      <c r="F116" s="1360" t="s">
        <v>231</v>
      </c>
      <c r="G116" s="1360" t="s">
        <v>230</v>
      </c>
      <c r="H116" s="1354"/>
      <c r="I116" s="1354"/>
    </row>
    <row r="117" spans="1:9">
      <c r="A117" s="1359">
        <v>1142558650</v>
      </c>
      <c r="B117" s="1360" t="s">
        <v>1103</v>
      </c>
      <c r="C117" s="1360" t="s">
        <v>381</v>
      </c>
      <c r="D117" s="1360" t="s">
        <v>382</v>
      </c>
      <c r="E117" s="1360" t="s">
        <v>133</v>
      </c>
      <c r="F117" s="1360" t="s">
        <v>231</v>
      </c>
      <c r="G117" s="1360" t="s">
        <v>230</v>
      </c>
      <c r="H117" s="1354"/>
      <c r="I117" s="1354"/>
    </row>
    <row r="118" spans="1:9">
      <c r="A118" s="1359">
        <v>1142564609</v>
      </c>
      <c r="B118" s="1360" t="s">
        <v>870</v>
      </c>
      <c r="C118" s="1360" t="s">
        <v>381</v>
      </c>
      <c r="D118" s="1360" t="s">
        <v>832</v>
      </c>
      <c r="E118" s="1360" t="s">
        <v>145</v>
      </c>
      <c r="F118" s="1360" t="s">
        <v>229</v>
      </c>
      <c r="G118" s="1360" t="s">
        <v>228</v>
      </c>
      <c r="H118" s="1354"/>
      <c r="I118" s="1354"/>
    </row>
    <row r="119" spans="1:9">
      <c r="A119" s="1359">
        <v>1142568931</v>
      </c>
      <c r="B119" s="1360" t="s">
        <v>871</v>
      </c>
      <c r="C119" s="1360" t="s">
        <v>381</v>
      </c>
      <c r="D119" s="1360" t="s">
        <v>832</v>
      </c>
      <c r="E119" s="1360" t="s">
        <v>145</v>
      </c>
      <c r="F119" s="1360" t="s">
        <v>229</v>
      </c>
      <c r="G119" s="1360" t="s">
        <v>228</v>
      </c>
      <c r="H119" s="1354"/>
      <c r="I119" s="1354"/>
    </row>
    <row r="120" spans="1:9">
      <c r="A120" s="1359">
        <v>1142569061</v>
      </c>
      <c r="B120" s="1360" t="s">
        <v>666</v>
      </c>
      <c r="C120" s="1360" t="s">
        <v>381</v>
      </c>
      <c r="D120" s="1360" t="s">
        <v>385</v>
      </c>
      <c r="E120" s="1360" t="s">
        <v>129</v>
      </c>
      <c r="F120" s="1360" t="s">
        <v>231</v>
      </c>
      <c r="G120" s="1360" t="s">
        <v>230</v>
      </c>
      <c r="H120" s="1354"/>
      <c r="I120" s="1354"/>
    </row>
    <row r="121" spans="1:9">
      <c r="A121" s="1359">
        <v>1142572586</v>
      </c>
      <c r="B121" s="1360" t="s">
        <v>831</v>
      </c>
      <c r="C121" s="1360" t="s">
        <v>381</v>
      </c>
      <c r="D121" s="1360" t="s">
        <v>832</v>
      </c>
      <c r="E121" s="1360" t="s">
        <v>145</v>
      </c>
      <c r="F121" s="1360" t="s">
        <v>231</v>
      </c>
      <c r="G121" s="1360" t="s">
        <v>230</v>
      </c>
      <c r="H121" s="1354"/>
      <c r="I121" s="1354"/>
    </row>
    <row r="122" spans="1:9">
      <c r="A122" s="1359">
        <v>1142575399</v>
      </c>
      <c r="B122" s="1360" t="s">
        <v>1104</v>
      </c>
      <c r="C122" s="1360" t="s">
        <v>381</v>
      </c>
      <c r="D122" s="1360" t="s">
        <v>383</v>
      </c>
      <c r="E122" s="1360" t="s">
        <v>137</v>
      </c>
      <c r="F122" s="1360" t="s">
        <v>231</v>
      </c>
      <c r="G122" s="1360" t="s">
        <v>230</v>
      </c>
      <c r="H122" s="1354"/>
      <c r="I122" s="1354"/>
    </row>
    <row r="123" spans="1:9">
      <c r="A123" s="1359">
        <v>1142577932</v>
      </c>
      <c r="B123" s="1360" t="s">
        <v>964</v>
      </c>
      <c r="C123" s="1360" t="s">
        <v>379</v>
      </c>
      <c r="D123" s="1360" t="s">
        <v>832</v>
      </c>
      <c r="E123" s="1360" t="s">
        <v>145</v>
      </c>
      <c r="F123" s="1360" t="s">
        <v>211</v>
      </c>
      <c r="G123" s="1360" t="s">
        <v>210</v>
      </c>
      <c r="H123" s="1354"/>
      <c r="I123" s="1354"/>
    </row>
    <row r="124" spans="1:9">
      <c r="A124" s="1359">
        <v>1142578708</v>
      </c>
      <c r="B124" s="1360" t="s">
        <v>1105</v>
      </c>
      <c r="C124" s="1360" t="s">
        <v>379</v>
      </c>
      <c r="D124" s="1360" t="s">
        <v>386</v>
      </c>
      <c r="E124" s="1360" t="s">
        <v>103</v>
      </c>
      <c r="F124" s="1360" t="s">
        <v>231</v>
      </c>
      <c r="G124" s="1360" t="s">
        <v>230</v>
      </c>
      <c r="H124" s="1354"/>
      <c r="I124" s="1354"/>
    </row>
    <row r="125" spans="1:9">
      <c r="A125" s="1359">
        <v>1142580217</v>
      </c>
      <c r="B125" s="1360" t="s">
        <v>1332</v>
      </c>
      <c r="C125" s="1360" t="s">
        <v>7</v>
      </c>
      <c r="D125" s="1360"/>
      <c r="E125" s="1360"/>
      <c r="F125" s="1360" t="s">
        <v>231</v>
      </c>
      <c r="G125" s="1360" t="s">
        <v>230</v>
      </c>
      <c r="H125" s="1354"/>
      <c r="I125" s="1354"/>
    </row>
    <row r="126" spans="1:9">
      <c r="A126" s="1359">
        <v>1142588475</v>
      </c>
      <c r="B126" s="1360" t="s">
        <v>668</v>
      </c>
      <c r="C126" s="1360" t="s">
        <v>381</v>
      </c>
      <c r="D126" s="1360" t="s">
        <v>383</v>
      </c>
      <c r="E126" s="1360" t="s">
        <v>137</v>
      </c>
      <c r="F126" s="1360" t="s">
        <v>205</v>
      </c>
      <c r="G126" s="1360" t="s">
        <v>204</v>
      </c>
      <c r="H126" s="1354"/>
      <c r="I126" s="1354"/>
    </row>
    <row r="127" spans="1:9">
      <c r="A127" s="1359">
        <v>1142603225</v>
      </c>
      <c r="B127" s="1360" t="s">
        <v>406</v>
      </c>
      <c r="C127" s="1360" t="s">
        <v>381</v>
      </c>
      <c r="D127" s="1360" t="s">
        <v>380</v>
      </c>
      <c r="E127" s="1360" t="s">
        <v>146</v>
      </c>
      <c r="F127" s="1360" t="s">
        <v>209</v>
      </c>
      <c r="G127" s="1360" t="s">
        <v>208</v>
      </c>
      <c r="H127" s="1354"/>
      <c r="I127" s="1354"/>
    </row>
    <row r="128" spans="1:9">
      <c r="A128" s="1359">
        <v>1142621557</v>
      </c>
      <c r="B128" s="1360" t="s">
        <v>808</v>
      </c>
      <c r="C128" s="1360" t="s">
        <v>381</v>
      </c>
      <c r="D128" s="1360" t="s">
        <v>385</v>
      </c>
      <c r="E128" s="1360" t="s">
        <v>129</v>
      </c>
      <c r="F128" s="1360" t="s">
        <v>231</v>
      </c>
      <c r="G128" s="1360" t="s">
        <v>230</v>
      </c>
      <c r="H128" s="1354"/>
      <c r="I128" s="1354"/>
    </row>
    <row r="129" spans="1:9">
      <c r="A129" s="1359">
        <v>1142625210</v>
      </c>
      <c r="B129" s="1360" t="s">
        <v>814</v>
      </c>
      <c r="C129" s="1360" t="s">
        <v>381</v>
      </c>
      <c r="D129" s="1360" t="s">
        <v>384</v>
      </c>
      <c r="E129" s="1360" t="s">
        <v>140</v>
      </c>
      <c r="F129" s="1360" t="s">
        <v>231</v>
      </c>
      <c r="G129" s="1360" t="s">
        <v>230</v>
      </c>
      <c r="H129" s="1354"/>
      <c r="I129" s="1354"/>
    </row>
    <row r="130" spans="1:9">
      <c r="A130" s="1359">
        <v>1142632463</v>
      </c>
      <c r="B130" s="1360" t="s">
        <v>1106</v>
      </c>
      <c r="C130" s="1360" t="s">
        <v>381</v>
      </c>
      <c r="D130" s="1360" t="s">
        <v>383</v>
      </c>
      <c r="E130" s="1360" t="s">
        <v>137</v>
      </c>
      <c r="F130" s="1360" t="s">
        <v>209</v>
      </c>
      <c r="G130" s="1360" t="s">
        <v>208</v>
      </c>
      <c r="H130" s="1354"/>
      <c r="I130" s="1354"/>
    </row>
    <row r="131" spans="1:9">
      <c r="A131" s="1359">
        <v>1142632695</v>
      </c>
      <c r="B131" s="1360" t="s">
        <v>1333</v>
      </c>
      <c r="C131" s="1360" t="s">
        <v>7</v>
      </c>
      <c r="D131" s="1360"/>
      <c r="E131" s="1360"/>
      <c r="F131" s="1360" t="s">
        <v>231</v>
      </c>
      <c r="G131" s="1360" t="s">
        <v>230</v>
      </c>
      <c r="H131" s="1354"/>
      <c r="I131" s="1354"/>
    </row>
    <row r="132" spans="1:9">
      <c r="A132" s="1359">
        <v>1142634352</v>
      </c>
      <c r="B132" s="1360" t="s">
        <v>957</v>
      </c>
      <c r="C132" s="1360" t="s">
        <v>379</v>
      </c>
      <c r="D132" s="1360" t="s">
        <v>832</v>
      </c>
      <c r="E132" s="1360" t="s">
        <v>145</v>
      </c>
      <c r="F132" s="1360" t="s">
        <v>231</v>
      </c>
      <c r="G132" s="1360" t="s">
        <v>230</v>
      </c>
      <c r="H132" s="1354"/>
      <c r="I132" s="1354"/>
    </row>
    <row r="133" spans="1:9">
      <c r="A133" s="1359">
        <v>1142637736</v>
      </c>
      <c r="B133" s="1360" t="s">
        <v>430</v>
      </c>
      <c r="C133" s="1360" t="s">
        <v>381</v>
      </c>
      <c r="D133" s="1360" t="s">
        <v>382</v>
      </c>
      <c r="E133" s="1360" t="s">
        <v>133</v>
      </c>
      <c r="F133" s="1360" t="s">
        <v>231</v>
      </c>
      <c r="G133" s="1360" t="s">
        <v>230</v>
      </c>
      <c r="H133" s="1354"/>
      <c r="I133" s="1354"/>
    </row>
    <row r="134" spans="1:9">
      <c r="A134" s="1359">
        <v>1142654350</v>
      </c>
      <c r="B134" s="1360" t="s">
        <v>623</v>
      </c>
      <c r="C134" s="1360" t="s">
        <v>381</v>
      </c>
      <c r="D134" s="1360" t="s">
        <v>385</v>
      </c>
      <c r="E134" s="1360" t="s">
        <v>129</v>
      </c>
      <c r="F134" s="1360" t="s">
        <v>231</v>
      </c>
      <c r="G134" s="1360" t="s">
        <v>230</v>
      </c>
      <c r="H134" s="1354"/>
      <c r="I134" s="1354"/>
    </row>
    <row r="135" spans="1:9">
      <c r="A135" s="1359">
        <v>1142660084</v>
      </c>
      <c r="B135" s="1360" t="s">
        <v>644</v>
      </c>
      <c r="C135" s="1360" t="s">
        <v>381</v>
      </c>
      <c r="D135" s="1360" t="s">
        <v>385</v>
      </c>
      <c r="E135" s="1360" t="s">
        <v>129</v>
      </c>
      <c r="F135" s="1360" t="s">
        <v>231</v>
      </c>
      <c r="G135" s="1360" t="s">
        <v>230</v>
      </c>
      <c r="H135" s="1354"/>
      <c r="I135" s="1354"/>
    </row>
    <row r="136" spans="1:9">
      <c r="A136" s="1359">
        <v>1142677674</v>
      </c>
      <c r="B136" s="1360" t="s">
        <v>1107</v>
      </c>
      <c r="C136" s="1360" t="s">
        <v>381</v>
      </c>
      <c r="D136" s="1360" t="s">
        <v>832</v>
      </c>
      <c r="E136" s="1360" t="s">
        <v>145</v>
      </c>
      <c r="F136" s="1360" t="s">
        <v>231</v>
      </c>
      <c r="G136" s="1360" t="s">
        <v>230</v>
      </c>
      <c r="H136" s="1354"/>
      <c r="I136" s="1354"/>
    </row>
    <row r="137" spans="1:9">
      <c r="A137" s="1359">
        <v>1142679209</v>
      </c>
      <c r="B137" s="1360" t="s">
        <v>673</v>
      </c>
      <c r="C137" s="1360" t="s">
        <v>381</v>
      </c>
      <c r="D137" s="1360" t="s">
        <v>382</v>
      </c>
      <c r="E137" s="1360" t="s">
        <v>133</v>
      </c>
      <c r="F137" s="1360" t="s">
        <v>209</v>
      </c>
      <c r="G137" s="1360" t="s">
        <v>208</v>
      </c>
      <c r="H137" s="1354"/>
      <c r="I137" s="1354"/>
    </row>
    <row r="138" spans="1:9">
      <c r="A138" s="1359">
        <v>1142707430</v>
      </c>
      <c r="B138" s="1360" t="s">
        <v>1108</v>
      </c>
      <c r="C138" s="1360" t="s">
        <v>381</v>
      </c>
      <c r="D138" s="1360" t="s">
        <v>380</v>
      </c>
      <c r="E138" s="1360" t="s">
        <v>146</v>
      </c>
      <c r="F138" s="1360" t="s">
        <v>207</v>
      </c>
      <c r="G138" s="1360" t="s">
        <v>206</v>
      </c>
      <c r="H138" s="1354"/>
      <c r="I138" s="1354"/>
    </row>
    <row r="139" spans="1:9">
      <c r="A139" s="1359">
        <v>1142725507</v>
      </c>
      <c r="B139" s="1360" t="s">
        <v>1109</v>
      </c>
      <c r="C139" s="1360" t="s">
        <v>381</v>
      </c>
      <c r="D139" s="1360" t="s">
        <v>384</v>
      </c>
      <c r="E139" s="1360" t="s">
        <v>140</v>
      </c>
      <c r="F139" s="1360" t="s">
        <v>231</v>
      </c>
      <c r="G139" s="1360" t="s">
        <v>230</v>
      </c>
      <c r="H139" s="1354"/>
      <c r="I139" s="1354"/>
    </row>
    <row r="140" spans="1:9">
      <c r="A140" s="1359">
        <v>1142734434</v>
      </c>
      <c r="B140" s="1360" t="s">
        <v>604</v>
      </c>
      <c r="C140" s="1360" t="s">
        <v>381</v>
      </c>
      <c r="D140" s="1360" t="s">
        <v>382</v>
      </c>
      <c r="E140" s="1360" t="s">
        <v>133</v>
      </c>
      <c r="F140" s="1360" t="s">
        <v>211</v>
      </c>
      <c r="G140" s="1360" t="s">
        <v>210</v>
      </c>
      <c r="H140" s="1354"/>
      <c r="I140" s="1354"/>
    </row>
    <row r="141" spans="1:9">
      <c r="A141" s="1359">
        <v>1142768382</v>
      </c>
      <c r="B141" s="1360" t="s">
        <v>490</v>
      </c>
      <c r="C141" s="1360" t="s">
        <v>381</v>
      </c>
      <c r="D141" s="1360" t="s">
        <v>383</v>
      </c>
      <c r="E141" s="1360" t="s">
        <v>137</v>
      </c>
      <c r="F141" s="1360" t="s">
        <v>231</v>
      </c>
      <c r="G141" s="1360" t="s">
        <v>230</v>
      </c>
      <c r="H141" s="1354"/>
      <c r="I141" s="1354"/>
    </row>
    <row r="142" spans="1:9">
      <c r="A142" s="1359">
        <v>1142773366</v>
      </c>
      <c r="B142" s="1360" t="s">
        <v>1110</v>
      </c>
      <c r="C142" s="1360" t="s">
        <v>381</v>
      </c>
      <c r="D142" s="1360" t="s">
        <v>380</v>
      </c>
      <c r="E142" s="1360" t="s">
        <v>146</v>
      </c>
      <c r="F142" s="1360" t="s">
        <v>231</v>
      </c>
      <c r="G142" s="1360" t="s">
        <v>230</v>
      </c>
      <c r="H142" s="1354"/>
      <c r="I142" s="1354"/>
    </row>
    <row r="143" spans="1:9">
      <c r="A143" s="1359">
        <v>1142784306</v>
      </c>
      <c r="B143" s="1360" t="s">
        <v>483</v>
      </c>
      <c r="C143" s="1360" t="s">
        <v>381</v>
      </c>
      <c r="D143" s="1360" t="s">
        <v>383</v>
      </c>
      <c r="E143" s="1360" t="s">
        <v>137</v>
      </c>
      <c r="F143" s="1360" t="s">
        <v>217</v>
      </c>
      <c r="G143" s="1360" t="s">
        <v>216</v>
      </c>
      <c r="H143" s="1354"/>
      <c r="I143" s="1354"/>
    </row>
    <row r="144" spans="1:9">
      <c r="A144" s="1359">
        <v>1142803809</v>
      </c>
      <c r="B144" s="1360" t="s">
        <v>682</v>
      </c>
      <c r="C144" s="1360" t="s">
        <v>381</v>
      </c>
      <c r="D144" s="1360" t="s">
        <v>382</v>
      </c>
      <c r="E144" s="1360" t="s">
        <v>133</v>
      </c>
      <c r="F144" s="1360" t="s">
        <v>231</v>
      </c>
      <c r="G144" s="1360" t="s">
        <v>230</v>
      </c>
      <c r="H144" s="1354"/>
      <c r="I144" s="1354"/>
    </row>
    <row r="145" spans="1:9">
      <c r="A145" s="1359">
        <v>1142806836</v>
      </c>
      <c r="B145" s="1360" t="s">
        <v>1111</v>
      </c>
      <c r="C145" s="1360" t="s">
        <v>381</v>
      </c>
      <c r="D145" s="1360" t="s">
        <v>382</v>
      </c>
      <c r="E145" s="1360" t="s">
        <v>133</v>
      </c>
      <c r="F145" s="1360" t="s">
        <v>231</v>
      </c>
      <c r="G145" s="1360" t="s">
        <v>230</v>
      </c>
      <c r="H145" s="1354"/>
      <c r="I145" s="1354"/>
    </row>
    <row r="146" spans="1:9">
      <c r="A146" s="1359">
        <v>1142818518</v>
      </c>
      <c r="B146" s="1360" t="s">
        <v>918</v>
      </c>
      <c r="C146" s="1360" t="s">
        <v>381</v>
      </c>
      <c r="D146" s="1360" t="s">
        <v>832</v>
      </c>
      <c r="E146" s="1360" t="s">
        <v>145</v>
      </c>
      <c r="F146" s="1360" t="s">
        <v>219</v>
      </c>
      <c r="G146" s="1360" t="s">
        <v>218</v>
      </c>
      <c r="H146" s="1354"/>
      <c r="I146" s="1354"/>
    </row>
    <row r="147" spans="1:9">
      <c r="A147" s="1359">
        <v>1142828517</v>
      </c>
      <c r="B147" s="1360" t="s">
        <v>575</v>
      </c>
      <c r="C147" s="1360" t="s">
        <v>381</v>
      </c>
      <c r="D147" s="1360" t="s">
        <v>423</v>
      </c>
      <c r="E147" s="1360" t="s">
        <v>102</v>
      </c>
      <c r="F147" s="1360" t="s">
        <v>231</v>
      </c>
      <c r="G147" s="1360" t="s">
        <v>230</v>
      </c>
      <c r="H147" s="1354"/>
      <c r="I147" s="1354"/>
    </row>
    <row r="148" spans="1:9">
      <c r="A148" s="1359">
        <v>1142835751</v>
      </c>
      <c r="B148" s="1360" t="s">
        <v>961</v>
      </c>
      <c r="C148" s="1360" t="s">
        <v>7</v>
      </c>
      <c r="D148" s="1360"/>
      <c r="E148" s="1360"/>
      <c r="F148" s="1360" t="s">
        <v>231</v>
      </c>
      <c r="G148" s="1360" t="s">
        <v>230</v>
      </c>
      <c r="H148" s="1354"/>
      <c r="I148" s="1354"/>
    </row>
    <row r="149" spans="1:9">
      <c r="A149" s="1359">
        <v>1142850537</v>
      </c>
      <c r="B149" s="1360" t="s">
        <v>1334</v>
      </c>
      <c r="C149" s="1360" t="s">
        <v>7</v>
      </c>
      <c r="D149" s="1360"/>
      <c r="E149" s="1360"/>
      <c r="F149" s="1360" t="s">
        <v>225</v>
      </c>
      <c r="G149" s="1360" t="s">
        <v>224</v>
      </c>
      <c r="H149" s="1354"/>
      <c r="I149" s="1354"/>
    </row>
    <row r="150" spans="1:9">
      <c r="A150" s="1359">
        <v>1142854166</v>
      </c>
      <c r="B150" s="1360" t="s">
        <v>360</v>
      </c>
      <c r="C150" s="1360" t="s">
        <v>381</v>
      </c>
      <c r="D150" s="1360" t="s">
        <v>380</v>
      </c>
      <c r="E150" s="1360" t="s">
        <v>146</v>
      </c>
      <c r="F150" s="1360" t="s">
        <v>229</v>
      </c>
      <c r="G150" s="1360" t="s">
        <v>228</v>
      </c>
      <c r="H150" s="1354"/>
      <c r="I150" s="1354"/>
    </row>
    <row r="151" spans="1:9">
      <c r="A151" s="1359">
        <v>1142860049</v>
      </c>
      <c r="B151" s="1360" t="s">
        <v>798</v>
      </c>
      <c r="C151" s="1360" t="s">
        <v>381</v>
      </c>
      <c r="D151" s="1360" t="s">
        <v>385</v>
      </c>
      <c r="E151" s="1360" t="s">
        <v>129</v>
      </c>
      <c r="F151" s="1360" t="s">
        <v>231</v>
      </c>
      <c r="G151" s="1360" t="s">
        <v>230</v>
      </c>
      <c r="H151" s="1354"/>
      <c r="I151" s="1354"/>
    </row>
    <row r="152" spans="1:9">
      <c r="A152" s="1359">
        <v>1142861989</v>
      </c>
      <c r="B152" s="1360" t="s">
        <v>1335</v>
      </c>
      <c r="C152" s="1360" t="s">
        <v>7</v>
      </c>
      <c r="D152" s="1360"/>
      <c r="E152" s="1360"/>
      <c r="F152" s="1360" t="s">
        <v>237</v>
      </c>
      <c r="G152" s="1360" t="s">
        <v>236</v>
      </c>
      <c r="H152" s="1354"/>
      <c r="I152" s="1354"/>
    </row>
    <row r="153" spans="1:9">
      <c r="A153" s="1359">
        <v>1142869826</v>
      </c>
      <c r="B153" s="1360" t="s">
        <v>931</v>
      </c>
      <c r="C153" s="1360" t="s">
        <v>381</v>
      </c>
      <c r="D153" s="1360" t="s">
        <v>835</v>
      </c>
      <c r="E153" s="1360" t="s">
        <v>238</v>
      </c>
      <c r="F153" s="1360" t="s">
        <v>209</v>
      </c>
      <c r="G153" s="1360" t="s">
        <v>208</v>
      </c>
      <c r="H153" s="1354"/>
      <c r="I153" s="1354"/>
    </row>
    <row r="154" spans="1:9">
      <c r="A154" s="1359">
        <v>1142888107</v>
      </c>
      <c r="B154" s="1360" t="s">
        <v>858</v>
      </c>
      <c r="C154" s="1360" t="s">
        <v>381</v>
      </c>
      <c r="D154" s="1360" t="s">
        <v>832</v>
      </c>
      <c r="E154" s="1360" t="s">
        <v>145</v>
      </c>
      <c r="F154" s="1360" t="s">
        <v>225</v>
      </c>
      <c r="G154" s="1360" t="s">
        <v>224</v>
      </c>
      <c r="H154" s="1354"/>
      <c r="I154" s="1354"/>
    </row>
    <row r="155" spans="1:9">
      <c r="A155" s="1359">
        <v>1142934315</v>
      </c>
      <c r="B155" s="1360" t="s">
        <v>641</v>
      </c>
      <c r="C155" s="1360" t="s">
        <v>381</v>
      </c>
      <c r="D155" s="1360" t="s">
        <v>383</v>
      </c>
      <c r="E155" s="1360" t="s">
        <v>137</v>
      </c>
      <c r="F155" s="1360" t="s">
        <v>227</v>
      </c>
      <c r="G155" s="1360" t="s">
        <v>226</v>
      </c>
      <c r="H155" s="1354"/>
      <c r="I155" s="1354"/>
    </row>
    <row r="156" spans="1:9">
      <c r="A156" s="1359">
        <v>1142987016</v>
      </c>
      <c r="B156" s="1360" t="s">
        <v>469</v>
      </c>
      <c r="C156" s="1360" t="s">
        <v>379</v>
      </c>
      <c r="D156" s="1360" t="s">
        <v>383</v>
      </c>
      <c r="E156" s="1360" t="s">
        <v>137</v>
      </c>
      <c r="F156" s="1360" t="s">
        <v>209</v>
      </c>
      <c r="G156" s="1360" t="s">
        <v>208</v>
      </c>
      <c r="H156" s="1354"/>
      <c r="I156" s="1354"/>
    </row>
    <row r="157" spans="1:9">
      <c r="A157" s="1359">
        <v>1143003417</v>
      </c>
      <c r="B157" s="1360" t="s">
        <v>670</v>
      </c>
      <c r="C157" s="1360" t="s">
        <v>381</v>
      </c>
      <c r="D157" s="1360" t="s">
        <v>385</v>
      </c>
      <c r="E157" s="1360" t="s">
        <v>129</v>
      </c>
      <c r="F157" s="1360" t="s">
        <v>217</v>
      </c>
      <c r="G157" s="1360" t="s">
        <v>216</v>
      </c>
      <c r="H157" s="1354"/>
      <c r="I157" s="1354"/>
    </row>
    <row r="158" spans="1:9">
      <c r="A158" s="1359">
        <v>1143015973</v>
      </c>
      <c r="B158" s="1360" t="s">
        <v>341</v>
      </c>
      <c r="C158" s="1360" t="s">
        <v>7</v>
      </c>
      <c r="D158" s="1360"/>
      <c r="E158" s="1360"/>
      <c r="F158" s="1360" t="s">
        <v>231</v>
      </c>
      <c r="G158" s="1360" t="s">
        <v>230</v>
      </c>
      <c r="H158" s="1354"/>
      <c r="I158" s="1354"/>
    </row>
    <row r="159" spans="1:9">
      <c r="A159" s="1359">
        <v>1143028588</v>
      </c>
      <c r="B159" s="1360" t="s">
        <v>1112</v>
      </c>
      <c r="C159" s="1360" t="s">
        <v>379</v>
      </c>
      <c r="D159" s="1360" t="s">
        <v>832</v>
      </c>
      <c r="E159" s="1360" t="s">
        <v>145</v>
      </c>
      <c r="F159" s="1360" t="s">
        <v>207</v>
      </c>
      <c r="G159" s="1360" t="s">
        <v>206</v>
      </c>
      <c r="H159" s="1354"/>
      <c r="I159" s="1354"/>
    </row>
    <row r="160" spans="1:9">
      <c r="A160" s="1359">
        <v>1143048388</v>
      </c>
      <c r="B160" s="1360" t="s">
        <v>1336</v>
      </c>
      <c r="C160" s="1360" t="s">
        <v>7</v>
      </c>
      <c r="D160" s="1360"/>
      <c r="E160" s="1360"/>
      <c r="F160" s="1360" t="s">
        <v>213</v>
      </c>
      <c r="G160" s="1360" t="s">
        <v>212</v>
      </c>
      <c r="H160" s="1354"/>
      <c r="I160" s="1354"/>
    </row>
    <row r="161" spans="1:9">
      <c r="A161" s="1359">
        <v>1143058015</v>
      </c>
      <c r="B161" s="1360" t="s">
        <v>898</v>
      </c>
      <c r="C161" s="1360" t="s">
        <v>7</v>
      </c>
      <c r="D161" s="1360"/>
      <c r="E161" s="1360"/>
      <c r="F161" s="1360" t="s">
        <v>213</v>
      </c>
      <c r="G161" s="1360" t="s">
        <v>212</v>
      </c>
      <c r="H161" s="1354"/>
      <c r="I161" s="1354"/>
    </row>
    <row r="162" spans="1:9">
      <c r="A162" s="1359">
        <v>1143063049</v>
      </c>
      <c r="B162" s="1360" t="s">
        <v>863</v>
      </c>
      <c r="C162" s="1360" t="s">
        <v>381</v>
      </c>
      <c r="D162" s="1360" t="s">
        <v>832</v>
      </c>
      <c r="E162" s="1360" t="s">
        <v>145</v>
      </c>
      <c r="F162" s="1360" t="s">
        <v>213</v>
      </c>
      <c r="G162" s="1360" t="s">
        <v>212</v>
      </c>
      <c r="H162" s="1354"/>
      <c r="I162" s="1354"/>
    </row>
    <row r="163" spans="1:9">
      <c r="A163" s="1359">
        <v>1143066596</v>
      </c>
      <c r="B163" s="1360" t="s">
        <v>1337</v>
      </c>
      <c r="C163" s="1360" t="s">
        <v>7</v>
      </c>
      <c r="D163" s="1360"/>
      <c r="E163" s="1360"/>
      <c r="F163" s="1360" t="s">
        <v>231</v>
      </c>
      <c r="G163" s="1360" t="s">
        <v>230</v>
      </c>
      <c r="H163" s="1354"/>
      <c r="I163" s="1354"/>
    </row>
    <row r="164" spans="1:9">
      <c r="A164" s="1359">
        <v>1143083484</v>
      </c>
      <c r="B164" s="1360" t="s">
        <v>620</v>
      </c>
      <c r="C164" s="1360" t="s">
        <v>381</v>
      </c>
      <c r="D164" s="1360" t="s">
        <v>382</v>
      </c>
      <c r="E164" s="1360" t="s">
        <v>133</v>
      </c>
      <c r="F164" s="1360" t="s">
        <v>209</v>
      </c>
      <c r="G164" s="1360" t="s">
        <v>208</v>
      </c>
      <c r="H164" s="1354"/>
      <c r="I164" s="1354"/>
    </row>
    <row r="165" spans="1:9">
      <c r="A165" s="1359">
        <v>1143110451</v>
      </c>
      <c r="B165" s="1360" t="s">
        <v>1113</v>
      </c>
      <c r="C165" s="1360" t="s">
        <v>381</v>
      </c>
      <c r="D165" s="1360" t="s">
        <v>380</v>
      </c>
      <c r="E165" s="1360" t="s">
        <v>146</v>
      </c>
      <c r="F165" s="1360" t="s">
        <v>213</v>
      </c>
      <c r="G165" s="1360" t="s">
        <v>212</v>
      </c>
      <c r="H165" s="1354"/>
      <c r="I165" s="1354"/>
    </row>
    <row r="166" spans="1:9">
      <c r="A166" s="1359">
        <v>1143117597</v>
      </c>
      <c r="B166" s="1360" t="s">
        <v>1338</v>
      </c>
      <c r="C166" s="1360" t="s">
        <v>7</v>
      </c>
      <c r="D166" s="1360"/>
      <c r="E166" s="1360"/>
      <c r="F166" s="1360" t="s">
        <v>225</v>
      </c>
      <c r="G166" s="1360" t="s">
        <v>224</v>
      </c>
      <c r="H166" s="1354"/>
      <c r="I166" s="1354"/>
    </row>
    <row r="167" spans="1:9">
      <c r="A167" s="1359">
        <v>1143119361</v>
      </c>
      <c r="B167" s="1360" t="s">
        <v>362</v>
      </c>
      <c r="C167" s="1360" t="s">
        <v>379</v>
      </c>
      <c r="D167" s="1360" t="s">
        <v>380</v>
      </c>
      <c r="E167" s="1360" t="s">
        <v>146</v>
      </c>
      <c r="F167" s="1360" t="s">
        <v>217</v>
      </c>
      <c r="G167" s="1360" t="s">
        <v>216</v>
      </c>
      <c r="H167" s="1354"/>
      <c r="I167" s="1354"/>
    </row>
    <row r="168" spans="1:9">
      <c r="A168" s="1359">
        <v>1143124411</v>
      </c>
      <c r="B168" s="1360" t="s">
        <v>883</v>
      </c>
      <c r="C168" s="1360" t="s">
        <v>381</v>
      </c>
      <c r="D168" s="1360" t="s">
        <v>850</v>
      </c>
      <c r="E168" s="1360" t="s">
        <v>142</v>
      </c>
      <c r="F168" s="1360" t="s">
        <v>209</v>
      </c>
      <c r="G168" s="1360" t="s">
        <v>208</v>
      </c>
      <c r="H168" s="1354"/>
      <c r="I168" s="1354"/>
    </row>
    <row r="169" spans="1:9">
      <c r="A169" s="1359">
        <v>1143124668</v>
      </c>
      <c r="B169" s="1360" t="s">
        <v>1114</v>
      </c>
      <c r="C169" s="1360" t="s">
        <v>381</v>
      </c>
      <c r="D169" s="1360" t="s">
        <v>832</v>
      </c>
      <c r="E169" s="1360" t="s">
        <v>145</v>
      </c>
      <c r="F169" s="1360" t="s">
        <v>223</v>
      </c>
      <c r="G169" s="1360" t="s">
        <v>222</v>
      </c>
      <c r="H169" s="1354"/>
      <c r="I169" s="1354"/>
    </row>
    <row r="170" spans="1:9">
      <c r="A170" s="1359">
        <v>1143129949</v>
      </c>
      <c r="B170" s="1360" t="s">
        <v>424</v>
      </c>
      <c r="C170" s="1360" t="s">
        <v>381</v>
      </c>
      <c r="D170" s="1360" t="s">
        <v>385</v>
      </c>
      <c r="E170" s="1360" t="s">
        <v>129</v>
      </c>
      <c r="F170" s="1360" t="s">
        <v>209</v>
      </c>
      <c r="G170" s="1360" t="s">
        <v>208</v>
      </c>
      <c r="H170" s="1354"/>
      <c r="I170" s="1354"/>
    </row>
    <row r="171" spans="1:9">
      <c r="A171" s="1359">
        <v>1143141464</v>
      </c>
      <c r="B171" s="1360" t="s">
        <v>429</v>
      </c>
      <c r="C171" s="1360" t="s">
        <v>381</v>
      </c>
      <c r="D171" s="1360" t="s">
        <v>382</v>
      </c>
      <c r="E171" s="1360" t="s">
        <v>133</v>
      </c>
      <c r="F171" s="1360" t="s">
        <v>209</v>
      </c>
      <c r="G171" s="1360" t="s">
        <v>208</v>
      </c>
      <c r="H171" s="1354"/>
      <c r="I171" s="1354"/>
    </row>
    <row r="172" spans="1:9">
      <c r="A172" s="1359">
        <v>1143142330</v>
      </c>
      <c r="B172" s="1360" t="s">
        <v>1339</v>
      </c>
      <c r="C172" s="1360" t="s">
        <v>7</v>
      </c>
      <c r="D172" s="1360"/>
      <c r="E172" s="1360"/>
      <c r="F172" s="1360" t="s">
        <v>225</v>
      </c>
      <c r="G172" s="1360" t="s">
        <v>224</v>
      </c>
      <c r="H172" s="1354"/>
      <c r="I172" s="1354"/>
    </row>
    <row r="173" spans="1:9">
      <c r="A173" s="1359">
        <v>1143146695</v>
      </c>
      <c r="B173" s="1360" t="s">
        <v>522</v>
      </c>
      <c r="C173" s="1360" t="s">
        <v>379</v>
      </c>
      <c r="D173" s="1360" t="s">
        <v>380</v>
      </c>
      <c r="E173" s="1360" t="s">
        <v>146</v>
      </c>
      <c r="F173" s="1360" t="s">
        <v>205</v>
      </c>
      <c r="G173" s="1360" t="s">
        <v>204</v>
      </c>
      <c r="H173" s="1354"/>
      <c r="I173" s="1354"/>
    </row>
    <row r="174" spans="1:9">
      <c r="A174" s="1359">
        <v>1143147107</v>
      </c>
      <c r="B174" s="1360" t="s">
        <v>1115</v>
      </c>
      <c r="C174" s="1360" t="s">
        <v>381</v>
      </c>
      <c r="D174" s="1360" t="s">
        <v>382</v>
      </c>
      <c r="E174" s="1360" t="s">
        <v>133</v>
      </c>
      <c r="F174" s="1360" t="s">
        <v>209</v>
      </c>
      <c r="G174" s="1360" t="s">
        <v>208</v>
      </c>
      <c r="H174" s="1354"/>
      <c r="I174" s="1354"/>
    </row>
    <row r="175" spans="1:9">
      <c r="A175" s="1359">
        <v>1143153741</v>
      </c>
      <c r="B175" s="1360" t="s">
        <v>829</v>
      </c>
      <c r="C175" s="1360" t="s">
        <v>381</v>
      </c>
      <c r="D175" s="1360" t="s">
        <v>380</v>
      </c>
      <c r="E175" s="1360" t="s">
        <v>146</v>
      </c>
      <c r="F175" s="1360" t="s">
        <v>231</v>
      </c>
      <c r="G175" s="1360" t="s">
        <v>230</v>
      </c>
      <c r="H175" s="1354"/>
      <c r="I175" s="1354"/>
    </row>
    <row r="176" spans="1:9">
      <c r="A176" s="1359">
        <v>1143160936</v>
      </c>
      <c r="B176" s="1360" t="s">
        <v>807</v>
      </c>
      <c r="C176" s="1360" t="s">
        <v>381</v>
      </c>
      <c r="D176" s="1360" t="s">
        <v>384</v>
      </c>
      <c r="E176" s="1360" t="s">
        <v>140</v>
      </c>
      <c r="F176" s="1360" t="s">
        <v>231</v>
      </c>
      <c r="G176" s="1360" t="s">
        <v>230</v>
      </c>
      <c r="H176" s="1354"/>
      <c r="I176" s="1354"/>
    </row>
    <row r="177" spans="1:9">
      <c r="A177" s="1359">
        <v>1143161322</v>
      </c>
      <c r="B177" s="1360" t="s">
        <v>1116</v>
      </c>
      <c r="C177" s="1360" t="s">
        <v>379</v>
      </c>
      <c r="D177" s="1360" t="s">
        <v>383</v>
      </c>
      <c r="E177" s="1360" t="s">
        <v>137</v>
      </c>
      <c r="F177" s="1360" t="s">
        <v>231</v>
      </c>
      <c r="G177" s="1360" t="s">
        <v>230</v>
      </c>
      <c r="H177" s="1354"/>
      <c r="I177" s="1354"/>
    </row>
    <row r="178" spans="1:9">
      <c r="A178" s="1359">
        <v>1143167089</v>
      </c>
      <c r="B178" s="1360" t="s">
        <v>586</v>
      </c>
      <c r="C178" s="1360" t="s">
        <v>381</v>
      </c>
      <c r="D178" s="1360" t="s">
        <v>385</v>
      </c>
      <c r="E178" s="1360" t="s">
        <v>129</v>
      </c>
      <c r="F178" s="1360" t="s">
        <v>231</v>
      </c>
      <c r="G178" s="1360" t="s">
        <v>230</v>
      </c>
      <c r="H178" s="1354"/>
      <c r="I178" s="1354"/>
    </row>
    <row r="179" spans="1:9">
      <c r="A179" s="1359">
        <v>1143175256</v>
      </c>
      <c r="B179" s="1360" t="s">
        <v>1117</v>
      </c>
      <c r="C179" s="1360" t="s">
        <v>381</v>
      </c>
      <c r="D179" s="1360" t="s">
        <v>832</v>
      </c>
      <c r="E179" s="1360" t="s">
        <v>145</v>
      </c>
      <c r="F179" s="1360" t="s">
        <v>235</v>
      </c>
      <c r="G179" s="1360" t="s">
        <v>234</v>
      </c>
      <c r="H179" s="1354"/>
      <c r="I179" s="1354"/>
    </row>
    <row r="180" spans="1:9">
      <c r="A180" s="1359">
        <v>1143194794</v>
      </c>
      <c r="B180" s="1360" t="s">
        <v>1340</v>
      </c>
      <c r="C180" s="1360" t="s">
        <v>7</v>
      </c>
      <c r="D180" s="1360"/>
      <c r="E180" s="1360"/>
      <c r="F180" s="1360" t="s">
        <v>231</v>
      </c>
      <c r="G180" s="1360" t="s">
        <v>230</v>
      </c>
      <c r="H180" s="1354"/>
      <c r="I180" s="1354"/>
    </row>
    <row r="181" spans="1:9">
      <c r="A181" s="1359">
        <v>1143208313</v>
      </c>
      <c r="B181" s="1360" t="s">
        <v>1118</v>
      </c>
      <c r="C181" s="1360" t="s">
        <v>381</v>
      </c>
      <c r="D181" s="1360" t="s">
        <v>383</v>
      </c>
      <c r="E181" s="1360" t="s">
        <v>137</v>
      </c>
      <c r="F181" s="1360" t="s">
        <v>231</v>
      </c>
      <c r="G181" s="1360" t="s">
        <v>230</v>
      </c>
      <c r="H181" s="1354"/>
      <c r="I181" s="1354"/>
    </row>
    <row r="182" spans="1:9">
      <c r="A182" s="1359">
        <v>1143214162</v>
      </c>
      <c r="B182" s="1360" t="s">
        <v>909</v>
      </c>
      <c r="C182" s="1360" t="s">
        <v>7</v>
      </c>
      <c r="D182" s="1360"/>
      <c r="E182" s="1360"/>
      <c r="F182" s="1360" t="s">
        <v>231</v>
      </c>
      <c r="G182" s="1360" t="s">
        <v>230</v>
      </c>
      <c r="H182" s="1354"/>
      <c r="I182" s="1354"/>
    </row>
    <row r="183" spans="1:9">
      <c r="A183" s="1359">
        <v>1143229335</v>
      </c>
      <c r="B183" s="1360" t="s">
        <v>1119</v>
      </c>
      <c r="C183" s="1360" t="s">
        <v>381</v>
      </c>
      <c r="D183" s="1360" t="s">
        <v>835</v>
      </c>
      <c r="E183" s="1360" t="s">
        <v>238</v>
      </c>
      <c r="F183" s="1360" t="s">
        <v>231</v>
      </c>
      <c r="G183" s="1360" t="s">
        <v>230</v>
      </c>
      <c r="H183" s="1354"/>
      <c r="I183" s="1354"/>
    </row>
    <row r="184" spans="1:9">
      <c r="A184" s="1359">
        <v>1143244383</v>
      </c>
      <c r="B184" s="1360" t="s">
        <v>481</v>
      </c>
      <c r="C184" s="1360" t="s">
        <v>381</v>
      </c>
      <c r="D184" s="1360" t="s">
        <v>384</v>
      </c>
      <c r="E184" s="1360" t="s">
        <v>140</v>
      </c>
      <c r="F184" s="1360" t="s">
        <v>227</v>
      </c>
      <c r="G184" s="1360" t="s">
        <v>226</v>
      </c>
      <c r="H184" s="1354"/>
      <c r="I184" s="1354"/>
    </row>
    <row r="185" spans="1:9">
      <c r="A185" s="1359">
        <v>1143245380</v>
      </c>
      <c r="B185" s="1360" t="s">
        <v>810</v>
      </c>
      <c r="C185" s="1360" t="s">
        <v>379</v>
      </c>
      <c r="D185" s="1360" t="s">
        <v>384</v>
      </c>
      <c r="E185" s="1360" t="s">
        <v>140</v>
      </c>
      <c r="F185" s="1360" t="s">
        <v>231</v>
      </c>
      <c r="G185" s="1360" t="s">
        <v>230</v>
      </c>
      <c r="H185" s="1354"/>
      <c r="I185" s="1354"/>
    </row>
    <row r="186" spans="1:9">
      <c r="A186" s="1359">
        <v>1143247014</v>
      </c>
      <c r="B186" s="1360" t="s">
        <v>817</v>
      </c>
      <c r="C186" s="1360" t="s">
        <v>381</v>
      </c>
      <c r="D186" s="1360" t="s">
        <v>384</v>
      </c>
      <c r="E186" s="1360" t="s">
        <v>140</v>
      </c>
      <c r="F186" s="1360" t="s">
        <v>231</v>
      </c>
      <c r="G186" s="1360" t="s">
        <v>230</v>
      </c>
      <c r="H186" s="1354"/>
      <c r="I186" s="1354"/>
    </row>
    <row r="187" spans="1:9">
      <c r="A187" s="1359">
        <v>1143248525</v>
      </c>
      <c r="B187" s="1360" t="s">
        <v>368</v>
      </c>
      <c r="C187" s="1360" t="s">
        <v>379</v>
      </c>
      <c r="D187" s="1360" t="s">
        <v>380</v>
      </c>
      <c r="E187" s="1360" t="s">
        <v>146</v>
      </c>
      <c r="F187" s="1360" t="s">
        <v>215</v>
      </c>
      <c r="G187" s="1360" t="s">
        <v>214</v>
      </c>
      <c r="H187" s="1354"/>
      <c r="I187" s="1354"/>
    </row>
    <row r="188" spans="1:9">
      <c r="A188" s="1359">
        <v>1143256015</v>
      </c>
      <c r="B188" s="1360" t="s">
        <v>351</v>
      </c>
      <c r="C188" s="1360" t="s">
        <v>381</v>
      </c>
      <c r="D188" s="1360" t="s">
        <v>380</v>
      </c>
      <c r="E188" s="1360" t="s">
        <v>146</v>
      </c>
      <c r="F188" s="1360" t="s">
        <v>209</v>
      </c>
      <c r="G188" s="1360" t="s">
        <v>208</v>
      </c>
      <c r="H188" s="1354"/>
      <c r="I188" s="1354"/>
    </row>
    <row r="189" spans="1:9">
      <c r="A189" s="1359">
        <v>1143350271</v>
      </c>
      <c r="B189" s="1360" t="s">
        <v>375</v>
      </c>
      <c r="C189" s="1360" t="s">
        <v>379</v>
      </c>
      <c r="D189" s="1360" t="s">
        <v>380</v>
      </c>
      <c r="E189" s="1360" t="s">
        <v>146</v>
      </c>
      <c r="F189" s="1360" t="s">
        <v>215</v>
      </c>
      <c r="G189" s="1360" t="s">
        <v>214</v>
      </c>
      <c r="H189" s="1354"/>
      <c r="I189" s="1354"/>
    </row>
    <row r="190" spans="1:9">
      <c r="A190" s="1359">
        <v>1143379197</v>
      </c>
      <c r="B190" s="1360" t="s">
        <v>1341</v>
      </c>
      <c r="C190" s="1360" t="s">
        <v>7</v>
      </c>
      <c r="D190" s="1360"/>
      <c r="E190" s="1360"/>
      <c r="F190" s="1360" t="s">
        <v>231</v>
      </c>
      <c r="G190" s="1360" t="s">
        <v>230</v>
      </c>
      <c r="H190" s="1354"/>
      <c r="I190" s="1354"/>
    </row>
    <row r="191" spans="1:9">
      <c r="A191" s="1359">
        <v>1143385897</v>
      </c>
      <c r="B191" s="1360" t="s">
        <v>1342</v>
      </c>
      <c r="C191" s="1360" t="s">
        <v>7</v>
      </c>
      <c r="D191" s="1360"/>
      <c r="E191" s="1360"/>
      <c r="F191" s="1360" t="s">
        <v>211</v>
      </c>
      <c r="G191" s="1360" t="s">
        <v>210</v>
      </c>
      <c r="H191" s="1354"/>
      <c r="I191" s="1354"/>
    </row>
    <row r="192" spans="1:9">
      <c r="A192" s="1359">
        <v>1143400019</v>
      </c>
      <c r="B192" s="1360" t="s">
        <v>1120</v>
      </c>
      <c r="C192" s="1360" t="s">
        <v>381</v>
      </c>
      <c r="D192" s="1360" t="s">
        <v>383</v>
      </c>
      <c r="E192" s="1360" t="s">
        <v>137</v>
      </c>
      <c r="F192" s="1360" t="s">
        <v>231</v>
      </c>
      <c r="G192" s="1360" t="s">
        <v>230</v>
      </c>
      <c r="H192" s="1354"/>
      <c r="I192" s="1354"/>
    </row>
    <row r="193" spans="1:9">
      <c r="A193" s="1359">
        <v>1143422690</v>
      </c>
      <c r="B193" s="1360" t="s">
        <v>1121</v>
      </c>
      <c r="C193" s="1360" t="s">
        <v>379</v>
      </c>
      <c r="D193" s="1360" t="s">
        <v>832</v>
      </c>
      <c r="E193" s="1360" t="s">
        <v>145</v>
      </c>
      <c r="F193" s="1360" t="s">
        <v>229</v>
      </c>
      <c r="G193" s="1360" t="s">
        <v>228</v>
      </c>
      <c r="H193" s="1354"/>
      <c r="I193" s="1354"/>
    </row>
    <row r="194" spans="1:9">
      <c r="A194" s="1359">
        <v>1143422773</v>
      </c>
      <c r="B194" s="1360" t="s">
        <v>860</v>
      </c>
      <c r="C194" s="1360" t="s">
        <v>381</v>
      </c>
      <c r="D194" s="1360" t="s">
        <v>832</v>
      </c>
      <c r="E194" s="1360" t="s">
        <v>145</v>
      </c>
      <c r="F194" s="1360" t="s">
        <v>231</v>
      </c>
      <c r="G194" s="1360" t="s">
        <v>230</v>
      </c>
      <c r="H194" s="1354"/>
      <c r="I194" s="1354"/>
    </row>
    <row r="195" spans="1:9">
      <c r="A195" s="1359">
        <v>1143423284</v>
      </c>
      <c r="B195" s="1360" t="s">
        <v>1122</v>
      </c>
      <c r="C195" s="1360" t="s">
        <v>381</v>
      </c>
      <c r="D195" s="1360" t="s">
        <v>382</v>
      </c>
      <c r="E195" s="1360" t="s">
        <v>133</v>
      </c>
      <c r="F195" s="1360" t="s">
        <v>231</v>
      </c>
      <c r="G195" s="1360" t="s">
        <v>230</v>
      </c>
      <c r="H195" s="1354"/>
      <c r="I195" s="1354"/>
    </row>
    <row r="196" spans="1:9">
      <c r="A196" s="1359">
        <v>1143425925</v>
      </c>
      <c r="B196" s="1360" t="s">
        <v>1123</v>
      </c>
      <c r="C196" s="1360" t="s">
        <v>381</v>
      </c>
      <c r="D196" s="1360" t="s">
        <v>382</v>
      </c>
      <c r="E196" s="1360" t="s">
        <v>133</v>
      </c>
      <c r="F196" s="1360" t="s">
        <v>225</v>
      </c>
      <c r="G196" s="1360" t="s">
        <v>224</v>
      </c>
      <c r="H196" s="1354"/>
      <c r="I196" s="1354"/>
    </row>
    <row r="197" spans="1:9">
      <c r="A197" s="1359">
        <v>1143426386</v>
      </c>
      <c r="B197" s="1360" t="s">
        <v>1124</v>
      </c>
      <c r="C197" s="1360" t="s">
        <v>379</v>
      </c>
      <c r="D197" s="1360" t="s">
        <v>380</v>
      </c>
      <c r="E197" s="1360" t="s">
        <v>146</v>
      </c>
      <c r="F197" s="1360" t="s">
        <v>217</v>
      </c>
      <c r="G197" s="1360" t="s">
        <v>216</v>
      </c>
      <c r="H197" s="1354"/>
      <c r="I197" s="1354"/>
    </row>
    <row r="198" spans="1:9">
      <c r="A198" s="1359">
        <v>1143429414</v>
      </c>
      <c r="B198" s="1360" t="s">
        <v>910</v>
      </c>
      <c r="C198" s="1360" t="s">
        <v>381</v>
      </c>
      <c r="D198" s="1360" t="s">
        <v>832</v>
      </c>
      <c r="E198" s="1360" t="s">
        <v>145</v>
      </c>
      <c r="F198" s="1360" t="s">
        <v>231</v>
      </c>
      <c r="G198" s="1360" t="s">
        <v>230</v>
      </c>
      <c r="H198" s="1354"/>
      <c r="I198" s="1354"/>
    </row>
    <row r="199" spans="1:9">
      <c r="A199" s="1359">
        <v>1143437359</v>
      </c>
      <c r="B199" s="1360" t="s">
        <v>1125</v>
      </c>
      <c r="C199" s="1360" t="s">
        <v>379</v>
      </c>
      <c r="D199" s="1360" t="s">
        <v>380</v>
      </c>
      <c r="E199" s="1360" t="s">
        <v>146</v>
      </c>
      <c r="F199" s="1360" t="s">
        <v>231</v>
      </c>
      <c r="G199" s="1360" t="s">
        <v>230</v>
      </c>
      <c r="H199" s="1354"/>
      <c r="I199" s="1354"/>
    </row>
    <row r="200" spans="1:9">
      <c r="A200" s="1359">
        <v>1143438068</v>
      </c>
      <c r="B200" s="1360" t="s">
        <v>783</v>
      </c>
      <c r="C200" s="1360" t="s">
        <v>381</v>
      </c>
      <c r="D200" s="1360" t="s">
        <v>384</v>
      </c>
      <c r="E200" s="1360" t="s">
        <v>140</v>
      </c>
      <c r="F200" s="1360" t="s">
        <v>207</v>
      </c>
      <c r="G200" s="1360" t="s">
        <v>206</v>
      </c>
      <c r="H200" s="1354"/>
      <c r="I200" s="1354"/>
    </row>
    <row r="201" spans="1:9">
      <c r="A201" s="1359">
        <v>1143449834</v>
      </c>
      <c r="B201" s="1360" t="s">
        <v>395</v>
      </c>
      <c r="C201" s="1360" t="s">
        <v>381</v>
      </c>
      <c r="D201" s="1360" t="s">
        <v>380</v>
      </c>
      <c r="E201" s="1360" t="s">
        <v>146</v>
      </c>
      <c r="F201" s="1360" t="s">
        <v>215</v>
      </c>
      <c r="G201" s="1360" t="s">
        <v>214</v>
      </c>
      <c r="H201" s="1354"/>
      <c r="I201" s="1354"/>
    </row>
    <row r="202" spans="1:9">
      <c r="A202" s="1359">
        <v>1143454792</v>
      </c>
      <c r="B202" s="1360" t="s">
        <v>776</v>
      </c>
      <c r="C202" s="1360" t="s">
        <v>379</v>
      </c>
      <c r="D202" s="1360" t="s">
        <v>384</v>
      </c>
      <c r="E202" s="1360" t="s">
        <v>140</v>
      </c>
      <c r="F202" s="1360" t="s">
        <v>231</v>
      </c>
      <c r="G202" s="1360" t="s">
        <v>230</v>
      </c>
      <c r="H202" s="1354"/>
      <c r="I202" s="1354"/>
    </row>
    <row r="203" spans="1:9">
      <c r="A203" s="1359">
        <v>1143457530</v>
      </c>
      <c r="B203" s="1360" t="s">
        <v>332</v>
      </c>
      <c r="C203" s="1360" t="s">
        <v>381</v>
      </c>
      <c r="D203" s="1360" t="s">
        <v>383</v>
      </c>
      <c r="E203" s="1360" t="s">
        <v>137</v>
      </c>
      <c r="F203" s="1360" t="s">
        <v>231</v>
      </c>
      <c r="G203" s="1360" t="s">
        <v>230</v>
      </c>
      <c r="H203" s="1354"/>
      <c r="I203" s="1354"/>
    </row>
    <row r="204" spans="1:9">
      <c r="A204" s="1359">
        <v>1143461904</v>
      </c>
      <c r="B204" s="1360" t="s">
        <v>875</v>
      </c>
      <c r="C204" s="1360" t="s">
        <v>381</v>
      </c>
      <c r="D204" s="1360" t="s">
        <v>835</v>
      </c>
      <c r="E204" s="1360" t="s">
        <v>238</v>
      </c>
      <c r="F204" s="1360" t="s">
        <v>209</v>
      </c>
      <c r="G204" s="1360" t="s">
        <v>208</v>
      </c>
      <c r="H204" s="1354"/>
      <c r="I204" s="1354"/>
    </row>
    <row r="205" spans="1:9">
      <c r="A205" s="1359">
        <v>1143474519</v>
      </c>
      <c r="B205" s="1360" t="s">
        <v>467</v>
      </c>
      <c r="C205" s="1360" t="s">
        <v>7</v>
      </c>
      <c r="D205" s="1360"/>
      <c r="E205" s="1360"/>
      <c r="F205" s="1360" t="s">
        <v>207</v>
      </c>
      <c r="G205" s="1360" t="s">
        <v>206</v>
      </c>
      <c r="H205" s="1354"/>
      <c r="I205" s="1354"/>
    </row>
    <row r="206" spans="1:9">
      <c r="A206" s="1359">
        <v>1143489202</v>
      </c>
      <c r="B206" s="1360" t="s">
        <v>685</v>
      </c>
      <c r="C206" s="1360" t="s">
        <v>381</v>
      </c>
      <c r="D206" s="1360" t="s">
        <v>382</v>
      </c>
      <c r="E206" s="1360" t="s">
        <v>133</v>
      </c>
      <c r="F206" s="1360" t="s">
        <v>209</v>
      </c>
      <c r="G206" s="1360" t="s">
        <v>208</v>
      </c>
      <c r="H206" s="1354"/>
      <c r="I206" s="1354"/>
    </row>
    <row r="207" spans="1:9">
      <c r="A207" s="1359">
        <v>1143502459</v>
      </c>
      <c r="B207" s="1360" t="s">
        <v>1126</v>
      </c>
      <c r="C207" s="1360" t="s">
        <v>381</v>
      </c>
      <c r="D207" s="1360" t="s">
        <v>386</v>
      </c>
      <c r="E207" s="1360" t="s">
        <v>103</v>
      </c>
      <c r="F207" s="1360" t="s">
        <v>209</v>
      </c>
      <c r="G207" s="1360" t="s">
        <v>208</v>
      </c>
      <c r="H207" s="1354"/>
      <c r="I207" s="1354"/>
    </row>
    <row r="208" spans="1:9">
      <c r="A208" s="1359">
        <v>1143509637</v>
      </c>
      <c r="B208" s="1360" t="s">
        <v>433</v>
      </c>
      <c r="C208" s="1360" t="s">
        <v>379</v>
      </c>
      <c r="D208" s="1360" t="s">
        <v>383</v>
      </c>
      <c r="E208" s="1360" t="s">
        <v>137</v>
      </c>
      <c r="F208" s="1360" t="s">
        <v>223</v>
      </c>
      <c r="G208" s="1360" t="s">
        <v>222</v>
      </c>
      <c r="H208" s="1354"/>
      <c r="I208" s="1354"/>
    </row>
    <row r="209" spans="1:9">
      <c r="A209" s="1359">
        <v>1143511781</v>
      </c>
      <c r="B209" s="1360" t="s">
        <v>626</v>
      </c>
      <c r="C209" s="1360" t="s">
        <v>381</v>
      </c>
      <c r="D209" s="1360" t="s">
        <v>383</v>
      </c>
      <c r="E209" s="1360" t="s">
        <v>137</v>
      </c>
      <c r="F209" s="1360" t="s">
        <v>231</v>
      </c>
      <c r="G209" s="1360" t="s">
        <v>230</v>
      </c>
      <c r="H209" s="1354"/>
      <c r="I209" s="1354"/>
    </row>
    <row r="210" spans="1:9">
      <c r="A210" s="1359">
        <v>1143524834</v>
      </c>
      <c r="B210" s="1360" t="s">
        <v>1343</v>
      </c>
      <c r="C210" s="1360" t="s">
        <v>7</v>
      </c>
      <c r="D210" s="1360"/>
      <c r="E210" s="1360"/>
      <c r="F210" s="1360" t="s">
        <v>231</v>
      </c>
      <c r="G210" s="1360" t="s">
        <v>230</v>
      </c>
      <c r="H210" s="1354"/>
      <c r="I210" s="1354"/>
    </row>
    <row r="211" spans="1:9">
      <c r="A211" s="1359">
        <v>1143530039</v>
      </c>
      <c r="B211" s="1360" t="s">
        <v>1127</v>
      </c>
      <c r="C211" s="1360" t="s">
        <v>381</v>
      </c>
      <c r="D211" s="1360" t="s">
        <v>383</v>
      </c>
      <c r="E211" s="1360" t="s">
        <v>137</v>
      </c>
      <c r="F211" s="1360" t="s">
        <v>207</v>
      </c>
      <c r="G211" s="1360" t="s">
        <v>206</v>
      </c>
      <c r="H211" s="1354"/>
      <c r="I211" s="1354"/>
    </row>
    <row r="212" spans="1:9">
      <c r="A212" s="1359">
        <v>1143545649</v>
      </c>
      <c r="B212" s="1360" t="s">
        <v>409</v>
      </c>
      <c r="C212" s="1360" t="s">
        <v>381</v>
      </c>
      <c r="D212" s="1360" t="s">
        <v>380</v>
      </c>
      <c r="E212" s="1360" t="s">
        <v>146</v>
      </c>
      <c r="F212" s="1360" t="s">
        <v>219</v>
      </c>
      <c r="G212" s="1360" t="s">
        <v>218</v>
      </c>
      <c r="H212" s="1354"/>
      <c r="I212" s="1354"/>
    </row>
    <row r="213" spans="1:9">
      <c r="A213" s="1359">
        <v>1143555309</v>
      </c>
      <c r="B213" s="1360" t="s">
        <v>1128</v>
      </c>
      <c r="C213" s="1360" t="s">
        <v>381</v>
      </c>
      <c r="D213" s="1360" t="s">
        <v>380</v>
      </c>
      <c r="E213" s="1360" t="s">
        <v>146</v>
      </c>
      <c r="F213" s="1360" t="s">
        <v>215</v>
      </c>
      <c r="G213" s="1360" t="s">
        <v>214</v>
      </c>
      <c r="H213" s="1354"/>
      <c r="I213" s="1354"/>
    </row>
    <row r="214" spans="1:9">
      <c r="A214" s="1359">
        <v>1143558329</v>
      </c>
      <c r="B214" s="1360" t="s">
        <v>1344</v>
      </c>
      <c r="C214" s="1360" t="s">
        <v>7</v>
      </c>
      <c r="D214" s="1360"/>
      <c r="E214" s="1360"/>
      <c r="F214" s="1360" t="s">
        <v>227</v>
      </c>
      <c r="G214" s="1360" t="s">
        <v>226</v>
      </c>
      <c r="H214" s="1354"/>
      <c r="I214" s="1354"/>
    </row>
    <row r="215" spans="1:9">
      <c r="A215" s="1359">
        <v>1143563865</v>
      </c>
      <c r="B215" s="1360" t="s">
        <v>1129</v>
      </c>
      <c r="C215" s="1360" t="s">
        <v>381</v>
      </c>
      <c r="D215" s="1360" t="s">
        <v>383</v>
      </c>
      <c r="E215" s="1360" t="s">
        <v>137</v>
      </c>
      <c r="F215" s="1360" t="s">
        <v>221</v>
      </c>
      <c r="G215" s="1360" t="s">
        <v>220</v>
      </c>
      <c r="H215" s="1354"/>
      <c r="I215" s="1354"/>
    </row>
    <row r="216" spans="1:9">
      <c r="A216" s="1359">
        <v>1143564087</v>
      </c>
      <c r="B216" s="1360" t="s">
        <v>1130</v>
      </c>
      <c r="C216" s="1360" t="s">
        <v>381</v>
      </c>
      <c r="D216" s="1360" t="s">
        <v>380</v>
      </c>
      <c r="E216" s="1360" t="s">
        <v>146</v>
      </c>
      <c r="F216" s="1360" t="s">
        <v>221</v>
      </c>
      <c r="G216" s="1360" t="s">
        <v>220</v>
      </c>
      <c r="H216" s="1354"/>
      <c r="I216" s="1354"/>
    </row>
    <row r="217" spans="1:9">
      <c r="A217" s="1359">
        <v>1143569227</v>
      </c>
      <c r="B217" s="1360" t="s">
        <v>926</v>
      </c>
      <c r="C217" s="1360" t="s">
        <v>381</v>
      </c>
      <c r="D217" s="1360" t="s">
        <v>840</v>
      </c>
      <c r="E217" s="1360" t="s">
        <v>110</v>
      </c>
      <c r="F217" s="1360" t="s">
        <v>217</v>
      </c>
      <c r="G217" s="1360" t="s">
        <v>216</v>
      </c>
      <c r="H217" s="1354"/>
      <c r="I217" s="1354"/>
    </row>
    <row r="218" spans="1:9">
      <c r="A218" s="1359">
        <v>1143570019</v>
      </c>
      <c r="B218" s="1360" t="s">
        <v>1131</v>
      </c>
      <c r="C218" s="1360" t="s">
        <v>381</v>
      </c>
      <c r="D218" s="1360" t="s">
        <v>383</v>
      </c>
      <c r="E218" s="1360" t="s">
        <v>137</v>
      </c>
      <c r="F218" s="1360" t="s">
        <v>231</v>
      </c>
      <c r="G218" s="1360" t="s">
        <v>230</v>
      </c>
      <c r="H218" s="1354"/>
      <c r="I218" s="1354"/>
    </row>
    <row r="219" spans="1:9">
      <c r="A219" s="1359">
        <v>1143575877</v>
      </c>
      <c r="B219" s="1360" t="s">
        <v>434</v>
      </c>
      <c r="C219" s="1360" t="s">
        <v>379</v>
      </c>
      <c r="D219" s="1360" t="s">
        <v>383</v>
      </c>
      <c r="E219" s="1360" t="s">
        <v>137</v>
      </c>
      <c r="F219" s="1360" t="s">
        <v>229</v>
      </c>
      <c r="G219" s="1360" t="s">
        <v>228</v>
      </c>
      <c r="H219" s="1354"/>
      <c r="I219" s="1354"/>
    </row>
    <row r="220" spans="1:9">
      <c r="A220" s="1359">
        <v>1143594662</v>
      </c>
      <c r="B220" s="1360" t="s">
        <v>1345</v>
      </c>
      <c r="C220" s="1360" t="s">
        <v>7</v>
      </c>
      <c r="D220" s="1360"/>
      <c r="E220" s="1360"/>
      <c r="F220" s="1360" t="s">
        <v>217</v>
      </c>
      <c r="G220" s="1360" t="s">
        <v>216</v>
      </c>
      <c r="H220" s="1354"/>
      <c r="I220" s="1354"/>
    </row>
    <row r="221" spans="1:9">
      <c r="A221" s="1359">
        <v>1143601228</v>
      </c>
      <c r="B221" s="1360" t="s">
        <v>1132</v>
      </c>
      <c r="C221" s="1360" t="s">
        <v>381</v>
      </c>
      <c r="D221" s="1360" t="s">
        <v>380</v>
      </c>
      <c r="E221" s="1360" t="s">
        <v>146</v>
      </c>
      <c r="F221" s="1360" t="s">
        <v>223</v>
      </c>
      <c r="G221" s="1360" t="s">
        <v>222</v>
      </c>
      <c r="H221" s="1354"/>
      <c r="I221" s="1354"/>
    </row>
    <row r="222" spans="1:9">
      <c r="A222" s="1359">
        <v>1143615863</v>
      </c>
      <c r="B222" s="1360" t="s">
        <v>1133</v>
      </c>
      <c r="C222" s="1360" t="s">
        <v>381</v>
      </c>
      <c r="D222" s="1360" t="s">
        <v>832</v>
      </c>
      <c r="E222" s="1360" t="s">
        <v>145</v>
      </c>
      <c r="F222" s="1360" t="s">
        <v>213</v>
      </c>
      <c r="G222" s="1360" t="s">
        <v>212</v>
      </c>
      <c r="H222" s="1354"/>
      <c r="I222" s="1354"/>
    </row>
    <row r="223" spans="1:9">
      <c r="A223" s="1359">
        <v>1143618230</v>
      </c>
      <c r="B223" s="1360" t="s">
        <v>700</v>
      </c>
      <c r="C223" s="1360" t="s">
        <v>7</v>
      </c>
      <c r="D223" s="1360"/>
      <c r="E223" s="1360"/>
      <c r="F223" s="1360" t="s">
        <v>209</v>
      </c>
      <c r="G223" s="1360" t="s">
        <v>208</v>
      </c>
      <c r="H223" s="1354"/>
      <c r="I223" s="1354"/>
    </row>
    <row r="224" spans="1:9">
      <c r="A224" s="1359">
        <v>1143634708</v>
      </c>
      <c r="B224" s="1360" t="s">
        <v>944</v>
      </c>
      <c r="C224" s="1360" t="s">
        <v>381</v>
      </c>
      <c r="D224" s="1360" t="s">
        <v>832</v>
      </c>
      <c r="E224" s="1360" t="s">
        <v>145</v>
      </c>
      <c r="F224" s="1360" t="s">
        <v>209</v>
      </c>
      <c r="G224" s="1360" t="s">
        <v>208</v>
      </c>
      <c r="H224" s="1354"/>
      <c r="I224" s="1354"/>
    </row>
    <row r="225" spans="1:9">
      <c r="A225" s="1359">
        <v>1143656602</v>
      </c>
      <c r="B225" s="1360" t="s">
        <v>669</v>
      </c>
      <c r="C225" s="1360" t="s">
        <v>381</v>
      </c>
      <c r="D225" s="1360" t="s">
        <v>383</v>
      </c>
      <c r="E225" s="1360" t="s">
        <v>137</v>
      </c>
      <c r="F225" s="1360" t="s">
        <v>231</v>
      </c>
      <c r="G225" s="1360" t="s">
        <v>230</v>
      </c>
      <c r="H225" s="1354"/>
      <c r="I225" s="1354"/>
    </row>
    <row r="226" spans="1:9">
      <c r="A226" s="1359">
        <v>1143666395</v>
      </c>
      <c r="B226" s="1360" t="s">
        <v>674</v>
      </c>
      <c r="C226" s="1360" t="s">
        <v>381</v>
      </c>
      <c r="D226" s="1360" t="s">
        <v>382</v>
      </c>
      <c r="E226" s="1360" t="s">
        <v>133</v>
      </c>
      <c r="F226" s="1360" t="s">
        <v>231</v>
      </c>
      <c r="G226" s="1360" t="s">
        <v>230</v>
      </c>
      <c r="H226" s="1354"/>
      <c r="I226" s="1354"/>
    </row>
    <row r="227" spans="1:9">
      <c r="A227" s="1359">
        <v>1143671791</v>
      </c>
      <c r="B227" s="1360" t="s">
        <v>1134</v>
      </c>
      <c r="C227" s="1360" t="s">
        <v>381</v>
      </c>
      <c r="D227" s="1360" t="s">
        <v>380</v>
      </c>
      <c r="E227" s="1360" t="s">
        <v>146</v>
      </c>
      <c r="F227" s="1360" t="s">
        <v>223</v>
      </c>
      <c r="G227" s="1360" t="s">
        <v>222</v>
      </c>
      <c r="H227" s="1354"/>
      <c r="I227" s="1354"/>
    </row>
    <row r="228" spans="1:9">
      <c r="A228" s="1359">
        <v>1143690379</v>
      </c>
      <c r="B228" s="1360" t="s">
        <v>932</v>
      </c>
      <c r="C228" s="1360" t="s">
        <v>381</v>
      </c>
      <c r="D228" s="1360" t="s">
        <v>840</v>
      </c>
      <c r="E228" s="1360" t="s">
        <v>110</v>
      </c>
      <c r="F228" s="1360" t="s">
        <v>209</v>
      </c>
      <c r="G228" s="1360" t="s">
        <v>208</v>
      </c>
      <c r="H228" s="1354"/>
      <c r="I228" s="1354"/>
    </row>
    <row r="229" spans="1:9">
      <c r="A229" s="1359">
        <v>1143692847</v>
      </c>
      <c r="B229" s="1360" t="s">
        <v>806</v>
      </c>
      <c r="C229" s="1360" t="s">
        <v>381</v>
      </c>
      <c r="D229" s="1360" t="s">
        <v>380</v>
      </c>
      <c r="E229" s="1360" t="s">
        <v>146</v>
      </c>
      <c r="F229" s="1360" t="s">
        <v>231</v>
      </c>
      <c r="G229" s="1360" t="s">
        <v>230</v>
      </c>
      <c r="H229" s="1354"/>
      <c r="I229" s="1354"/>
    </row>
    <row r="230" spans="1:9">
      <c r="A230" s="1359">
        <v>1143711530</v>
      </c>
      <c r="B230" s="1360" t="s">
        <v>569</v>
      </c>
      <c r="C230" s="1360" t="s">
        <v>381</v>
      </c>
      <c r="D230" s="1360" t="s">
        <v>385</v>
      </c>
      <c r="E230" s="1360" t="s">
        <v>129</v>
      </c>
      <c r="F230" s="1360" t="s">
        <v>231</v>
      </c>
      <c r="G230" s="1360" t="s">
        <v>230</v>
      </c>
      <c r="H230" s="1354"/>
      <c r="I230" s="1354"/>
    </row>
    <row r="231" spans="1:9">
      <c r="A231" s="1359">
        <v>1143714278</v>
      </c>
      <c r="B231" s="1360" t="s">
        <v>1135</v>
      </c>
      <c r="C231" s="1360" t="s">
        <v>381</v>
      </c>
      <c r="D231" s="1360" t="s">
        <v>832</v>
      </c>
      <c r="E231" s="1360" t="s">
        <v>145</v>
      </c>
      <c r="F231" s="1360" t="s">
        <v>231</v>
      </c>
      <c r="G231" s="1360" t="s">
        <v>230</v>
      </c>
      <c r="H231" s="1354"/>
      <c r="I231" s="1354"/>
    </row>
    <row r="232" spans="1:9">
      <c r="A232" s="1359">
        <v>1143714419</v>
      </c>
      <c r="B232" s="1360" t="s">
        <v>574</v>
      </c>
      <c r="C232" s="1360" t="s">
        <v>381</v>
      </c>
      <c r="D232" s="1360" t="s">
        <v>385</v>
      </c>
      <c r="E232" s="1360" t="s">
        <v>129</v>
      </c>
      <c r="F232" s="1360" t="s">
        <v>231</v>
      </c>
      <c r="G232" s="1360" t="s">
        <v>230</v>
      </c>
      <c r="H232" s="1354"/>
      <c r="I232" s="1354"/>
    </row>
    <row r="233" spans="1:9">
      <c r="A233" s="1359">
        <v>1143745843</v>
      </c>
      <c r="B233" s="1360" t="s">
        <v>864</v>
      </c>
      <c r="C233" s="1360" t="s">
        <v>381</v>
      </c>
      <c r="D233" s="1360" t="s">
        <v>832</v>
      </c>
      <c r="E233" s="1360" t="s">
        <v>145</v>
      </c>
      <c r="F233" s="1360" t="s">
        <v>231</v>
      </c>
      <c r="G233" s="1360" t="s">
        <v>230</v>
      </c>
      <c r="H233" s="1354"/>
      <c r="I233" s="1354"/>
    </row>
    <row r="234" spans="1:9">
      <c r="A234" s="1359">
        <v>1143751593</v>
      </c>
      <c r="B234" s="1360" t="s">
        <v>1136</v>
      </c>
      <c r="C234" s="1360" t="s">
        <v>381</v>
      </c>
      <c r="D234" s="1360" t="s">
        <v>383</v>
      </c>
      <c r="E234" s="1360" t="s">
        <v>137</v>
      </c>
      <c r="F234" s="1360" t="s">
        <v>237</v>
      </c>
      <c r="G234" s="1360" t="s">
        <v>236</v>
      </c>
      <c r="H234" s="1354"/>
      <c r="I234" s="1354"/>
    </row>
    <row r="235" spans="1:9">
      <c r="A235" s="1359">
        <v>1143762061</v>
      </c>
      <c r="B235" s="1360" t="s">
        <v>966</v>
      </c>
      <c r="C235" s="1360" t="s">
        <v>7</v>
      </c>
      <c r="D235" s="1360"/>
      <c r="E235" s="1360"/>
      <c r="F235" s="1360" t="s">
        <v>231</v>
      </c>
      <c r="G235" s="1360" t="s">
        <v>230</v>
      </c>
      <c r="H235" s="1354"/>
      <c r="I235" s="1354"/>
    </row>
    <row r="236" spans="1:9">
      <c r="A236" s="1359">
        <v>1143767649</v>
      </c>
      <c r="B236" s="1360" t="s">
        <v>823</v>
      </c>
      <c r="C236" s="1360" t="s">
        <v>381</v>
      </c>
      <c r="D236" s="1360" t="s">
        <v>384</v>
      </c>
      <c r="E236" s="1360" t="s">
        <v>140</v>
      </c>
      <c r="F236" s="1360" t="s">
        <v>209</v>
      </c>
      <c r="G236" s="1360" t="s">
        <v>208</v>
      </c>
      <c r="H236" s="1354"/>
      <c r="I236" s="1354"/>
    </row>
    <row r="237" spans="1:9">
      <c r="A237" s="1359">
        <v>1143769512</v>
      </c>
      <c r="B237" s="1360" t="s">
        <v>411</v>
      </c>
      <c r="C237" s="1360" t="s">
        <v>379</v>
      </c>
      <c r="D237" s="1360" t="s">
        <v>380</v>
      </c>
      <c r="E237" s="1360" t="s">
        <v>146</v>
      </c>
      <c r="F237" s="1360" t="s">
        <v>231</v>
      </c>
      <c r="G237" s="1360" t="s">
        <v>230</v>
      </c>
      <c r="H237" s="1354"/>
      <c r="I237" s="1354"/>
    </row>
    <row r="238" spans="1:9">
      <c r="A238" s="1359">
        <v>1143776657</v>
      </c>
      <c r="B238" s="1360" t="s">
        <v>636</v>
      </c>
      <c r="C238" s="1360" t="s">
        <v>381</v>
      </c>
      <c r="D238" s="1360" t="s">
        <v>383</v>
      </c>
      <c r="E238" s="1360" t="s">
        <v>137</v>
      </c>
      <c r="F238" s="1360" t="s">
        <v>209</v>
      </c>
      <c r="G238" s="1360" t="s">
        <v>208</v>
      </c>
      <c r="H238" s="1354"/>
      <c r="I238" s="1354"/>
    </row>
    <row r="239" spans="1:9">
      <c r="A239" s="1359">
        <v>1143785823</v>
      </c>
      <c r="B239" s="1360" t="s">
        <v>488</v>
      </c>
      <c r="C239" s="1360" t="s">
        <v>381</v>
      </c>
      <c r="D239" s="1360" t="s">
        <v>382</v>
      </c>
      <c r="E239" s="1360" t="s">
        <v>133</v>
      </c>
      <c r="F239" s="1360" t="s">
        <v>209</v>
      </c>
      <c r="G239" s="1360" t="s">
        <v>208</v>
      </c>
      <c r="H239" s="1354"/>
      <c r="I239" s="1354"/>
    </row>
    <row r="240" spans="1:9">
      <c r="A240" s="1359">
        <v>1143806249</v>
      </c>
      <c r="B240" s="1360" t="s">
        <v>667</v>
      </c>
      <c r="C240" s="1360" t="s">
        <v>381</v>
      </c>
      <c r="D240" s="1360" t="s">
        <v>382</v>
      </c>
      <c r="E240" s="1360" t="s">
        <v>133</v>
      </c>
      <c r="F240" s="1360" t="s">
        <v>229</v>
      </c>
      <c r="G240" s="1360" t="s">
        <v>228</v>
      </c>
      <c r="H240" s="1354"/>
      <c r="I240" s="1354"/>
    </row>
    <row r="241" spans="1:9">
      <c r="A241" s="1359">
        <v>1143806801</v>
      </c>
      <c r="B241" s="1360" t="s">
        <v>465</v>
      </c>
      <c r="C241" s="1360" t="s">
        <v>381</v>
      </c>
      <c r="D241" s="1360" t="s">
        <v>383</v>
      </c>
      <c r="E241" s="1360" t="s">
        <v>137</v>
      </c>
      <c r="F241" s="1360" t="s">
        <v>231</v>
      </c>
      <c r="G241" s="1360" t="s">
        <v>230</v>
      </c>
      <c r="H241" s="1354"/>
      <c r="I241" s="1354"/>
    </row>
    <row r="242" spans="1:9">
      <c r="A242" s="1359">
        <v>1143807536</v>
      </c>
      <c r="B242" s="1360" t="s">
        <v>648</v>
      </c>
      <c r="C242" s="1360" t="s">
        <v>381</v>
      </c>
      <c r="D242" s="1360" t="s">
        <v>383</v>
      </c>
      <c r="E242" s="1360" t="s">
        <v>137</v>
      </c>
      <c r="F242" s="1360" t="s">
        <v>207</v>
      </c>
      <c r="G242" s="1360" t="s">
        <v>206</v>
      </c>
      <c r="H242" s="1354"/>
      <c r="I242" s="1354"/>
    </row>
    <row r="243" spans="1:9">
      <c r="A243" s="1359">
        <v>1143817634</v>
      </c>
      <c r="B243" s="1360" t="s">
        <v>1137</v>
      </c>
      <c r="C243" s="1360" t="s">
        <v>381</v>
      </c>
      <c r="D243" s="1360" t="s">
        <v>380</v>
      </c>
      <c r="E243" s="1360" t="s">
        <v>146</v>
      </c>
      <c r="F243" s="1360" t="s">
        <v>231</v>
      </c>
      <c r="G243" s="1360" t="s">
        <v>230</v>
      </c>
      <c r="H243" s="1354"/>
      <c r="I243" s="1354"/>
    </row>
    <row r="244" spans="1:9">
      <c r="A244" s="1359">
        <v>1143818004</v>
      </c>
      <c r="B244" s="1360" t="s">
        <v>630</v>
      </c>
      <c r="C244" s="1360" t="s">
        <v>381</v>
      </c>
      <c r="D244" s="1360" t="s">
        <v>382</v>
      </c>
      <c r="E244" s="1360" t="s">
        <v>133</v>
      </c>
      <c r="F244" s="1360" t="s">
        <v>231</v>
      </c>
      <c r="G244" s="1360" t="s">
        <v>230</v>
      </c>
      <c r="H244" s="1354"/>
      <c r="I244" s="1354"/>
    </row>
    <row r="245" spans="1:9">
      <c r="A245" s="1359">
        <v>1143833003</v>
      </c>
      <c r="B245" s="1360" t="s">
        <v>572</v>
      </c>
      <c r="C245" s="1360" t="s">
        <v>381</v>
      </c>
      <c r="D245" s="1360" t="s">
        <v>382</v>
      </c>
      <c r="E245" s="1360" t="s">
        <v>133</v>
      </c>
      <c r="F245" s="1360" t="s">
        <v>231</v>
      </c>
      <c r="G245" s="1360" t="s">
        <v>230</v>
      </c>
      <c r="H245" s="1354"/>
      <c r="I245" s="1354"/>
    </row>
    <row r="246" spans="1:9">
      <c r="A246" s="1359">
        <v>1143833326</v>
      </c>
      <c r="B246" s="1360" t="s">
        <v>1138</v>
      </c>
      <c r="C246" s="1360" t="s">
        <v>381</v>
      </c>
      <c r="D246" s="1360" t="s">
        <v>832</v>
      </c>
      <c r="E246" s="1360" t="s">
        <v>145</v>
      </c>
      <c r="F246" s="1360" t="s">
        <v>231</v>
      </c>
      <c r="G246" s="1360" t="s">
        <v>230</v>
      </c>
      <c r="H246" s="1354"/>
      <c r="I246" s="1354"/>
    </row>
    <row r="247" spans="1:9">
      <c r="A247" s="1359">
        <v>1143836352</v>
      </c>
      <c r="B247" s="1360" t="s">
        <v>618</v>
      </c>
      <c r="C247" s="1360" t="s">
        <v>381</v>
      </c>
      <c r="D247" s="1360" t="s">
        <v>382</v>
      </c>
      <c r="E247" s="1360" t="s">
        <v>133</v>
      </c>
      <c r="F247" s="1360" t="s">
        <v>207</v>
      </c>
      <c r="G247" s="1360" t="s">
        <v>206</v>
      </c>
      <c r="H247" s="1354"/>
      <c r="I247" s="1354"/>
    </row>
    <row r="248" spans="1:9">
      <c r="A248" s="1359">
        <v>1143842715</v>
      </c>
      <c r="B248" s="1360" t="s">
        <v>462</v>
      </c>
      <c r="C248" s="1360" t="s">
        <v>381</v>
      </c>
      <c r="D248" s="1360" t="s">
        <v>383</v>
      </c>
      <c r="E248" s="1360" t="s">
        <v>137</v>
      </c>
      <c r="F248" s="1360" t="s">
        <v>231</v>
      </c>
      <c r="G248" s="1360" t="s">
        <v>230</v>
      </c>
      <c r="H248" s="1354"/>
      <c r="I248" s="1354"/>
    </row>
    <row r="249" spans="1:9">
      <c r="A249" s="1359">
        <v>1143843242</v>
      </c>
      <c r="B249" s="1360" t="s">
        <v>1139</v>
      </c>
      <c r="C249" s="1360" t="s">
        <v>381</v>
      </c>
      <c r="D249" s="1360" t="s">
        <v>382</v>
      </c>
      <c r="E249" s="1360" t="s">
        <v>133</v>
      </c>
      <c r="F249" s="1360" t="s">
        <v>231</v>
      </c>
      <c r="G249" s="1360" t="s">
        <v>230</v>
      </c>
      <c r="H249" s="1354"/>
      <c r="I249" s="1354"/>
    </row>
    <row r="250" spans="1:9">
      <c r="A250" s="1359">
        <v>1143844810</v>
      </c>
      <c r="B250" s="1360" t="s">
        <v>443</v>
      </c>
      <c r="C250" s="1360" t="s">
        <v>379</v>
      </c>
      <c r="D250" s="1360" t="s">
        <v>383</v>
      </c>
      <c r="E250" s="1360" t="s">
        <v>137</v>
      </c>
      <c r="F250" s="1360" t="s">
        <v>231</v>
      </c>
      <c r="G250" s="1360" t="s">
        <v>230</v>
      </c>
      <c r="H250" s="1354"/>
      <c r="I250" s="1354"/>
    </row>
    <row r="251" spans="1:9">
      <c r="A251" s="1359">
        <v>1143853258</v>
      </c>
      <c r="B251" s="1360" t="s">
        <v>1346</v>
      </c>
      <c r="C251" s="1360" t="s">
        <v>7</v>
      </c>
      <c r="D251" s="1360"/>
      <c r="E251" s="1360"/>
      <c r="F251" s="1360" t="s">
        <v>231</v>
      </c>
      <c r="G251" s="1360" t="s">
        <v>230</v>
      </c>
      <c r="H251" s="1354"/>
      <c r="I251" s="1354"/>
    </row>
    <row r="252" spans="1:9">
      <c r="A252" s="1359">
        <v>1143873595</v>
      </c>
      <c r="B252" s="1360" t="s">
        <v>1140</v>
      </c>
      <c r="C252" s="1360" t="s">
        <v>381</v>
      </c>
      <c r="D252" s="1360" t="s">
        <v>380</v>
      </c>
      <c r="E252" s="1360" t="s">
        <v>146</v>
      </c>
      <c r="F252" s="1360" t="s">
        <v>219</v>
      </c>
      <c r="G252" s="1360" t="s">
        <v>218</v>
      </c>
      <c r="H252" s="1354"/>
      <c r="I252" s="1354"/>
    </row>
    <row r="253" spans="1:9">
      <c r="A253" s="1359">
        <v>1143892637</v>
      </c>
      <c r="B253" s="1360" t="s">
        <v>606</v>
      </c>
      <c r="C253" s="1360" t="s">
        <v>381</v>
      </c>
      <c r="D253" s="1360" t="s">
        <v>382</v>
      </c>
      <c r="E253" s="1360" t="s">
        <v>133</v>
      </c>
      <c r="F253" s="1360" t="s">
        <v>231</v>
      </c>
      <c r="G253" s="1360" t="s">
        <v>230</v>
      </c>
      <c r="H253" s="1354"/>
      <c r="I253" s="1354"/>
    </row>
    <row r="254" spans="1:9">
      <c r="A254" s="1359">
        <v>1143895176</v>
      </c>
      <c r="B254" s="1360" t="s">
        <v>1347</v>
      </c>
      <c r="C254" s="1360" t="s">
        <v>7</v>
      </c>
      <c r="D254" s="1360"/>
      <c r="E254" s="1360"/>
      <c r="F254" s="1360" t="s">
        <v>223</v>
      </c>
      <c r="G254" s="1360" t="s">
        <v>222</v>
      </c>
      <c r="H254" s="1354"/>
      <c r="I254" s="1354"/>
    </row>
    <row r="255" spans="1:9">
      <c r="A255" s="1359">
        <v>1143906536</v>
      </c>
      <c r="B255" s="1360" t="s">
        <v>942</v>
      </c>
      <c r="C255" s="1360" t="s">
        <v>381</v>
      </c>
      <c r="D255" s="1360" t="s">
        <v>835</v>
      </c>
      <c r="E255" s="1360" t="s">
        <v>238</v>
      </c>
      <c r="F255" s="1360" t="s">
        <v>231</v>
      </c>
      <c r="G255" s="1360" t="s">
        <v>230</v>
      </c>
      <c r="H255" s="1354"/>
      <c r="I255" s="1354"/>
    </row>
    <row r="256" spans="1:9">
      <c r="A256" s="1359">
        <v>1143913094</v>
      </c>
      <c r="B256" s="1360" t="s">
        <v>355</v>
      </c>
      <c r="C256" s="1360" t="s">
        <v>381</v>
      </c>
      <c r="D256" s="1360" t="s">
        <v>380</v>
      </c>
      <c r="E256" s="1360" t="s">
        <v>146</v>
      </c>
      <c r="F256" s="1360" t="s">
        <v>213</v>
      </c>
      <c r="G256" s="1360" t="s">
        <v>212</v>
      </c>
      <c r="H256" s="1354"/>
      <c r="I256" s="1354"/>
    </row>
    <row r="257" spans="1:9">
      <c r="A257" s="1359">
        <v>1143927912</v>
      </c>
      <c r="B257" s="1360" t="s">
        <v>611</v>
      </c>
      <c r="C257" s="1360" t="s">
        <v>381</v>
      </c>
      <c r="D257" s="1360" t="s">
        <v>423</v>
      </c>
      <c r="E257" s="1360" t="s">
        <v>102</v>
      </c>
      <c r="F257" s="1360" t="s">
        <v>209</v>
      </c>
      <c r="G257" s="1360" t="s">
        <v>208</v>
      </c>
      <c r="H257" s="1354"/>
      <c r="I257" s="1354"/>
    </row>
    <row r="258" spans="1:9">
      <c r="A258" s="1359">
        <v>1143951557</v>
      </c>
      <c r="B258" s="1360" t="s">
        <v>857</v>
      </c>
      <c r="C258" s="1360" t="s">
        <v>381</v>
      </c>
      <c r="D258" s="1360" t="s">
        <v>835</v>
      </c>
      <c r="E258" s="1360" t="s">
        <v>238</v>
      </c>
      <c r="F258" s="1360" t="s">
        <v>231</v>
      </c>
      <c r="G258" s="1360" t="s">
        <v>230</v>
      </c>
      <c r="H258" s="1354"/>
      <c r="I258" s="1354"/>
    </row>
    <row r="259" spans="1:9">
      <c r="A259" s="1359">
        <v>1143955236</v>
      </c>
      <c r="B259" s="1360" t="s">
        <v>701</v>
      </c>
      <c r="C259" s="1360" t="s">
        <v>7</v>
      </c>
      <c r="D259" s="1360"/>
      <c r="E259" s="1360"/>
      <c r="F259" s="1360" t="s">
        <v>231</v>
      </c>
      <c r="G259" s="1360" t="s">
        <v>230</v>
      </c>
      <c r="H259" s="1354"/>
      <c r="I259" s="1354"/>
    </row>
    <row r="260" spans="1:9">
      <c r="A260" s="1359">
        <v>1143956895</v>
      </c>
      <c r="B260" s="1360" t="s">
        <v>872</v>
      </c>
      <c r="C260" s="1360" t="s">
        <v>381</v>
      </c>
      <c r="D260" s="1360" t="s">
        <v>832</v>
      </c>
      <c r="E260" s="1360" t="s">
        <v>145</v>
      </c>
      <c r="F260" s="1360" t="s">
        <v>237</v>
      </c>
      <c r="G260" s="1360" t="s">
        <v>236</v>
      </c>
      <c r="H260" s="1354"/>
      <c r="I260" s="1354"/>
    </row>
    <row r="261" spans="1:9">
      <c r="A261" s="1359">
        <v>1143960616</v>
      </c>
      <c r="B261" s="1360" t="s">
        <v>352</v>
      </c>
      <c r="C261" s="1360" t="s">
        <v>381</v>
      </c>
      <c r="D261" s="1360" t="s">
        <v>380</v>
      </c>
      <c r="E261" s="1360" t="s">
        <v>146</v>
      </c>
      <c r="F261" s="1360" t="s">
        <v>209</v>
      </c>
      <c r="G261" s="1360" t="s">
        <v>208</v>
      </c>
      <c r="H261" s="1354"/>
      <c r="I261" s="1354"/>
    </row>
    <row r="262" spans="1:9">
      <c r="A262" s="1359">
        <v>1143961507</v>
      </c>
      <c r="B262" s="1360" t="s">
        <v>458</v>
      </c>
      <c r="C262" s="1360" t="s">
        <v>381</v>
      </c>
      <c r="D262" s="1360" t="s">
        <v>383</v>
      </c>
      <c r="E262" s="1360" t="s">
        <v>137</v>
      </c>
      <c r="F262" s="1360" t="s">
        <v>231</v>
      </c>
      <c r="G262" s="1360" t="s">
        <v>230</v>
      </c>
      <c r="H262" s="1354"/>
      <c r="I262" s="1354"/>
    </row>
    <row r="263" spans="1:9">
      <c r="A263" s="1359">
        <v>1143968544</v>
      </c>
      <c r="B263" s="1360" t="s">
        <v>1348</v>
      </c>
      <c r="C263" s="1360" t="s">
        <v>7</v>
      </c>
      <c r="D263" s="1360"/>
      <c r="E263" s="1360"/>
      <c r="F263" s="1360" t="s">
        <v>229</v>
      </c>
      <c r="G263" s="1360" t="s">
        <v>228</v>
      </c>
      <c r="H263" s="1354"/>
      <c r="I263" s="1354"/>
    </row>
    <row r="264" spans="1:9">
      <c r="A264" s="1359">
        <v>1144006005</v>
      </c>
      <c r="B264" s="1360" t="s">
        <v>1349</v>
      </c>
      <c r="C264" s="1360" t="s">
        <v>7</v>
      </c>
      <c r="D264" s="1360"/>
      <c r="E264" s="1360"/>
      <c r="F264" s="1360" t="s">
        <v>219</v>
      </c>
      <c r="G264" s="1360" t="s">
        <v>218</v>
      </c>
      <c r="H264" s="1354"/>
      <c r="I264" s="1354"/>
    </row>
    <row r="265" spans="1:9">
      <c r="A265" s="1359">
        <v>1144029650</v>
      </c>
      <c r="B265" s="1360" t="s">
        <v>1141</v>
      </c>
      <c r="C265" s="1360" t="s">
        <v>379</v>
      </c>
      <c r="D265" s="1360" t="s">
        <v>380</v>
      </c>
      <c r="E265" s="1360" t="s">
        <v>146</v>
      </c>
      <c r="F265" s="1360" t="s">
        <v>217</v>
      </c>
      <c r="G265" s="1360" t="s">
        <v>216</v>
      </c>
      <c r="H265" s="1354"/>
      <c r="I265" s="1354"/>
    </row>
    <row r="266" spans="1:9">
      <c r="A266" s="1359">
        <v>1144041523</v>
      </c>
      <c r="B266" s="1360" t="s">
        <v>672</v>
      </c>
      <c r="C266" s="1360" t="s">
        <v>381</v>
      </c>
      <c r="D266" s="1360" t="s">
        <v>382</v>
      </c>
      <c r="E266" s="1360" t="s">
        <v>133</v>
      </c>
      <c r="F266" s="1360" t="s">
        <v>231</v>
      </c>
      <c r="G266" s="1360" t="s">
        <v>230</v>
      </c>
      <c r="H266" s="1354"/>
      <c r="I266" s="1354"/>
    </row>
    <row r="267" spans="1:9">
      <c r="A267" s="1359">
        <v>1144053759</v>
      </c>
      <c r="B267" s="1360" t="s">
        <v>1142</v>
      </c>
      <c r="C267" s="1360" t="s">
        <v>381</v>
      </c>
      <c r="D267" s="1360" t="s">
        <v>380</v>
      </c>
      <c r="E267" s="1360" t="s">
        <v>146</v>
      </c>
      <c r="F267" s="1360" t="s">
        <v>205</v>
      </c>
      <c r="G267" s="1360" t="s">
        <v>204</v>
      </c>
      <c r="H267" s="1354"/>
      <c r="I267" s="1354"/>
    </row>
    <row r="268" spans="1:9">
      <c r="A268" s="1359">
        <v>1144067452</v>
      </c>
      <c r="B268" s="1360" t="s">
        <v>614</v>
      </c>
      <c r="C268" s="1360" t="s">
        <v>381</v>
      </c>
      <c r="D268" s="1360" t="s">
        <v>383</v>
      </c>
      <c r="E268" s="1360" t="s">
        <v>137</v>
      </c>
      <c r="F268" s="1360" t="s">
        <v>231</v>
      </c>
      <c r="G268" s="1360" t="s">
        <v>230</v>
      </c>
      <c r="H268" s="1354"/>
      <c r="I268" s="1354"/>
    </row>
    <row r="269" spans="1:9">
      <c r="A269" s="1359">
        <v>1144109213</v>
      </c>
      <c r="B269" s="1360" t="s">
        <v>1143</v>
      </c>
      <c r="C269" s="1360" t="s">
        <v>381</v>
      </c>
      <c r="D269" s="1360" t="s">
        <v>386</v>
      </c>
      <c r="E269" s="1360" t="s">
        <v>103</v>
      </c>
      <c r="F269" s="1360" t="s">
        <v>231</v>
      </c>
      <c r="G269" s="1360" t="s">
        <v>230</v>
      </c>
      <c r="H269" s="1354"/>
      <c r="I269" s="1354"/>
    </row>
    <row r="270" spans="1:9">
      <c r="A270" s="1359">
        <v>1144109445</v>
      </c>
      <c r="B270" s="1360" t="s">
        <v>917</v>
      </c>
      <c r="C270" s="1360" t="s">
        <v>381</v>
      </c>
      <c r="D270" s="1360" t="s">
        <v>832</v>
      </c>
      <c r="E270" s="1360" t="s">
        <v>145</v>
      </c>
      <c r="F270" s="1360" t="s">
        <v>209</v>
      </c>
      <c r="G270" s="1360" t="s">
        <v>208</v>
      </c>
      <c r="H270" s="1354"/>
      <c r="I270" s="1354"/>
    </row>
    <row r="271" spans="1:9">
      <c r="A271" s="1359">
        <v>1144109619</v>
      </c>
      <c r="B271" s="1360" t="s">
        <v>929</v>
      </c>
      <c r="C271" s="1360" t="s">
        <v>381</v>
      </c>
      <c r="D271" s="1360" t="s">
        <v>840</v>
      </c>
      <c r="E271" s="1360" t="s">
        <v>110</v>
      </c>
      <c r="F271" s="1360" t="s">
        <v>235</v>
      </c>
      <c r="G271" s="1360" t="s">
        <v>234</v>
      </c>
      <c r="H271" s="1354"/>
      <c r="I271" s="1354"/>
    </row>
    <row r="272" spans="1:9">
      <c r="A272" s="1359">
        <v>1144111565</v>
      </c>
      <c r="B272" s="1360" t="s">
        <v>487</v>
      </c>
      <c r="C272" s="1360" t="s">
        <v>381</v>
      </c>
      <c r="D272" s="1360" t="s">
        <v>382</v>
      </c>
      <c r="E272" s="1360" t="s">
        <v>133</v>
      </c>
      <c r="F272" s="1360" t="s">
        <v>237</v>
      </c>
      <c r="G272" s="1360" t="s">
        <v>236</v>
      </c>
      <c r="H272" s="1354"/>
      <c r="I272" s="1354"/>
    </row>
    <row r="273" spans="1:9">
      <c r="A273" s="1359">
        <v>1144113751</v>
      </c>
      <c r="B273" s="1360" t="s">
        <v>457</v>
      </c>
      <c r="C273" s="1360" t="s">
        <v>381</v>
      </c>
      <c r="D273" s="1360" t="s">
        <v>383</v>
      </c>
      <c r="E273" s="1360" t="s">
        <v>137</v>
      </c>
      <c r="F273" s="1360" t="s">
        <v>235</v>
      </c>
      <c r="G273" s="1360" t="s">
        <v>234</v>
      </c>
      <c r="H273" s="1354"/>
      <c r="I273" s="1354"/>
    </row>
    <row r="274" spans="1:9">
      <c r="A274" s="1359">
        <v>1144118446</v>
      </c>
      <c r="B274" s="1360" t="s">
        <v>1350</v>
      </c>
      <c r="C274" s="1360" t="s">
        <v>7</v>
      </c>
      <c r="D274" s="1360"/>
      <c r="E274" s="1360"/>
      <c r="F274" s="1360" t="s">
        <v>217</v>
      </c>
      <c r="G274" s="1360" t="s">
        <v>216</v>
      </c>
      <c r="H274" s="1354"/>
      <c r="I274" s="1354"/>
    </row>
    <row r="275" spans="1:9">
      <c r="A275" s="1359">
        <v>1144120616</v>
      </c>
      <c r="B275" s="1360" t="s">
        <v>691</v>
      </c>
      <c r="C275" s="1360" t="s">
        <v>7</v>
      </c>
      <c r="D275" s="1360"/>
      <c r="E275" s="1360"/>
      <c r="F275" s="1360" t="s">
        <v>215</v>
      </c>
      <c r="G275" s="1360" t="s">
        <v>214</v>
      </c>
      <c r="H275" s="1354"/>
      <c r="I275" s="1354"/>
    </row>
    <row r="276" spans="1:9">
      <c r="A276" s="1359">
        <v>1144124626</v>
      </c>
      <c r="B276" s="1360" t="s">
        <v>1144</v>
      </c>
      <c r="C276" s="1360" t="s">
        <v>381</v>
      </c>
      <c r="D276" s="1360" t="s">
        <v>382</v>
      </c>
      <c r="E276" s="1360" t="s">
        <v>133</v>
      </c>
      <c r="F276" s="1360" t="s">
        <v>231</v>
      </c>
      <c r="G276" s="1360" t="s">
        <v>230</v>
      </c>
      <c r="H276" s="1354"/>
      <c r="I276" s="1354"/>
    </row>
    <row r="277" spans="1:9">
      <c r="A277" s="1359">
        <v>1144126654</v>
      </c>
      <c r="B277" s="1360" t="s">
        <v>1145</v>
      </c>
      <c r="C277" s="1360" t="s">
        <v>381</v>
      </c>
      <c r="D277" s="1360" t="s">
        <v>382</v>
      </c>
      <c r="E277" s="1360" t="s">
        <v>133</v>
      </c>
      <c r="F277" s="1360" t="s">
        <v>231</v>
      </c>
      <c r="G277" s="1360" t="s">
        <v>230</v>
      </c>
      <c r="H277" s="1354"/>
      <c r="I277" s="1354"/>
    </row>
    <row r="278" spans="1:9">
      <c r="A278" s="1359">
        <v>1144129492</v>
      </c>
      <c r="B278" s="1360" t="s">
        <v>478</v>
      </c>
      <c r="C278" s="1360" t="s">
        <v>381</v>
      </c>
      <c r="D278" s="1360" t="s">
        <v>384</v>
      </c>
      <c r="E278" s="1360" t="s">
        <v>140</v>
      </c>
      <c r="F278" s="1360" t="s">
        <v>231</v>
      </c>
      <c r="G278" s="1360" t="s">
        <v>230</v>
      </c>
      <c r="H278" s="1354"/>
      <c r="I278" s="1354"/>
    </row>
    <row r="279" spans="1:9">
      <c r="A279" s="1359">
        <v>1144132389</v>
      </c>
      <c r="B279" s="1360" t="s">
        <v>633</v>
      </c>
      <c r="C279" s="1360" t="s">
        <v>381</v>
      </c>
      <c r="D279" s="1360" t="s">
        <v>383</v>
      </c>
      <c r="E279" s="1360" t="s">
        <v>137</v>
      </c>
      <c r="F279" s="1360" t="s">
        <v>231</v>
      </c>
      <c r="G279" s="1360" t="s">
        <v>230</v>
      </c>
      <c r="H279" s="1354"/>
      <c r="I279" s="1354"/>
    </row>
    <row r="280" spans="1:9">
      <c r="A280" s="1359">
        <v>1144133866</v>
      </c>
      <c r="B280" s="1360" t="s">
        <v>866</v>
      </c>
      <c r="C280" s="1360" t="s">
        <v>381</v>
      </c>
      <c r="D280" s="1360" t="s">
        <v>832</v>
      </c>
      <c r="E280" s="1360" t="s">
        <v>145</v>
      </c>
      <c r="F280" s="1360" t="s">
        <v>231</v>
      </c>
      <c r="G280" s="1360" t="s">
        <v>230</v>
      </c>
      <c r="H280" s="1354"/>
      <c r="I280" s="1354"/>
    </row>
    <row r="281" spans="1:9">
      <c r="A281" s="1359">
        <v>1144134997</v>
      </c>
      <c r="B281" s="1360" t="s">
        <v>683</v>
      </c>
      <c r="C281" s="1360" t="s">
        <v>381</v>
      </c>
      <c r="D281" s="1360" t="s">
        <v>382</v>
      </c>
      <c r="E281" s="1360" t="s">
        <v>133</v>
      </c>
      <c r="F281" s="1360" t="s">
        <v>237</v>
      </c>
      <c r="G281" s="1360" t="s">
        <v>236</v>
      </c>
      <c r="H281" s="1354"/>
      <c r="I281" s="1354"/>
    </row>
    <row r="282" spans="1:9">
      <c r="A282" s="1359">
        <v>1144140135</v>
      </c>
      <c r="B282" s="1360" t="s">
        <v>927</v>
      </c>
      <c r="C282" s="1360" t="s">
        <v>381</v>
      </c>
      <c r="D282" s="1360" t="s">
        <v>832</v>
      </c>
      <c r="E282" s="1360" t="s">
        <v>145</v>
      </c>
      <c r="F282" s="1360" t="s">
        <v>209</v>
      </c>
      <c r="G282" s="1360" t="s">
        <v>208</v>
      </c>
      <c r="H282" s="1354"/>
      <c r="I282" s="1354"/>
    </row>
    <row r="283" spans="1:9">
      <c r="A283" s="1359">
        <v>1144146371</v>
      </c>
      <c r="B283" s="1360" t="s">
        <v>801</v>
      </c>
      <c r="C283" s="1360" t="s">
        <v>381</v>
      </c>
      <c r="D283" s="1360" t="s">
        <v>385</v>
      </c>
      <c r="E283" s="1360" t="s">
        <v>129</v>
      </c>
      <c r="F283" s="1360" t="s">
        <v>231</v>
      </c>
      <c r="G283" s="1360" t="s">
        <v>230</v>
      </c>
      <c r="H283" s="1354"/>
      <c r="I283" s="1354"/>
    </row>
    <row r="284" spans="1:9">
      <c r="A284" s="1359">
        <v>1144174456</v>
      </c>
      <c r="B284" s="1360" t="s">
        <v>1146</v>
      </c>
      <c r="C284" s="1360" t="s">
        <v>381</v>
      </c>
      <c r="D284" s="1360" t="s">
        <v>380</v>
      </c>
      <c r="E284" s="1360" t="s">
        <v>146</v>
      </c>
      <c r="F284" s="1360" t="s">
        <v>237</v>
      </c>
      <c r="G284" s="1360" t="s">
        <v>236</v>
      </c>
      <c r="H284" s="1354"/>
      <c r="I284" s="1354"/>
    </row>
    <row r="285" spans="1:9">
      <c r="A285" s="1359">
        <v>1144183366</v>
      </c>
      <c r="B285" s="1360" t="s">
        <v>632</v>
      </c>
      <c r="C285" s="1360" t="s">
        <v>381</v>
      </c>
      <c r="D285" s="1360" t="s">
        <v>382</v>
      </c>
      <c r="E285" s="1360" t="s">
        <v>133</v>
      </c>
      <c r="F285" s="1360" t="s">
        <v>209</v>
      </c>
      <c r="G285" s="1360" t="s">
        <v>208</v>
      </c>
      <c r="H285" s="1354"/>
      <c r="I285" s="1354"/>
    </row>
    <row r="286" spans="1:9">
      <c r="A286" s="1359">
        <v>1144185692</v>
      </c>
      <c r="B286" s="1360" t="s">
        <v>1351</v>
      </c>
      <c r="C286" s="1360" t="s">
        <v>7</v>
      </c>
      <c r="D286" s="1360"/>
      <c r="E286" s="1360"/>
      <c r="F286" s="1360" t="s">
        <v>219</v>
      </c>
      <c r="G286" s="1360" t="s">
        <v>218</v>
      </c>
      <c r="H286" s="1354"/>
      <c r="I286" s="1354"/>
    </row>
    <row r="287" spans="1:9">
      <c r="A287" s="1359">
        <v>1144197390</v>
      </c>
      <c r="B287" s="1360" t="s">
        <v>649</v>
      </c>
      <c r="C287" s="1360" t="s">
        <v>381</v>
      </c>
      <c r="D287" s="1360" t="s">
        <v>383</v>
      </c>
      <c r="E287" s="1360" t="s">
        <v>137</v>
      </c>
      <c r="F287" s="1360" t="s">
        <v>229</v>
      </c>
      <c r="G287" s="1360" t="s">
        <v>228</v>
      </c>
      <c r="H287" s="1354"/>
      <c r="I287" s="1354"/>
    </row>
    <row r="288" spans="1:9">
      <c r="A288" s="1359">
        <v>1144202976</v>
      </c>
      <c r="B288" s="1360" t="s">
        <v>629</v>
      </c>
      <c r="C288" s="1360" t="s">
        <v>381</v>
      </c>
      <c r="D288" s="1360" t="s">
        <v>382</v>
      </c>
      <c r="E288" s="1360" t="s">
        <v>133</v>
      </c>
      <c r="F288" s="1360" t="s">
        <v>219</v>
      </c>
      <c r="G288" s="1360" t="s">
        <v>218</v>
      </c>
      <c r="H288" s="1354"/>
      <c r="I288" s="1354"/>
    </row>
    <row r="289" spans="1:9">
      <c r="A289" s="1359">
        <v>1144204063</v>
      </c>
      <c r="B289" s="1360" t="s">
        <v>651</v>
      </c>
      <c r="C289" s="1360" t="s">
        <v>381</v>
      </c>
      <c r="D289" s="1360" t="s">
        <v>383</v>
      </c>
      <c r="E289" s="1360" t="s">
        <v>137</v>
      </c>
      <c r="F289" s="1360" t="s">
        <v>237</v>
      </c>
      <c r="G289" s="1360" t="s">
        <v>236</v>
      </c>
      <c r="H289" s="1354"/>
      <c r="I289" s="1354"/>
    </row>
    <row r="290" spans="1:9">
      <c r="A290" s="1359">
        <v>1144210532</v>
      </c>
      <c r="B290" s="1360" t="s">
        <v>485</v>
      </c>
      <c r="C290" s="1360" t="s">
        <v>381</v>
      </c>
      <c r="D290" s="1360" t="s">
        <v>382</v>
      </c>
      <c r="E290" s="1360" t="s">
        <v>133</v>
      </c>
      <c r="F290" s="1360" t="s">
        <v>217</v>
      </c>
      <c r="G290" s="1360" t="s">
        <v>216</v>
      </c>
      <c r="H290" s="1354"/>
      <c r="I290" s="1354"/>
    </row>
    <row r="291" spans="1:9">
      <c r="A291" s="1359">
        <v>1144215705</v>
      </c>
      <c r="B291" s="1360" t="s">
        <v>1352</v>
      </c>
      <c r="C291" s="1360" t="s">
        <v>7</v>
      </c>
      <c r="D291" s="1360"/>
      <c r="E291" s="1360"/>
      <c r="F291" s="1360" t="s">
        <v>223</v>
      </c>
      <c r="G291" s="1360" t="s">
        <v>222</v>
      </c>
      <c r="H291" s="1354"/>
      <c r="I291" s="1354"/>
    </row>
    <row r="292" spans="1:9">
      <c r="A292" s="1359">
        <v>1144219301</v>
      </c>
      <c r="B292" s="1360" t="s">
        <v>1147</v>
      </c>
      <c r="C292" s="1360" t="s">
        <v>379</v>
      </c>
      <c r="D292" s="1360" t="s">
        <v>380</v>
      </c>
      <c r="E292" s="1360" t="s">
        <v>146</v>
      </c>
      <c r="F292" s="1360" t="s">
        <v>207</v>
      </c>
      <c r="G292" s="1360" t="s">
        <v>206</v>
      </c>
      <c r="H292" s="1354"/>
      <c r="I292" s="1354"/>
    </row>
    <row r="293" spans="1:9">
      <c r="A293" s="1359">
        <v>1144241974</v>
      </c>
      <c r="B293" s="1360" t="s">
        <v>1148</v>
      </c>
      <c r="C293" s="1360" t="s">
        <v>381</v>
      </c>
      <c r="D293" s="1360" t="s">
        <v>380</v>
      </c>
      <c r="E293" s="1360" t="s">
        <v>146</v>
      </c>
      <c r="F293" s="1360" t="s">
        <v>209</v>
      </c>
      <c r="G293" s="1360" t="s">
        <v>208</v>
      </c>
      <c r="H293" s="1354"/>
      <c r="I293" s="1354"/>
    </row>
    <row r="294" spans="1:9">
      <c r="A294" s="1359">
        <v>1144243095</v>
      </c>
      <c r="B294" s="1360" t="s">
        <v>1353</v>
      </c>
      <c r="C294" s="1360" t="s">
        <v>7</v>
      </c>
      <c r="D294" s="1360"/>
      <c r="E294" s="1360"/>
      <c r="F294" s="1360" t="s">
        <v>231</v>
      </c>
      <c r="G294" s="1360" t="s">
        <v>230</v>
      </c>
      <c r="H294" s="1354"/>
      <c r="I294" s="1354"/>
    </row>
    <row r="295" spans="1:9">
      <c r="A295" s="1359">
        <v>1144254597</v>
      </c>
      <c r="B295" s="1360" t="s">
        <v>367</v>
      </c>
      <c r="C295" s="1360" t="s">
        <v>379</v>
      </c>
      <c r="D295" s="1360" t="s">
        <v>380</v>
      </c>
      <c r="E295" s="1360" t="s">
        <v>146</v>
      </c>
      <c r="F295" s="1360" t="s">
        <v>215</v>
      </c>
      <c r="G295" s="1360" t="s">
        <v>214</v>
      </c>
      <c r="H295" s="1354"/>
      <c r="I295" s="1354"/>
    </row>
    <row r="296" spans="1:9">
      <c r="A296" s="1359">
        <v>1144261501</v>
      </c>
      <c r="B296" s="1360" t="s">
        <v>922</v>
      </c>
      <c r="C296" s="1360" t="s">
        <v>381</v>
      </c>
      <c r="D296" s="1360" t="s">
        <v>832</v>
      </c>
      <c r="E296" s="1360" t="s">
        <v>145</v>
      </c>
      <c r="F296" s="1360" t="s">
        <v>209</v>
      </c>
      <c r="G296" s="1360" t="s">
        <v>208</v>
      </c>
      <c r="H296" s="1354"/>
      <c r="I296" s="1354"/>
    </row>
    <row r="297" spans="1:9">
      <c r="A297" s="1359">
        <v>1144265478</v>
      </c>
      <c r="B297" s="1360" t="s">
        <v>1354</v>
      </c>
      <c r="C297" s="1360" t="s">
        <v>7</v>
      </c>
      <c r="D297" s="1360"/>
      <c r="E297" s="1360"/>
      <c r="F297" s="1360" t="s">
        <v>221</v>
      </c>
      <c r="G297" s="1360" t="s">
        <v>220</v>
      </c>
      <c r="H297" s="1354"/>
      <c r="I297" s="1354"/>
    </row>
    <row r="298" spans="1:9">
      <c r="A298" s="1359">
        <v>1144318608</v>
      </c>
      <c r="B298" s="1360" t="s">
        <v>366</v>
      </c>
      <c r="C298" s="1360" t="s">
        <v>379</v>
      </c>
      <c r="D298" s="1360" t="s">
        <v>380</v>
      </c>
      <c r="E298" s="1360" t="s">
        <v>146</v>
      </c>
      <c r="F298" s="1360" t="s">
        <v>213</v>
      </c>
      <c r="G298" s="1360" t="s">
        <v>212</v>
      </c>
      <c r="H298" s="1354"/>
      <c r="I298" s="1354"/>
    </row>
    <row r="299" spans="1:9">
      <c r="A299" s="1359">
        <v>1144323582</v>
      </c>
      <c r="B299" s="1360" t="s">
        <v>868</v>
      </c>
      <c r="C299" s="1360" t="s">
        <v>381</v>
      </c>
      <c r="D299" s="1360" t="s">
        <v>832</v>
      </c>
      <c r="E299" s="1360" t="s">
        <v>145</v>
      </c>
      <c r="F299" s="1360" t="s">
        <v>235</v>
      </c>
      <c r="G299" s="1360" t="s">
        <v>234</v>
      </c>
      <c r="H299" s="1354"/>
      <c r="I299" s="1354"/>
    </row>
    <row r="300" spans="1:9">
      <c r="A300" s="1359">
        <v>1144338499</v>
      </c>
      <c r="B300" s="1360" t="s">
        <v>610</v>
      </c>
      <c r="C300" s="1360" t="s">
        <v>381</v>
      </c>
      <c r="D300" s="1360" t="s">
        <v>383</v>
      </c>
      <c r="E300" s="1360" t="s">
        <v>137</v>
      </c>
      <c r="F300" s="1360" t="s">
        <v>231</v>
      </c>
      <c r="G300" s="1360" t="s">
        <v>230</v>
      </c>
      <c r="H300" s="1354"/>
      <c r="I300" s="1354"/>
    </row>
    <row r="301" spans="1:9">
      <c r="A301" s="1359">
        <v>1144339562</v>
      </c>
      <c r="B301" s="1360" t="s">
        <v>477</v>
      </c>
      <c r="C301" s="1360" t="s">
        <v>381</v>
      </c>
      <c r="D301" s="1360" t="s">
        <v>385</v>
      </c>
      <c r="E301" s="1360" t="s">
        <v>129</v>
      </c>
      <c r="F301" s="1360" t="s">
        <v>223</v>
      </c>
      <c r="G301" s="1360" t="s">
        <v>222</v>
      </c>
      <c r="H301" s="1354"/>
      <c r="I301" s="1354"/>
    </row>
    <row r="302" spans="1:9">
      <c r="A302" s="1359">
        <v>1144361350</v>
      </c>
      <c r="B302" s="1360" t="s">
        <v>1355</v>
      </c>
      <c r="C302" s="1360" t="s">
        <v>7</v>
      </c>
      <c r="D302" s="1360"/>
      <c r="E302" s="1360"/>
      <c r="F302" s="1360" t="s">
        <v>207</v>
      </c>
      <c r="G302" s="1360" t="s">
        <v>206</v>
      </c>
      <c r="H302" s="1354"/>
      <c r="I302" s="1354"/>
    </row>
    <row r="303" spans="1:9">
      <c r="A303" s="1359">
        <v>1144362150</v>
      </c>
      <c r="B303" s="1360" t="s">
        <v>1356</v>
      </c>
      <c r="C303" s="1360" t="s">
        <v>7</v>
      </c>
      <c r="D303" s="1360"/>
      <c r="E303" s="1360"/>
      <c r="F303" s="1360" t="s">
        <v>215</v>
      </c>
      <c r="G303" s="1360" t="s">
        <v>214</v>
      </c>
      <c r="H303" s="1354"/>
      <c r="I303" s="1354"/>
    </row>
    <row r="304" spans="1:9">
      <c r="A304" s="1359">
        <v>1144431591</v>
      </c>
      <c r="B304" s="1360" t="s">
        <v>354</v>
      </c>
      <c r="C304" s="1360" t="s">
        <v>381</v>
      </c>
      <c r="D304" s="1360" t="s">
        <v>380</v>
      </c>
      <c r="E304" s="1360" t="s">
        <v>146</v>
      </c>
      <c r="F304" s="1360" t="s">
        <v>229</v>
      </c>
      <c r="G304" s="1360" t="s">
        <v>228</v>
      </c>
      <c r="H304" s="1354"/>
      <c r="I304" s="1354"/>
    </row>
    <row r="305" spans="1:9">
      <c r="A305" s="1359">
        <v>1144449106</v>
      </c>
      <c r="B305" s="1360" t="s">
        <v>387</v>
      </c>
      <c r="C305" s="1360" t="s">
        <v>379</v>
      </c>
      <c r="D305" s="1360" t="s">
        <v>380</v>
      </c>
      <c r="E305" s="1360" t="s">
        <v>146</v>
      </c>
      <c r="F305" s="1360" t="s">
        <v>217</v>
      </c>
      <c r="G305" s="1360" t="s">
        <v>216</v>
      </c>
      <c r="H305" s="1354"/>
      <c r="I305" s="1354"/>
    </row>
    <row r="306" spans="1:9">
      <c r="A306" s="1359">
        <v>1144458669</v>
      </c>
      <c r="B306" s="1360" t="s">
        <v>441</v>
      </c>
      <c r="C306" s="1360" t="s">
        <v>379</v>
      </c>
      <c r="D306" s="1360" t="s">
        <v>385</v>
      </c>
      <c r="E306" s="1360" t="s">
        <v>129</v>
      </c>
      <c r="F306" s="1360" t="s">
        <v>231</v>
      </c>
      <c r="G306" s="1360" t="s">
        <v>230</v>
      </c>
      <c r="H306" s="1354"/>
      <c r="I306" s="1354"/>
    </row>
    <row r="307" spans="1:9">
      <c r="A307" s="1359">
        <v>1144465003</v>
      </c>
      <c r="B307" s="1360" t="s">
        <v>343</v>
      </c>
      <c r="C307" s="1360" t="s">
        <v>381</v>
      </c>
      <c r="D307" s="1360" t="s">
        <v>380</v>
      </c>
      <c r="E307" s="1360" t="s">
        <v>146</v>
      </c>
      <c r="F307" s="1360" t="s">
        <v>207</v>
      </c>
      <c r="G307" s="1360" t="s">
        <v>206</v>
      </c>
      <c r="H307" s="1354"/>
      <c r="I307" s="1354"/>
    </row>
    <row r="308" spans="1:9">
      <c r="A308" s="1359">
        <v>1144467827</v>
      </c>
      <c r="B308" s="1360" t="s">
        <v>852</v>
      </c>
      <c r="C308" s="1360" t="s">
        <v>381</v>
      </c>
      <c r="D308" s="1360" t="s">
        <v>832</v>
      </c>
      <c r="E308" s="1360" t="s">
        <v>145</v>
      </c>
      <c r="F308" s="1360" t="s">
        <v>231</v>
      </c>
      <c r="G308" s="1360" t="s">
        <v>230</v>
      </c>
      <c r="H308" s="1354"/>
      <c r="I308" s="1354"/>
    </row>
    <row r="309" spans="1:9">
      <c r="A309" s="1359">
        <v>1144471407</v>
      </c>
      <c r="B309" s="1360" t="s">
        <v>935</v>
      </c>
      <c r="C309" s="1360" t="s">
        <v>381</v>
      </c>
      <c r="D309" s="1360" t="s">
        <v>832</v>
      </c>
      <c r="E309" s="1360" t="s">
        <v>145</v>
      </c>
      <c r="F309" s="1360" t="s">
        <v>227</v>
      </c>
      <c r="G309" s="1360" t="s">
        <v>226</v>
      </c>
      <c r="H309" s="1354"/>
      <c r="I309" s="1354"/>
    </row>
    <row r="310" spans="1:9">
      <c r="A310" s="1359">
        <v>1144491256</v>
      </c>
      <c r="B310" s="1360" t="s">
        <v>1357</v>
      </c>
      <c r="C310" s="1360" t="s">
        <v>7</v>
      </c>
      <c r="D310" s="1360"/>
      <c r="E310" s="1360"/>
      <c r="F310" s="1360" t="s">
        <v>215</v>
      </c>
      <c r="G310" s="1360" t="s">
        <v>214</v>
      </c>
      <c r="H310" s="1354"/>
      <c r="I310" s="1354"/>
    </row>
    <row r="311" spans="1:9">
      <c r="A311" s="1359">
        <v>1144495893</v>
      </c>
      <c r="B311" s="1360" t="s">
        <v>1358</v>
      </c>
      <c r="C311" s="1360" t="s">
        <v>7</v>
      </c>
      <c r="D311" s="1360"/>
      <c r="E311" s="1360"/>
      <c r="F311" s="1360" t="s">
        <v>215</v>
      </c>
      <c r="G311" s="1360" t="s">
        <v>214</v>
      </c>
      <c r="H311" s="1354"/>
      <c r="I311" s="1354"/>
    </row>
    <row r="312" spans="1:9">
      <c r="A312" s="1359">
        <v>1144503910</v>
      </c>
      <c r="B312" s="1360" t="s">
        <v>1359</v>
      </c>
      <c r="C312" s="1360" t="s">
        <v>7</v>
      </c>
      <c r="D312" s="1360"/>
      <c r="E312" s="1360"/>
      <c r="F312" s="1360" t="s">
        <v>231</v>
      </c>
      <c r="G312" s="1360" t="s">
        <v>230</v>
      </c>
      <c r="H312" s="1354"/>
      <c r="I312" s="1354"/>
    </row>
    <row r="313" spans="1:9">
      <c r="A313" s="1359">
        <v>1144515633</v>
      </c>
      <c r="B313" s="1360" t="s">
        <v>655</v>
      </c>
      <c r="C313" s="1360" t="s">
        <v>381</v>
      </c>
      <c r="D313" s="1360" t="s">
        <v>385</v>
      </c>
      <c r="E313" s="1360" t="s">
        <v>129</v>
      </c>
      <c r="F313" s="1360" t="s">
        <v>231</v>
      </c>
      <c r="G313" s="1360" t="s">
        <v>230</v>
      </c>
      <c r="H313" s="1354"/>
      <c r="I313" s="1354"/>
    </row>
    <row r="314" spans="1:9">
      <c r="A314" s="1359">
        <v>1144573830</v>
      </c>
      <c r="B314" s="1360" t="s">
        <v>1149</v>
      </c>
      <c r="C314" s="1360" t="s">
        <v>379</v>
      </c>
      <c r="D314" s="1360" t="s">
        <v>380</v>
      </c>
      <c r="E314" s="1360" t="s">
        <v>146</v>
      </c>
      <c r="F314" s="1360" t="s">
        <v>235</v>
      </c>
      <c r="G314" s="1360" t="s">
        <v>234</v>
      </c>
      <c r="H314" s="1354"/>
      <c r="I314" s="1354"/>
    </row>
    <row r="315" spans="1:9">
      <c r="A315" s="1359">
        <v>1144588820</v>
      </c>
      <c r="B315" s="1360" t="s">
        <v>331</v>
      </c>
      <c r="C315" s="1360" t="s">
        <v>381</v>
      </c>
      <c r="D315" s="1360" t="s">
        <v>382</v>
      </c>
      <c r="E315" s="1360" t="s">
        <v>133</v>
      </c>
      <c r="F315" s="1360" t="s">
        <v>231</v>
      </c>
      <c r="G315" s="1360" t="s">
        <v>230</v>
      </c>
      <c r="H315" s="1354"/>
      <c r="I315" s="1354"/>
    </row>
    <row r="316" spans="1:9">
      <c r="A316" s="1359">
        <v>1144612836</v>
      </c>
      <c r="B316" s="1360" t="s">
        <v>803</v>
      </c>
      <c r="C316" s="1360" t="s">
        <v>381</v>
      </c>
      <c r="D316" s="1360" t="s">
        <v>382</v>
      </c>
      <c r="E316" s="1360" t="s">
        <v>133</v>
      </c>
      <c r="F316" s="1360" t="s">
        <v>231</v>
      </c>
      <c r="G316" s="1360" t="s">
        <v>230</v>
      </c>
      <c r="H316" s="1354"/>
      <c r="I316" s="1354"/>
    </row>
    <row r="317" spans="1:9">
      <c r="A317" s="1359">
        <v>1144613529</v>
      </c>
      <c r="B317" s="1360" t="s">
        <v>1150</v>
      </c>
      <c r="C317" s="1360" t="s">
        <v>379</v>
      </c>
      <c r="D317" s="1360" t="s">
        <v>384</v>
      </c>
      <c r="E317" s="1360" t="s">
        <v>140</v>
      </c>
      <c r="F317" s="1360" t="s">
        <v>231</v>
      </c>
      <c r="G317" s="1360" t="s">
        <v>230</v>
      </c>
      <c r="H317" s="1354"/>
      <c r="I317" s="1354"/>
    </row>
    <row r="318" spans="1:9">
      <c r="A318" s="1359">
        <v>1144621548</v>
      </c>
      <c r="B318" s="1360" t="s">
        <v>356</v>
      </c>
      <c r="C318" s="1360" t="s">
        <v>381</v>
      </c>
      <c r="D318" s="1360" t="s">
        <v>380</v>
      </c>
      <c r="E318" s="1360" t="s">
        <v>146</v>
      </c>
      <c r="F318" s="1360" t="s">
        <v>221</v>
      </c>
      <c r="G318" s="1360" t="s">
        <v>220</v>
      </c>
      <c r="H318" s="1354"/>
      <c r="I318" s="1354"/>
    </row>
    <row r="319" spans="1:9">
      <c r="A319" s="1359">
        <v>1144638708</v>
      </c>
      <c r="B319" s="1360" t="s">
        <v>1360</v>
      </c>
      <c r="C319" s="1360" t="s">
        <v>7</v>
      </c>
      <c r="D319" s="1360"/>
      <c r="E319" s="1360"/>
      <c r="F319" s="1360" t="s">
        <v>209</v>
      </c>
      <c r="G319" s="1360" t="s">
        <v>208</v>
      </c>
      <c r="H319" s="1354"/>
      <c r="I319" s="1354"/>
    </row>
    <row r="320" spans="1:9">
      <c r="A320" s="1359">
        <v>1144653111</v>
      </c>
      <c r="B320" s="1360" t="s">
        <v>680</v>
      </c>
      <c r="C320" s="1360" t="s">
        <v>381</v>
      </c>
      <c r="D320" s="1360" t="s">
        <v>382</v>
      </c>
      <c r="E320" s="1360" t="s">
        <v>133</v>
      </c>
      <c r="F320" s="1360" t="s">
        <v>231</v>
      </c>
      <c r="G320" s="1360" t="s">
        <v>230</v>
      </c>
      <c r="H320" s="1354"/>
      <c r="I320" s="1354"/>
    </row>
    <row r="321" spans="1:9">
      <c r="A321" s="1359">
        <v>1144654085</v>
      </c>
      <c r="B321" s="1360" t="s">
        <v>568</v>
      </c>
      <c r="C321" s="1360" t="s">
        <v>381</v>
      </c>
      <c r="D321" s="1360" t="s">
        <v>382</v>
      </c>
      <c r="E321" s="1360" t="s">
        <v>133</v>
      </c>
      <c r="F321" s="1360" t="s">
        <v>225</v>
      </c>
      <c r="G321" s="1360" t="s">
        <v>224</v>
      </c>
      <c r="H321" s="1354"/>
      <c r="I321" s="1354"/>
    </row>
    <row r="322" spans="1:9">
      <c r="A322" s="1359">
        <v>1144688828</v>
      </c>
      <c r="B322" s="1360" t="s">
        <v>625</v>
      </c>
      <c r="C322" s="1360" t="s">
        <v>381</v>
      </c>
      <c r="D322" s="1360" t="s">
        <v>385</v>
      </c>
      <c r="E322" s="1360" t="s">
        <v>129</v>
      </c>
      <c r="F322" s="1360" t="s">
        <v>231</v>
      </c>
      <c r="G322" s="1360" t="s">
        <v>230</v>
      </c>
      <c r="H322" s="1354"/>
      <c r="I322" s="1354"/>
    </row>
    <row r="323" spans="1:9">
      <c r="A323" s="1359">
        <v>1144693844</v>
      </c>
      <c r="B323" s="1360" t="s">
        <v>1361</v>
      </c>
      <c r="C323" s="1360" t="s">
        <v>7</v>
      </c>
      <c r="D323" s="1360"/>
      <c r="E323" s="1360"/>
      <c r="F323" s="1360" t="s">
        <v>231</v>
      </c>
      <c r="G323" s="1360" t="s">
        <v>230</v>
      </c>
      <c r="H323" s="1354"/>
      <c r="I323" s="1354"/>
    </row>
    <row r="324" spans="1:9">
      <c r="A324" s="1359">
        <v>1144710549</v>
      </c>
      <c r="B324" s="1360" t="s">
        <v>1151</v>
      </c>
      <c r="C324" s="1360" t="s">
        <v>379</v>
      </c>
      <c r="D324" s="1360" t="s">
        <v>380</v>
      </c>
      <c r="E324" s="1360" t="s">
        <v>146</v>
      </c>
      <c r="F324" s="1360" t="s">
        <v>231</v>
      </c>
      <c r="G324" s="1360" t="s">
        <v>230</v>
      </c>
      <c r="H324" s="1354"/>
      <c r="I324" s="1354"/>
    </row>
    <row r="325" spans="1:9">
      <c r="A325" s="1359">
        <v>1144719615</v>
      </c>
      <c r="B325" s="1360" t="s">
        <v>1362</v>
      </c>
      <c r="C325" s="1360" t="s">
        <v>7</v>
      </c>
      <c r="D325" s="1360"/>
      <c r="E325" s="1360"/>
      <c r="F325" s="1360" t="s">
        <v>209</v>
      </c>
      <c r="G325" s="1360" t="s">
        <v>208</v>
      </c>
      <c r="H325" s="1354"/>
      <c r="I325" s="1354"/>
    </row>
    <row r="326" spans="1:9">
      <c r="A326" s="1359">
        <v>1144755106</v>
      </c>
      <c r="B326" s="1360" t="s">
        <v>813</v>
      </c>
      <c r="C326" s="1360" t="s">
        <v>7</v>
      </c>
      <c r="D326" s="1360"/>
      <c r="E326" s="1360"/>
      <c r="F326" s="1360" t="s">
        <v>231</v>
      </c>
      <c r="G326" s="1360" t="s">
        <v>230</v>
      </c>
      <c r="H326" s="1354"/>
      <c r="I326" s="1354"/>
    </row>
    <row r="327" spans="1:9">
      <c r="A327" s="1359">
        <v>1144773513</v>
      </c>
      <c r="B327" s="1360" t="s">
        <v>856</v>
      </c>
      <c r="C327" s="1360" t="s">
        <v>381</v>
      </c>
      <c r="D327" s="1360" t="s">
        <v>832</v>
      </c>
      <c r="E327" s="1360" t="s">
        <v>145</v>
      </c>
      <c r="F327" s="1360" t="s">
        <v>231</v>
      </c>
      <c r="G327" s="1360" t="s">
        <v>230</v>
      </c>
      <c r="H327" s="1354"/>
      <c r="I327" s="1354"/>
    </row>
    <row r="328" spans="1:9">
      <c r="A328" s="1359">
        <v>1144811172</v>
      </c>
      <c r="B328" s="1360" t="s">
        <v>376</v>
      </c>
      <c r="C328" s="1360" t="s">
        <v>379</v>
      </c>
      <c r="D328" s="1360" t="s">
        <v>380</v>
      </c>
      <c r="E328" s="1360" t="s">
        <v>146</v>
      </c>
      <c r="F328" s="1360" t="s">
        <v>207</v>
      </c>
      <c r="G328" s="1360" t="s">
        <v>206</v>
      </c>
      <c r="H328" s="1354"/>
      <c r="I328" s="1354"/>
    </row>
    <row r="329" spans="1:9">
      <c r="A329" s="1359">
        <v>1144857183</v>
      </c>
      <c r="B329" s="1360" t="s">
        <v>818</v>
      </c>
      <c r="C329" s="1360" t="s">
        <v>381</v>
      </c>
      <c r="D329" s="1360" t="s">
        <v>384</v>
      </c>
      <c r="E329" s="1360" t="s">
        <v>140</v>
      </c>
      <c r="F329" s="1360" t="s">
        <v>231</v>
      </c>
      <c r="G329" s="1360" t="s">
        <v>230</v>
      </c>
      <c r="H329" s="1354"/>
      <c r="I329" s="1354"/>
    </row>
    <row r="330" spans="1:9">
      <c r="A330" s="1359">
        <v>1144865020</v>
      </c>
      <c r="B330" s="1360" t="s">
        <v>579</v>
      </c>
      <c r="C330" s="1360" t="s">
        <v>381</v>
      </c>
      <c r="D330" s="1360" t="s">
        <v>385</v>
      </c>
      <c r="E330" s="1360" t="s">
        <v>129</v>
      </c>
      <c r="F330" s="1360" t="s">
        <v>231</v>
      </c>
      <c r="G330" s="1360" t="s">
        <v>230</v>
      </c>
      <c r="H330" s="1354"/>
      <c r="I330" s="1354"/>
    </row>
    <row r="331" spans="1:9">
      <c r="A331" s="1359">
        <v>1144890390</v>
      </c>
      <c r="B331" s="1360" t="s">
        <v>839</v>
      </c>
      <c r="C331" s="1360" t="s">
        <v>379</v>
      </c>
      <c r="D331" s="1360" t="s">
        <v>832</v>
      </c>
      <c r="E331" s="1360" t="s">
        <v>145</v>
      </c>
      <c r="F331" s="1360" t="s">
        <v>217</v>
      </c>
      <c r="G331" s="1360" t="s">
        <v>216</v>
      </c>
      <c r="H331" s="1354"/>
      <c r="I331" s="1354"/>
    </row>
    <row r="332" spans="1:9">
      <c r="A332" s="1359">
        <v>1144937076</v>
      </c>
      <c r="B332" s="1360" t="s">
        <v>596</v>
      </c>
      <c r="C332" s="1360" t="s">
        <v>381</v>
      </c>
      <c r="D332" s="1360" t="s">
        <v>385</v>
      </c>
      <c r="E332" s="1360" t="s">
        <v>129</v>
      </c>
      <c r="F332" s="1360" t="s">
        <v>231</v>
      </c>
      <c r="G332" s="1360" t="s">
        <v>230</v>
      </c>
      <c r="H332" s="1354"/>
      <c r="I332" s="1354"/>
    </row>
    <row r="333" spans="1:9">
      <c r="A333" s="1359">
        <v>1144987071</v>
      </c>
      <c r="B333" s="1360" t="s">
        <v>970</v>
      </c>
      <c r="C333" s="1360" t="s">
        <v>7</v>
      </c>
      <c r="D333" s="1360"/>
      <c r="E333" s="1360"/>
      <c r="F333" s="1360" t="s">
        <v>231</v>
      </c>
      <c r="G333" s="1360" t="s">
        <v>230</v>
      </c>
      <c r="H333" s="1354"/>
      <c r="I333" s="1354"/>
    </row>
    <row r="334" spans="1:9">
      <c r="A334" s="1359">
        <v>1145024296</v>
      </c>
      <c r="B334" s="1360" t="s">
        <v>1152</v>
      </c>
      <c r="C334" s="1360" t="s">
        <v>381</v>
      </c>
      <c r="D334" s="1360" t="s">
        <v>383</v>
      </c>
      <c r="E334" s="1360" t="s">
        <v>137</v>
      </c>
      <c r="F334" s="1360" t="s">
        <v>209</v>
      </c>
      <c r="G334" s="1360" t="s">
        <v>208</v>
      </c>
      <c r="H334" s="1354"/>
      <c r="I334" s="1354"/>
    </row>
    <row r="335" spans="1:9">
      <c r="A335" s="1359">
        <v>1145026770</v>
      </c>
      <c r="B335" s="1360" t="s">
        <v>841</v>
      </c>
      <c r="C335" s="1360" t="s">
        <v>379</v>
      </c>
      <c r="D335" s="1360" t="s">
        <v>832</v>
      </c>
      <c r="E335" s="1360" t="s">
        <v>145</v>
      </c>
      <c r="F335" s="1360" t="s">
        <v>223</v>
      </c>
      <c r="G335" s="1360" t="s">
        <v>222</v>
      </c>
      <c r="H335" s="1354"/>
      <c r="I335" s="1354"/>
    </row>
    <row r="336" spans="1:9">
      <c r="A336" s="1359">
        <v>1145030541</v>
      </c>
      <c r="B336" s="1360" t="s">
        <v>578</v>
      </c>
      <c r="C336" s="1360" t="s">
        <v>381</v>
      </c>
      <c r="D336" s="1360" t="s">
        <v>382</v>
      </c>
      <c r="E336" s="1360" t="s">
        <v>133</v>
      </c>
      <c r="F336" s="1360" t="s">
        <v>231</v>
      </c>
      <c r="G336" s="1360" t="s">
        <v>230</v>
      </c>
      <c r="H336" s="1354"/>
      <c r="I336" s="1354"/>
    </row>
    <row r="337" spans="1:9">
      <c r="A337" s="1359">
        <v>1145034600</v>
      </c>
      <c r="B337" s="1360" t="s">
        <v>1153</v>
      </c>
      <c r="C337" s="1360" t="s">
        <v>379</v>
      </c>
      <c r="D337" s="1360" t="s">
        <v>384</v>
      </c>
      <c r="E337" s="1360" t="s">
        <v>140</v>
      </c>
      <c r="F337" s="1360" t="s">
        <v>231</v>
      </c>
      <c r="G337" s="1360" t="s">
        <v>230</v>
      </c>
      <c r="H337" s="1354"/>
      <c r="I337" s="1354"/>
    </row>
    <row r="338" spans="1:9">
      <c r="A338" s="1359">
        <v>1145047412</v>
      </c>
      <c r="B338" s="1360" t="s">
        <v>924</v>
      </c>
      <c r="C338" s="1360" t="s">
        <v>381</v>
      </c>
      <c r="D338" s="1360" t="s">
        <v>832</v>
      </c>
      <c r="E338" s="1360" t="s">
        <v>145</v>
      </c>
      <c r="F338" s="1360" t="s">
        <v>217</v>
      </c>
      <c r="G338" s="1360" t="s">
        <v>216</v>
      </c>
      <c r="H338" s="1354"/>
      <c r="I338" s="1354"/>
    </row>
    <row r="339" spans="1:9">
      <c r="A339" s="1359">
        <v>1145052545</v>
      </c>
      <c r="B339" s="1360" t="s">
        <v>1363</v>
      </c>
      <c r="C339" s="1360" t="s">
        <v>7</v>
      </c>
      <c r="D339" s="1360"/>
      <c r="E339" s="1360"/>
      <c r="F339" s="1360" t="s">
        <v>223</v>
      </c>
      <c r="G339" s="1360" t="s">
        <v>222</v>
      </c>
      <c r="H339" s="1354"/>
      <c r="I339" s="1354"/>
    </row>
    <row r="340" spans="1:9">
      <c r="A340" s="1359">
        <v>1145078482</v>
      </c>
      <c r="B340" s="1360" t="s">
        <v>941</v>
      </c>
      <c r="C340" s="1360" t="s">
        <v>381</v>
      </c>
      <c r="D340" s="1360" t="s">
        <v>835</v>
      </c>
      <c r="E340" s="1360" t="s">
        <v>238</v>
      </c>
      <c r="F340" s="1360" t="s">
        <v>231</v>
      </c>
      <c r="G340" s="1360" t="s">
        <v>230</v>
      </c>
      <c r="H340" s="1354"/>
      <c r="I340" s="1354"/>
    </row>
    <row r="341" spans="1:9">
      <c r="A341" s="1359">
        <v>1145117900</v>
      </c>
      <c r="B341" s="1360" t="s">
        <v>943</v>
      </c>
      <c r="C341" s="1360" t="s">
        <v>381</v>
      </c>
      <c r="D341" s="1360" t="s">
        <v>835</v>
      </c>
      <c r="E341" s="1360" t="s">
        <v>238</v>
      </c>
      <c r="F341" s="1360" t="s">
        <v>231</v>
      </c>
      <c r="G341" s="1360" t="s">
        <v>230</v>
      </c>
      <c r="H341" s="1354"/>
      <c r="I341" s="1354"/>
    </row>
    <row r="342" spans="1:9">
      <c r="A342" s="1359">
        <v>1145228095</v>
      </c>
      <c r="B342" s="1360" t="s">
        <v>1154</v>
      </c>
      <c r="C342" s="1360" t="s">
        <v>379</v>
      </c>
      <c r="D342" s="1360" t="s">
        <v>385</v>
      </c>
      <c r="E342" s="1360" t="s">
        <v>129</v>
      </c>
      <c r="F342" s="1360" t="s">
        <v>231</v>
      </c>
      <c r="G342" s="1360" t="s">
        <v>230</v>
      </c>
      <c r="H342" s="1354"/>
      <c r="I342" s="1354"/>
    </row>
    <row r="343" spans="1:9">
      <c r="A343" s="1359">
        <v>1145230570</v>
      </c>
      <c r="B343" s="1360" t="s">
        <v>593</v>
      </c>
      <c r="C343" s="1360" t="s">
        <v>381</v>
      </c>
      <c r="D343" s="1360" t="s">
        <v>383</v>
      </c>
      <c r="E343" s="1360" t="s">
        <v>137</v>
      </c>
      <c r="F343" s="1360" t="s">
        <v>231</v>
      </c>
      <c r="G343" s="1360" t="s">
        <v>230</v>
      </c>
      <c r="H343" s="1354"/>
      <c r="I343" s="1354"/>
    </row>
    <row r="344" spans="1:9">
      <c r="A344" s="1359">
        <v>1145240090</v>
      </c>
      <c r="B344" s="1360" t="s">
        <v>894</v>
      </c>
      <c r="C344" s="1360" t="s">
        <v>381</v>
      </c>
      <c r="D344" s="1360" t="s">
        <v>850</v>
      </c>
      <c r="E344" s="1360" t="s">
        <v>142</v>
      </c>
      <c r="F344" s="1360" t="s">
        <v>207</v>
      </c>
      <c r="G344" s="1360" t="s">
        <v>206</v>
      </c>
      <c r="H344" s="1354"/>
      <c r="I344" s="1354"/>
    </row>
    <row r="345" spans="1:9">
      <c r="A345" s="1359">
        <v>1145278199</v>
      </c>
      <c r="B345" s="1360" t="s">
        <v>925</v>
      </c>
      <c r="C345" s="1360" t="s">
        <v>381</v>
      </c>
      <c r="D345" s="1360" t="s">
        <v>832</v>
      </c>
      <c r="E345" s="1360" t="s">
        <v>145</v>
      </c>
      <c r="F345" s="1360" t="s">
        <v>237</v>
      </c>
      <c r="G345" s="1360" t="s">
        <v>236</v>
      </c>
      <c r="H345" s="1354"/>
      <c r="I345" s="1354"/>
    </row>
    <row r="346" spans="1:9">
      <c r="A346" s="1359">
        <v>1145278314</v>
      </c>
      <c r="B346" s="1360" t="s">
        <v>1364</v>
      </c>
      <c r="C346" s="1360" t="s">
        <v>7</v>
      </c>
      <c r="D346" s="1360"/>
      <c r="E346" s="1360"/>
      <c r="F346" s="1360" t="s">
        <v>217</v>
      </c>
      <c r="G346" s="1360" t="s">
        <v>216</v>
      </c>
      <c r="H346" s="1354"/>
      <c r="I346" s="1354"/>
    </row>
    <row r="347" spans="1:9">
      <c r="A347" s="1359">
        <v>1145377744</v>
      </c>
      <c r="B347" s="1360" t="s">
        <v>1365</v>
      </c>
      <c r="C347" s="1360" t="s">
        <v>7</v>
      </c>
      <c r="D347" s="1360"/>
      <c r="E347" s="1360"/>
      <c r="F347" s="1360" t="s">
        <v>231</v>
      </c>
      <c r="G347" s="1360" t="s">
        <v>230</v>
      </c>
      <c r="H347" s="1354"/>
      <c r="I347" s="1354"/>
    </row>
    <row r="348" spans="1:9">
      <c r="A348" s="1359">
        <v>1145394202</v>
      </c>
      <c r="B348" s="1360" t="s">
        <v>397</v>
      </c>
      <c r="C348" s="1360" t="s">
        <v>381</v>
      </c>
      <c r="D348" s="1360" t="s">
        <v>380</v>
      </c>
      <c r="E348" s="1360" t="s">
        <v>146</v>
      </c>
      <c r="F348" s="1360" t="s">
        <v>205</v>
      </c>
      <c r="G348" s="1360" t="s">
        <v>204</v>
      </c>
      <c r="H348" s="1354"/>
      <c r="I348" s="1354"/>
    </row>
    <row r="349" spans="1:9">
      <c r="A349" s="1359">
        <v>1145440229</v>
      </c>
      <c r="B349" s="1360" t="s">
        <v>1155</v>
      </c>
      <c r="C349" s="1360" t="s">
        <v>381</v>
      </c>
      <c r="D349" s="1360" t="s">
        <v>385</v>
      </c>
      <c r="E349" s="1360" t="s">
        <v>129</v>
      </c>
      <c r="F349" s="1360" t="s">
        <v>227</v>
      </c>
      <c r="G349" s="1360" t="s">
        <v>226</v>
      </c>
      <c r="H349" s="1354"/>
      <c r="I349" s="1354"/>
    </row>
    <row r="350" spans="1:9">
      <c r="A350" s="1359">
        <v>1145454097</v>
      </c>
      <c r="B350" s="1360" t="s">
        <v>1156</v>
      </c>
      <c r="C350" s="1360" t="s">
        <v>381</v>
      </c>
      <c r="D350" s="1360" t="s">
        <v>383</v>
      </c>
      <c r="E350" s="1360" t="s">
        <v>137</v>
      </c>
      <c r="F350" s="1360" t="s">
        <v>231</v>
      </c>
      <c r="G350" s="1360" t="s">
        <v>230</v>
      </c>
      <c r="H350" s="1354"/>
      <c r="I350" s="1354"/>
    </row>
    <row r="351" spans="1:9">
      <c r="A351" s="1359">
        <v>1145464658</v>
      </c>
      <c r="B351" s="1360" t="s">
        <v>1366</v>
      </c>
      <c r="C351" s="1360" t="s">
        <v>7</v>
      </c>
      <c r="D351" s="1360"/>
      <c r="E351" s="1360"/>
      <c r="F351" s="1360" t="s">
        <v>235</v>
      </c>
      <c r="G351" s="1360" t="s">
        <v>234</v>
      </c>
      <c r="H351" s="1354"/>
      <c r="I351" s="1354"/>
    </row>
    <row r="352" spans="1:9">
      <c r="A352" s="1359">
        <v>1145471125</v>
      </c>
      <c r="B352" s="1360" t="s">
        <v>1157</v>
      </c>
      <c r="C352" s="1360" t="s">
        <v>381</v>
      </c>
      <c r="D352" s="1360" t="s">
        <v>380</v>
      </c>
      <c r="E352" s="1360" t="s">
        <v>146</v>
      </c>
      <c r="F352" s="1360" t="s">
        <v>217</v>
      </c>
      <c r="G352" s="1360" t="s">
        <v>216</v>
      </c>
      <c r="H352" s="1354"/>
      <c r="I352" s="1354"/>
    </row>
    <row r="353" spans="1:9">
      <c r="A353" s="1359">
        <v>1145545787</v>
      </c>
      <c r="B353" s="1360" t="s">
        <v>1158</v>
      </c>
      <c r="C353" s="1360" t="s">
        <v>381</v>
      </c>
      <c r="D353" s="1360" t="s">
        <v>382</v>
      </c>
      <c r="E353" s="1360" t="s">
        <v>133</v>
      </c>
      <c r="F353" s="1360" t="s">
        <v>231</v>
      </c>
      <c r="G353" s="1360" t="s">
        <v>230</v>
      </c>
      <c r="H353" s="1354"/>
      <c r="I353" s="1354"/>
    </row>
    <row r="354" spans="1:9">
      <c r="A354" s="1359">
        <v>1145593118</v>
      </c>
      <c r="B354" s="1360" t="s">
        <v>1159</v>
      </c>
      <c r="C354" s="1360" t="s">
        <v>379</v>
      </c>
      <c r="D354" s="1360" t="s">
        <v>380</v>
      </c>
      <c r="E354" s="1360" t="s">
        <v>146</v>
      </c>
      <c r="F354" s="1360" t="s">
        <v>227</v>
      </c>
      <c r="G354" s="1360" t="s">
        <v>226</v>
      </c>
      <c r="H354" s="1354"/>
      <c r="I354" s="1354"/>
    </row>
    <row r="355" spans="1:9">
      <c r="A355" s="1359">
        <v>1145690070</v>
      </c>
      <c r="B355" s="1360" t="s">
        <v>865</v>
      </c>
      <c r="C355" s="1360" t="s">
        <v>381</v>
      </c>
      <c r="D355" s="1360" t="s">
        <v>832</v>
      </c>
      <c r="E355" s="1360" t="s">
        <v>145</v>
      </c>
      <c r="F355" s="1360" t="s">
        <v>231</v>
      </c>
      <c r="G355" s="1360" t="s">
        <v>230</v>
      </c>
      <c r="H355" s="1354"/>
      <c r="I355" s="1354"/>
    </row>
    <row r="356" spans="1:9">
      <c r="A356" s="1359">
        <v>1145719515</v>
      </c>
      <c r="B356" s="1360" t="s">
        <v>1160</v>
      </c>
      <c r="C356" s="1360" t="s">
        <v>381</v>
      </c>
      <c r="D356" s="1360" t="s">
        <v>840</v>
      </c>
      <c r="E356" s="1360" t="s">
        <v>110</v>
      </c>
      <c r="F356" s="1360" t="s">
        <v>231</v>
      </c>
      <c r="G356" s="1360" t="s">
        <v>230</v>
      </c>
      <c r="H356" s="1354"/>
      <c r="I356" s="1354"/>
    </row>
    <row r="357" spans="1:9">
      <c r="A357" s="1359">
        <v>1145894730</v>
      </c>
      <c r="B357" s="1360" t="s">
        <v>1161</v>
      </c>
      <c r="C357" s="1360" t="s">
        <v>381</v>
      </c>
      <c r="D357" s="1360" t="s">
        <v>383</v>
      </c>
      <c r="E357" s="1360" t="s">
        <v>137</v>
      </c>
      <c r="F357" s="1360" t="s">
        <v>231</v>
      </c>
      <c r="G357" s="1360" t="s">
        <v>230</v>
      </c>
      <c r="H357" s="1354"/>
      <c r="I357" s="1354"/>
    </row>
    <row r="358" spans="1:9">
      <c r="A358" s="1359">
        <v>1145919206</v>
      </c>
      <c r="B358" s="1360" t="s">
        <v>1367</v>
      </c>
      <c r="C358" s="1360" t="s">
        <v>7</v>
      </c>
      <c r="D358" s="1360"/>
      <c r="E358" s="1360"/>
      <c r="F358" s="1360" t="s">
        <v>209</v>
      </c>
      <c r="G358" s="1360" t="s">
        <v>208</v>
      </c>
      <c r="H358" s="1354"/>
      <c r="I358" s="1354"/>
    </row>
    <row r="359" spans="1:9">
      <c r="A359" s="1359">
        <v>1146010955</v>
      </c>
      <c r="B359" s="1360" t="s">
        <v>1162</v>
      </c>
      <c r="C359" s="1360" t="s">
        <v>381</v>
      </c>
      <c r="D359" s="1360" t="s">
        <v>382</v>
      </c>
      <c r="E359" s="1360" t="s">
        <v>133</v>
      </c>
      <c r="F359" s="1360" t="s">
        <v>209</v>
      </c>
      <c r="G359" s="1360" t="s">
        <v>208</v>
      </c>
      <c r="H359" s="1354"/>
      <c r="I359" s="1354"/>
    </row>
    <row r="360" spans="1:9">
      <c r="A360" s="1359">
        <v>1146039723</v>
      </c>
      <c r="B360" s="1360" t="s">
        <v>854</v>
      </c>
      <c r="C360" s="1360" t="s">
        <v>381</v>
      </c>
      <c r="D360" s="1360" t="s">
        <v>835</v>
      </c>
      <c r="E360" s="1360" t="s">
        <v>238</v>
      </c>
      <c r="F360" s="1360" t="s">
        <v>231</v>
      </c>
      <c r="G360" s="1360" t="s">
        <v>230</v>
      </c>
      <c r="H360" s="1354"/>
      <c r="I360" s="1354"/>
    </row>
    <row r="361" spans="1:9">
      <c r="A361" s="1359">
        <v>1146067617</v>
      </c>
      <c r="B361" s="1360" t="s">
        <v>466</v>
      </c>
      <c r="C361" s="1360" t="s">
        <v>381</v>
      </c>
      <c r="D361" s="1360" t="s">
        <v>385</v>
      </c>
      <c r="E361" s="1360" t="s">
        <v>129</v>
      </c>
      <c r="F361" s="1360" t="s">
        <v>231</v>
      </c>
      <c r="G361" s="1360" t="s">
        <v>230</v>
      </c>
      <c r="H361" s="1354"/>
      <c r="I361" s="1354"/>
    </row>
    <row r="362" spans="1:9">
      <c r="A362" s="1359">
        <v>1146135414</v>
      </c>
      <c r="B362" s="1360" t="s">
        <v>946</v>
      </c>
      <c r="C362" s="1360" t="s">
        <v>381</v>
      </c>
      <c r="D362" s="1360" t="s">
        <v>832</v>
      </c>
      <c r="E362" s="1360" t="s">
        <v>145</v>
      </c>
      <c r="F362" s="1360" t="s">
        <v>237</v>
      </c>
      <c r="G362" s="1360" t="s">
        <v>236</v>
      </c>
      <c r="H362" s="1354"/>
      <c r="I362" s="1354"/>
    </row>
    <row r="363" spans="1:9">
      <c r="A363" s="1359">
        <v>1146225553</v>
      </c>
      <c r="B363" s="1360" t="s">
        <v>621</v>
      </c>
      <c r="C363" s="1360" t="s">
        <v>381</v>
      </c>
      <c r="D363" s="1360" t="s">
        <v>383</v>
      </c>
      <c r="E363" s="1360" t="s">
        <v>137</v>
      </c>
      <c r="F363" s="1360" t="s">
        <v>231</v>
      </c>
      <c r="G363" s="1360" t="s">
        <v>230</v>
      </c>
      <c r="H363" s="1354"/>
      <c r="I363" s="1354"/>
    </row>
    <row r="364" spans="1:9">
      <c r="A364" s="1359">
        <v>1146231288</v>
      </c>
      <c r="B364" s="1360" t="s">
        <v>551</v>
      </c>
      <c r="C364" s="1360" t="s">
        <v>379</v>
      </c>
      <c r="D364" s="1360" t="s">
        <v>382</v>
      </c>
      <c r="E364" s="1360" t="s">
        <v>133</v>
      </c>
      <c r="F364" s="1360" t="s">
        <v>231</v>
      </c>
      <c r="G364" s="1360" t="s">
        <v>230</v>
      </c>
      <c r="H364" s="1354"/>
      <c r="I364" s="1354"/>
    </row>
    <row r="365" spans="1:9">
      <c r="A365" s="1359">
        <v>1146248589</v>
      </c>
      <c r="B365" s="1360" t="s">
        <v>524</v>
      </c>
      <c r="C365" s="1360" t="s">
        <v>379</v>
      </c>
      <c r="D365" s="1360" t="s">
        <v>382</v>
      </c>
      <c r="E365" s="1360" t="s">
        <v>133</v>
      </c>
      <c r="F365" s="1360" t="s">
        <v>231</v>
      </c>
      <c r="G365" s="1360" t="s">
        <v>230</v>
      </c>
      <c r="H365" s="1354"/>
      <c r="I365" s="1354"/>
    </row>
    <row r="366" spans="1:9">
      <c r="A366" s="1359">
        <v>1146255097</v>
      </c>
      <c r="B366" s="1360" t="s">
        <v>652</v>
      </c>
      <c r="C366" s="1360" t="s">
        <v>379</v>
      </c>
      <c r="D366" s="1360" t="s">
        <v>385</v>
      </c>
      <c r="E366" s="1360" t="s">
        <v>129</v>
      </c>
      <c r="F366" s="1360" t="s">
        <v>231</v>
      </c>
      <c r="G366" s="1360" t="s">
        <v>230</v>
      </c>
      <c r="H366" s="1354"/>
      <c r="I366" s="1354"/>
    </row>
    <row r="367" spans="1:9">
      <c r="A367" s="1359">
        <v>1146269577</v>
      </c>
      <c r="B367" s="1360" t="s">
        <v>1368</v>
      </c>
      <c r="C367" s="1360" t="s">
        <v>7</v>
      </c>
      <c r="D367" s="1360"/>
      <c r="E367" s="1360"/>
      <c r="F367" s="1360" t="s">
        <v>221</v>
      </c>
      <c r="G367" s="1360" t="s">
        <v>220</v>
      </c>
      <c r="H367" s="1354"/>
      <c r="I367" s="1354"/>
    </row>
    <row r="368" spans="1:9">
      <c r="A368" s="1359">
        <v>1146372926</v>
      </c>
      <c r="B368" s="1360" t="s">
        <v>1163</v>
      </c>
      <c r="C368" s="1360" t="s">
        <v>381</v>
      </c>
      <c r="D368" s="1360" t="s">
        <v>383</v>
      </c>
      <c r="E368" s="1360" t="s">
        <v>137</v>
      </c>
      <c r="F368" s="1360" t="s">
        <v>231</v>
      </c>
      <c r="G368" s="1360" t="s">
        <v>230</v>
      </c>
      <c r="H368" s="1354"/>
      <c r="I368" s="1354"/>
    </row>
    <row r="369" spans="1:9">
      <c r="A369" s="1359">
        <v>1146385985</v>
      </c>
      <c r="B369" s="1360" t="s">
        <v>887</v>
      </c>
      <c r="C369" s="1360" t="s">
        <v>381</v>
      </c>
      <c r="D369" s="1360" t="s">
        <v>840</v>
      </c>
      <c r="E369" s="1360" t="s">
        <v>110</v>
      </c>
      <c r="F369" s="1360" t="s">
        <v>231</v>
      </c>
      <c r="G369" s="1360" t="s">
        <v>230</v>
      </c>
      <c r="H369" s="1354"/>
      <c r="I369" s="1354"/>
    </row>
    <row r="370" spans="1:9">
      <c r="A370" s="1359">
        <v>1146388476</v>
      </c>
      <c r="B370" s="1360" t="s">
        <v>1164</v>
      </c>
      <c r="C370" s="1360" t="s">
        <v>381</v>
      </c>
      <c r="D370" s="1360" t="s">
        <v>386</v>
      </c>
      <c r="E370" s="1360" t="s">
        <v>103</v>
      </c>
      <c r="F370" s="1360" t="s">
        <v>209</v>
      </c>
      <c r="G370" s="1360" t="s">
        <v>208</v>
      </c>
      <c r="H370" s="1354"/>
      <c r="I370" s="1354"/>
    </row>
    <row r="371" spans="1:9">
      <c r="A371" s="1359">
        <v>1146425799</v>
      </c>
      <c r="B371" s="1360" t="s">
        <v>921</v>
      </c>
      <c r="C371" s="1360" t="s">
        <v>381</v>
      </c>
      <c r="D371" s="1360" t="s">
        <v>832</v>
      </c>
      <c r="E371" s="1360" t="s">
        <v>145</v>
      </c>
      <c r="F371" s="1360" t="s">
        <v>231</v>
      </c>
      <c r="G371" s="1360" t="s">
        <v>230</v>
      </c>
      <c r="H371" s="1354"/>
      <c r="I371" s="1354"/>
    </row>
    <row r="372" spans="1:9">
      <c r="A372" s="1359">
        <v>1146442745</v>
      </c>
      <c r="B372" s="1360" t="s">
        <v>372</v>
      </c>
      <c r="C372" s="1360" t="s">
        <v>379</v>
      </c>
      <c r="D372" s="1360" t="s">
        <v>380</v>
      </c>
      <c r="E372" s="1360" t="s">
        <v>146</v>
      </c>
      <c r="F372" s="1360" t="s">
        <v>215</v>
      </c>
      <c r="G372" s="1360" t="s">
        <v>214</v>
      </c>
      <c r="H372" s="1354"/>
      <c r="I372" s="1354"/>
    </row>
    <row r="373" spans="1:9">
      <c r="A373" s="1359">
        <v>1146580601</v>
      </c>
      <c r="B373" s="1360" t="s">
        <v>891</v>
      </c>
      <c r="C373" s="1360" t="s">
        <v>381</v>
      </c>
      <c r="D373" s="1360" t="s">
        <v>832</v>
      </c>
      <c r="E373" s="1360" t="s">
        <v>145</v>
      </c>
      <c r="F373" s="1360" t="s">
        <v>227</v>
      </c>
      <c r="G373" s="1360" t="s">
        <v>226</v>
      </c>
      <c r="H373" s="1354"/>
      <c r="I373" s="1354"/>
    </row>
    <row r="374" spans="1:9">
      <c r="A374" s="1359">
        <v>1146587580</v>
      </c>
      <c r="B374" s="1360" t="s">
        <v>1165</v>
      </c>
      <c r="C374" s="1360" t="s">
        <v>381</v>
      </c>
      <c r="D374" s="1360" t="s">
        <v>382</v>
      </c>
      <c r="E374" s="1360" t="s">
        <v>133</v>
      </c>
      <c r="F374" s="1360" t="s">
        <v>231</v>
      </c>
      <c r="G374" s="1360" t="s">
        <v>230</v>
      </c>
      <c r="H374" s="1354"/>
      <c r="I374" s="1354"/>
    </row>
    <row r="375" spans="1:9">
      <c r="A375" s="1359">
        <v>1146614673</v>
      </c>
      <c r="B375" s="1360" t="s">
        <v>777</v>
      </c>
      <c r="C375" s="1360" t="s">
        <v>7</v>
      </c>
      <c r="D375" s="1360"/>
      <c r="E375" s="1360"/>
      <c r="F375" s="1360" t="s">
        <v>209</v>
      </c>
      <c r="G375" s="1360" t="s">
        <v>208</v>
      </c>
      <c r="H375" s="1354"/>
      <c r="I375" s="1354"/>
    </row>
    <row r="376" spans="1:9">
      <c r="A376" s="1359">
        <v>1146634176</v>
      </c>
      <c r="B376" s="1360" t="s">
        <v>1166</v>
      </c>
      <c r="C376" s="1360" t="s">
        <v>381</v>
      </c>
      <c r="D376" s="1360" t="s">
        <v>382</v>
      </c>
      <c r="E376" s="1360" t="s">
        <v>133</v>
      </c>
      <c r="F376" s="1360" t="s">
        <v>205</v>
      </c>
      <c r="G376" s="1360" t="s">
        <v>204</v>
      </c>
      <c r="H376" s="1354"/>
      <c r="I376" s="1354"/>
    </row>
    <row r="377" spans="1:9">
      <c r="A377" s="1359">
        <v>1146668919</v>
      </c>
      <c r="B377" s="1360" t="s">
        <v>1167</v>
      </c>
      <c r="C377" s="1360" t="s">
        <v>381</v>
      </c>
      <c r="D377" s="1360" t="s">
        <v>380</v>
      </c>
      <c r="E377" s="1360" t="s">
        <v>146</v>
      </c>
      <c r="F377" s="1360" t="s">
        <v>231</v>
      </c>
      <c r="G377" s="1360" t="s">
        <v>230</v>
      </c>
      <c r="H377" s="1354"/>
      <c r="I377" s="1354"/>
    </row>
    <row r="378" spans="1:9">
      <c r="A378" s="1359">
        <v>1146672325</v>
      </c>
      <c r="B378" s="1360" t="s">
        <v>663</v>
      </c>
      <c r="C378" s="1360" t="s">
        <v>381</v>
      </c>
      <c r="D378" s="1360" t="s">
        <v>383</v>
      </c>
      <c r="E378" s="1360" t="s">
        <v>137</v>
      </c>
      <c r="F378" s="1360" t="s">
        <v>231</v>
      </c>
      <c r="G378" s="1360" t="s">
        <v>230</v>
      </c>
      <c r="H378" s="1354"/>
      <c r="I378" s="1354"/>
    </row>
    <row r="379" spans="1:9">
      <c r="A379" s="1359">
        <v>1146726618</v>
      </c>
      <c r="B379" s="1360" t="s">
        <v>936</v>
      </c>
      <c r="C379" s="1360" t="s">
        <v>381</v>
      </c>
      <c r="D379" s="1360" t="s">
        <v>840</v>
      </c>
      <c r="E379" s="1360" t="s">
        <v>110</v>
      </c>
      <c r="F379" s="1360" t="s">
        <v>231</v>
      </c>
      <c r="G379" s="1360" t="s">
        <v>230</v>
      </c>
      <c r="H379" s="1354"/>
      <c r="I379" s="1354"/>
    </row>
    <row r="380" spans="1:9">
      <c r="A380" s="1359">
        <v>1146759767</v>
      </c>
      <c r="B380" s="1360" t="s">
        <v>1369</v>
      </c>
      <c r="C380" s="1360" t="s">
        <v>7</v>
      </c>
      <c r="D380" s="1360"/>
      <c r="E380" s="1360"/>
      <c r="F380" s="1360" t="s">
        <v>231</v>
      </c>
      <c r="G380" s="1360" t="s">
        <v>230</v>
      </c>
      <c r="H380" s="1354"/>
      <c r="I380" s="1354"/>
    </row>
    <row r="381" spans="1:9">
      <c r="A381" s="1359">
        <v>1146795688</v>
      </c>
      <c r="B381" s="1360" t="s">
        <v>665</v>
      </c>
      <c r="C381" s="1360" t="s">
        <v>381</v>
      </c>
      <c r="D381" s="1360" t="s">
        <v>382</v>
      </c>
      <c r="E381" s="1360" t="s">
        <v>133</v>
      </c>
      <c r="F381" s="1360" t="s">
        <v>231</v>
      </c>
      <c r="G381" s="1360" t="s">
        <v>230</v>
      </c>
      <c r="H381" s="1354"/>
      <c r="I381" s="1354"/>
    </row>
    <row r="382" spans="1:9">
      <c r="A382" s="1359">
        <v>1146804514</v>
      </c>
      <c r="B382" s="1360" t="s">
        <v>1370</v>
      </c>
      <c r="C382" s="1360" t="s">
        <v>7</v>
      </c>
      <c r="D382" s="1360"/>
      <c r="E382" s="1360"/>
      <c r="F382" s="1360" t="s">
        <v>231</v>
      </c>
      <c r="G382" s="1360" t="s">
        <v>230</v>
      </c>
      <c r="H382" s="1354"/>
      <c r="I382" s="1354"/>
    </row>
    <row r="383" spans="1:9">
      <c r="A383" s="1359">
        <v>1146815445</v>
      </c>
      <c r="B383" s="1360" t="s">
        <v>1371</v>
      </c>
      <c r="C383" s="1360" t="s">
        <v>7</v>
      </c>
      <c r="D383" s="1360"/>
      <c r="E383" s="1360"/>
      <c r="F383" s="1360" t="s">
        <v>231</v>
      </c>
      <c r="G383" s="1360" t="s">
        <v>230</v>
      </c>
      <c r="H383" s="1354"/>
      <c r="I383" s="1354"/>
    </row>
    <row r="384" spans="1:9">
      <c r="A384" s="1359">
        <v>1146816799</v>
      </c>
      <c r="B384" s="1360" t="s">
        <v>873</v>
      </c>
      <c r="C384" s="1360" t="s">
        <v>381</v>
      </c>
      <c r="D384" s="1360" t="s">
        <v>380</v>
      </c>
      <c r="E384" s="1360" t="s">
        <v>146</v>
      </c>
      <c r="F384" s="1360" t="s">
        <v>227</v>
      </c>
      <c r="G384" s="1360" t="s">
        <v>226</v>
      </c>
      <c r="H384" s="1354"/>
      <c r="I384" s="1354"/>
    </row>
    <row r="385" spans="1:9">
      <c r="A385" s="1359">
        <v>1146820874</v>
      </c>
      <c r="B385" s="1360" t="s">
        <v>512</v>
      </c>
      <c r="C385" s="1360" t="s">
        <v>379</v>
      </c>
      <c r="D385" s="1360" t="s">
        <v>383</v>
      </c>
      <c r="E385" s="1360" t="s">
        <v>137</v>
      </c>
      <c r="F385" s="1360" t="s">
        <v>209</v>
      </c>
      <c r="G385" s="1360" t="s">
        <v>208</v>
      </c>
      <c r="H385" s="1354"/>
      <c r="I385" s="1354"/>
    </row>
    <row r="386" spans="1:9">
      <c r="A386" s="1359">
        <v>1146942405</v>
      </c>
      <c r="B386" s="1360" t="s">
        <v>420</v>
      </c>
      <c r="C386" s="1360" t="s">
        <v>379</v>
      </c>
      <c r="D386" s="1360" t="s">
        <v>380</v>
      </c>
      <c r="E386" s="1360" t="s">
        <v>146</v>
      </c>
      <c r="F386" s="1360" t="s">
        <v>231</v>
      </c>
      <c r="G386" s="1360" t="s">
        <v>230</v>
      </c>
      <c r="H386" s="1354"/>
      <c r="I386" s="1354"/>
    </row>
    <row r="387" spans="1:9">
      <c r="A387" s="1359">
        <v>1146961868</v>
      </c>
      <c r="B387" s="1360" t="s">
        <v>881</v>
      </c>
      <c r="C387" s="1360" t="s">
        <v>381</v>
      </c>
      <c r="D387" s="1360" t="s">
        <v>832</v>
      </c>
      <c r="E387" s="1360" t="s">
        <v>145</v>
      </c>
      <c r="F387" s="1360" t="s">
        <v>209</v>
      </c>
      <c r="G387" s="1360" t="s">
        <v>208</v>
      </c>
      <c r="H387" s="1354"/>
      <c r="I387" s="1354"/>
    </row>
    <row r="388" spans="1:9">
      <c r="A388" s="1359">
        <v>1147022561</v>
      </c>
      <c r="B388" s="1360" t="s">
        <v>1372</v>
      </c>
      <c r="C388" s="1360" t="s">
        <v>7</v>
      </c>
      <c r="D388" s="1360"/>
      <c r="E388" s="1360"/>
      <c r="F388" s="1360" t="s">
        <v>231</v>
      </c>
      <c r="G388" s="1360" t="s">
        <v>230</v>
      </c>
      <c r="H388" s="1354"/>
      <c r="I388" s="1354"/>
    </row>
    <row r="389" spans="1:9">
      <c r="A389" s="1359">
        <v>1147049291</v>
      </c>
      <c r="B389" s="1360" t="s">
        <v>591</v>
      </c>
      <c r="C389" s="1360" t="s">
        <v>381</v>
      </c>
      <c r="D389" s="1360" t="s">
        <v>383</v>
      </c>
      <c r="E389" s="1360" t="s">
        <v>137</v>
      </c>
      <c r="F389" s="1360" t="s">
        <v>231</v>
      </c>
      <c r="G389" s="1360" t="s">
        <v>230</v>
      </c>
      <c r="H389" s="1354"/>
      <c r="I389" s="1354"/>
    </row>
    <row r="390" spans="1:9">
      <c r="A390" s="1359">
        <v>1147063987</v>
      </c>
      <c r="B390" s="1360" t="s">
        <v>1168</v>
      </c>
      <c r="C390" s="1360" t="s">
        <v>381</v>
      </c>
      <c r="D390" s="1360" t="s">
        <v>383</v>
      </c>
      <c r="E390" s="1360" t="s">
        <v>137</v>
      </c>
      <c r="F390" s="1360" t="s">
        <v>231</v>
      </c>
      <c r="G390" s="1360" t="s">
        <v>230</v>
      </c>
      <c r="H390" s="1354"/>
      <c r="I390" s="1354"/>
    </row>
    <row r="391" spans="1:9">
      <c r="A391" s="1359">
        <v>1147077052</v>
      </c>
      <c r="B391" s="1360" t="s">
        <v>1373</v>
      </c>
      <c r="C391" s="1360" t="s">
        <v>7</v>
      </c>
      <c r="D391" s="1360"/>
      <c r="E391" s="1360"/>
      <c r="F391" s="1360" t="s">
        <v>231</v>
      </c>
      <c r="G391" s="1360" t="s">
        <v>230</v>
      </c>
      <c r="H391" s="1354"/>
      <c r="I391" s="1354"/>
    </row>
    <row r="392" spans="1:9">
      <c r="A392" s="1359">
        <v>1147155916</v>
      </c>
      <c r="B392" s="1360" t="s">
        <v>825</v>
      </c>
      <c r="C392" s="1360" t="s">
        <v>381</v>
      </c>
      <c r="D392" s="1360" t="s">
        <v>423</v>
      </c>
      <c r="E392" s="1360" t="s">
        <v>102</v>
      </c>
      <c r="F392" s="1360" t="s">
        <v>231</v>
      </c>
      <c r="G392" s="1360" t="s">
        <v>230</v>
      </c>
      <c r="H392" s="1354"/>
      <c r="I392" s="1354"/>
    </row>
    <row r="393" spans="1:9">
      <c r="A393" s="1359">
        <v>1147238225</v>
      </c>
      <c r="B393" s="1360" t="s">
        <v>796</v>
      </c>
      <c r="C393" s="1360" t="s">
        <v>379</v>
      </c>
      <c r="D393" s="1360" t="s">
        <v>384</v>
      </c>
      <c r="E393" s="1360" t="s">
        <v>140</v>
      </c>
      <c r="F393" s="1360" t="s">
        <v>213</v>
      </c>
      <c r="G393" s="1360" t="s">
        <v>212</v>
      </c>
      <c r="H393" s="1354"/>
      <c r="I393" s="1354"/>
    </row>
    <row r="394" spans="1:9">
      <c r="A394" s="1359">
        <v>1147278783</v>
      </c>
      <c r="B394" s="1360" t="s">
        <v>1374</v>
      </c>
      <c r="C394" s="1360" t="s">
        <v>7</v>
      </c>
      <c r="D394" s="1360"/>
      <c r="E394" s="1360"/>
      <c r="F394" s="1360" t="s">
        <v>231</v>
      </c>
      <c r="G394" s="1360" t="s">
        <v>230</v>
      </c>
      <c r="H394" s="1354"/>
      <c r="I394" s="1354"/>
    </row>
    <row r="395" spans="1:9">
      <c r="A395" s="1359">
        <v>1147293287</v>
      </c>
      <c r="B395" s="1360" t="s">
        <v>1169</v>
      </c>
      <c r="C395" s="1360" t="s">
        <v>381</v>
      </c>
      <c r="D395" s="1360" t="s">
        <v>382</v>
      </c>
      <c r="E395" s="1360" t="s">
        <v>133</v>
      </c>
      <c r="F395" s="1360" t="s">
        <v>231</v>
      </c>
      <c r="G395" s="1360" t="s">
        <v>230</v>
      </c>
      <c r="H395" s="1354"/>
      <c r="I395" s="1354"/>
    </row>
    <row r="396" spans="1:9">
      <c r="A396" s="1359">
        <v>1147322458</v>
      </c>
      <c r="B396" s="1360" t="s">
        <v>1170</v>
      </c>
      <c r="C396" s="1360" t="s">
        <v>381</v>
      </c>
      <c r="D396" s="1360" t="s">
        <v>383</v>
      </c>
      <c r="E396" s="1360" t="s">
        <v>137</v>
      </c>
      <c r="F396" s="1360" t="s">
        <v>231</v>
      </c>
      <c r="G396" s="1360" t="s">
        <v>230</v>
      </c>
      <c r="H396" s="1354"/>
      <c r="I396" s="1354"/>
    </row>
    <row r="397" spans="1:9">
      <c r="A397" s="1359">
        <v>1147330097</v>
      </c>
      <c r="B397" s="1360" t="s">
        <v>885</v>
      </c>
      <c r="C397" s="1360" t="s">
        <v>381</v>
      </c>
      <c r="D397" s="1360" t="s">
        <v>832</v>
      </c>
      <c r="E397" s="1360" t="s">
        <v>145</v>
      </c>
      <c r="F397" s="1360" t="s">
        <v>231</v>
      </c>
      <c r="G397" s="1360" t="s">
        <v>230</v>
      </c>
      <c r="H397" s="1354"/>
      <c r="I397" s="1354"/>
    </row>
    <row r="398" spans="1:9">
      <c r="A398" s="1359">
        <v>1147435029</v>
      </c>
      <c r="B398" s="1360" t="s">
        <v>450</v>
      </c>
      <c r="C398" s="1360" t="s">
        <v>381</v>
      </c>
      <c r="D398" s="1360" t="s">
        <v>382</v>
      </c>
      <c r="E398" s="1360" t="s">
        <v>133</v>
      </c>
      <c r="F398" s="1360" t="s">
        <v>231</v>
      </c>
      <c r="G398" s="1360" t="s">
        <v>230</v>
      </c>
      <c r="H398" s="1354"/>
      <c r="I398" s="1354"/>
    </row>
    <row r="399" spans="1:9">
      <c r="A399" s="1359">
        <v>1147451869</v>
      </c>
      <c r="B399" s="1360" t="s">
        <v>405</v>
      </c>
      <c r="C399" s="1360" t="s">
        <v>381</v>
      </c>
      <c r="D399" s="1360" t="s">
        <v>380</v>
      </c>
      <c r="E399" s="1360" t="s">
        <v>146</v>
      </c>
      <c r="F399" s="1360" t="s">
        <v>213</v>
      </c>
      <c r="G399" s="1360" t="s">
        <v>212</v>
      </c>
      <c r="H399" s="1354"/>
      <c r="I399" s="1354"/>
    </row>
    <row r="400" spans="1:9">
      <c r="A400" s="1359">
        <v>1147494430</v>
      </c>
      <c r="B400" s="1360" t="s">
        <v>844</v>
      </c>
      <c r="C400" s="1360" t="s">
        <v>379</v>
      </c>
      <c r="D400" s="1360" t="s">
        <v>840</v>
      </c>
      <c r="E400" s="1360" t="s">
        <v>110</v>
      </c>
      <c r="F400" s="1360" t="s">
        <v>231</v>
      </c>
      <c r="G400" s="1360" t="s">
        <v>230</v>
      </c>
      <c r="H400" s="1354"/>
      <c r="I400" s="1354"/>
    </row>
    <row r="401" spans="1:9">
      <c r="A401" s="1359">
        <v>1147507546</v>
      </c>
      <c r="B401" s="1360" t="s">
        <v>1171</v>
      </c>
      <c r="C401" s="1360" t="s">
        <v>381</v>
      </c>
      <c r="D401" s="1360" t="s">
        <v>382</v>
      </c>
      <c r="E401" s="1360" t="s">
        <v>133</v>
      </c>
      <c r="F401" s="1360" t="s">
        <v>231</v>
      </c>
      <c r="G401" s="1360" t="s">
        <v>230</v>
      </c>
      <c r="H401" s="1354"/>
      <c r="I401" s="1354"/>
    </row>
    <row r="402" spans="1:9">
      <c r="A402" s="1359">
        <v>1147529003</v>
      </c>
      <c r="B402" s="1360" t="s">
        <v>1172</v>
      </c>
      <c r="C402" s="1360" t="s">
        <v>381</v>
      </c>
      <c r="D402" s="1360" t="s">
        <v>383</v>
      </c>
      <c r="E402" s="1360" t="s">
        <v>137</v>
      </c>
      <c r="F402" s="1360" t="s">
        <v>209</v>
      </c>
      <c r="G402" s="1360" t="s">
        <v>208</v>
      </c>
      <c r="H402" s="1354"/>
      <c r="I402" s="1354"/>
    </row>
    <row r="403" spans="1:9">
      <c r="A403" s="1359">
        <v>1147576400</v>
      </c>
      <c r="B403" s="1360" t="s">
        <v>1173</v>
      </c>
      <c r="C403" s="1360" t="s">
        <v>381</v>
      </c>
      <c r="D403" s="1360" t="s">
        <v>382</v>
      </c>
      <c r="E403" s="1360" t="s">
        <v>133</v>
      </c>
      <c r="F403" s="1360" t="s">
        <v>231</v>
      </c>
      <c r="G403" s="1360" t="s">
        <v>230</v>
      </c>
      <c r="H403" s="1354"/>
      <c r="I403" s="1354"/>
    </row>
    <row r="404" spans="1:9">
      <c r="A404" s="1359">
        <v>1147657671</v>
      </c>
      <c r="B404" s="1360" t="s">
        <v>1174</v>
      </c>
      <c r="C404" s="1360" t="s">
        <v>381</v>
      </c>
      <c r="D404" s="1360" t="s">
        <v>380</v>
      </c>
      <c r="E404" s="1360" t="s">
        <v>146</v>
      </c>
      <c r="F404" s="1360" t="s">
        <v>211</v>
      </c>
      <c r="G404" s="1360" t="s">
        <v>210</v>
      </c>
      <c r="H404" s="1354"/>
      <c r="I404" s="1354"/>
    </row>
    <row r="405" spans="1:9">
      <c r="A405" s="1359">
        <v>1147708912</v>
      </c>
      <c r="B405" s="1360" t="s">
        <v>1175</v>
      </c>
      <c r="C405" s="1360" t="s">
        <v>381</v>
      </c>
      <c r="D405" s="1360" t="s">
        <v>380</v>
      </c>
      <c r="E405" s="1360" t="s">
        <v>146</v>
      </c>
      <c r="F405" s="1360" t="s">
        <v>219</v>
      </c>
      <c r="G405" s="1360" t="s">
        <v>218</v>
      </c>
      <c r="H405" s="1354"/>
      <c r="I405" s="1354"/>
    </row>
    <row r="406" spans="1:9">
      <c r="A406" s="1359">
        <v>1147723812</v>
      </c>
      <c r="B406" s="1360" t="s">
        <v>1176</v>
      </c>
      <c r="C406" s="1360" t="s">
        <v>381</v>
      </c>
      <c r="D406" s="1360" t="s">
        <v>383</v>
      </c>
      <c r="E406" s="1360" t="s">
        <v>137</v>
      </c>
      <c r="F406" s="1360" t="s">
        <v>231</v>
      </c>
      <c r="G406" s="1360" t="s">
        <v>230</v>
      </c>
      <c r="H406" s="1354"/>
      <c r="I406" s="1354"/>
    </row>
    <row r="407" spans="1:9">
      <c r="A407" s="1359">
        <v>1147724760</v>
      </c>
      <c r="B407" s="1360" t="s">
        <v>1177</v>
      </c>
      <c r="C407" s="1360" t="s">
        <v>379</v>
      </c>
      <c r="D407" s="1360" t="s">
        <v>835</v>
      </c>
      <c r="E407" s="1360" t="s">
        <v>238</v>
      </c>
      <c r="F407" s="1360" t="s">
        <v>231</v>
      </c>
      <c r="G407" s="1360" t="s">
        <v>230</v>
      </c>
      <c r="H407" s="1354"/>
      <c r="I407" s="1354"/>
    </row>
    <row r="408" spans="1:9">
      <c r="A408" s="1359">
        <v>1147738398</v>
      </c>
      <c r="B408" s="1360" t="s">
        <v>1178</v>
      </c>
      <c r="C408" s="1360" t="s">
        <v>379</v>
      </c>
      <c r="D408" s="1360" t="s">
        <v>380</v>
      </c>
      <c r="E408" s="1360" t="s">
        <v>146</v>
      </c>
      <c r="F408" s="1360" t="s">
        <v>207</v>
      </c>
      <c r="G408" s="1360" t="s">
        <v>206</v>
      </c>
      <c r="H408" s="1354"/>
      <c r="I408" s="1354"/>
    </row>
    <row r="409" spans="1:9">
      <c r="A409" s="1359">
        <v>1147790001</v>
      </c>
      <c r="B409" s="1360" t="s">
        <v>888</v>
      </c>
      <c r="C409" s="1360" t="s">
        <v>381</v>
      </c>
      <c r="D409" s="1360" t="s">
        <v>832</v>
      </c>
      <c r="E409" s="1360" t="s">
        <v>145</v>
      </c>
      <c r="F409" s="1360" t="s">
        <v>209</v>
      </c>
      <c r="G409" s="1360" t="s">
        <v>208</v>
      </c>
      <c r="H409" s="1354"/>
      <c r="I409" s="1354"/>
    </row>
    <row r="410" spans="1:9">
      <c r="A410" s="1359">
        <v>1147798749</v>
      </c>
      <c r="B410" s="1360" t="s">
        <v>959</v>
      </c>
      <c r="C410" s="1360" t="s">
        <v>381</v>
      </c>
      <c r="D410" s="1360" t="s">
        <v>840</v>
      </c>
      <c r="E410" s="1360" t="s">
        <v>110</v>
      </c>
      <c r="F410" s="1360" t="s">
        <v>231</v>
      </c>
      <c r="G410" s="1360" t="s">
        <v>230</v>
      </c>
      <c r="H410" s="1354"/>
      <c r="I410" s="1354"/>
    </row>
    <row r="411" spans="1:9">
      <c r="A411" s="1359">
        <v>1147859061</v>
      </c>
      <c r="B411" s="1360" t="s">
        <v>637</v>
      </c>
      <c r="C411" s="1360" t="s">
        <v>381</v>
      </c>
      <c r="D411" s="1360" t="s">
        <v>382</v>
      </c>
      <c r="E411" s="1360" t="s">
        <v>133</v>
      </c>
      <c r="F411" s="1360" t="s">
        <v>231</v>
      </c>
      <c r="G411" s="1360" t="s">
        <v>230</v>
      </c>
      <c r="H411" s="1354"/>
      <c r="I411" s="1354"/>
    </row>
    <row r="412" spans="1:9">
      <c r="A412" s="1359">
        <v>1147890363</v>
      </c>
      <c r="B412" s="1360" t="s">
        <v>1375</v>
      </c>
      <c r="C412" s="1360" t="s">
        <v>7</v>
      </c>
      <c r="D412" s="1360"/>
      <c r="E412" s="1360"/>
      <c r="F412" s="1360" t="s">
        <v>229</v>
      </c>
      <c r="G412" s="1360" t="s">
        <v>228</v>
      </c>
      <c r="H412" s="1354"/>
      <c r="I412" s="1354"/>
    </row>
    <row r="413" spans="1:9">
      <c r="A413" s="1359">
        <v>1147949524</v>
      </c>
      <c r="B413" s="1360" t="s">
        <v>562</v>
      </c>
      <c r="C413" s="1360" t="s">
        <v>379</v>
      </c>
      <c r="D413" s="1360" t="s">
        <v>385</v>
      </c>
      <c r="E413" s="1360" t="s">
        <v>129</v>
      </c>
      <c r="F413" s="1360" t="s">
        <v>231</v>
      </c>
      <c r="G413" s="1360" t="s">
        <v>230</v>
      </c>
      <c r="H413" s="1354"/>
      <c r="I413" s="1354"/>
    </row>
    <row r="414" spans="1:9">
      <c r="A414" s="1359">
        <v>1147964010</v>
      </c>
      <c r="B414" s="1360" t="s">
        <v>1179</v>
      </c>
      <c r="C414" s="1360" t="s">
        <v>381</v>
      </c>
      <c r="D414" s="1360" t="s">
        <v>832</v>
      </c>
      <c r="E414" s="1360" t="s">
        <v>145</v>
      </c>
      <c r="F414" s="1360" t="s">
        <v>205</v>
      </c>
      <c r="G414" s="1360" t="s">
        <v>204</v>
      </c>
      <c r="H414" s="1354"/>
      <c r="I414" s="1354"/>
    </row>
    <row r="415" spans="1:9">
      <c r="A415" s="1359">
        <v>1147979968</v>
      </c>
      <c r="B415" s="1360" t="s">
        <v>1180</v>
      </c>
      <c r="C415" s="1360" t="s">
        <v>381</v>
      </c>
      <c r="D415" s="1360" t="s">
        <v>384</v>
      </c>
      <c r="E415" s="1360" t="s">
        <v>140</v>
      </c>
      <c r="F415" s="1360" t="s">
        <v>231</v>
      </c>
      <c r="G415" s="1360" t="s">
        <v>230</v>
      </c>
      <c r="H415" s="1354"/>
      <c r="I415" s="1354"/>
    </row>
    <row r="416" spans="1:9">
      <c r="A416" s="1359">
        <v>1148027718</v>
      </c>
      <c r="B416" s="1360" t="s">
        <v>787</v>
      </c>
      <c r="C416" s="1360" t="s">
        <v>381</v>
      </c>
      <c r="D416" s="1360" t="s">
        <v>384</v>
      </c>
      <c r="E416" s="1360" t="s">
        <v>140</v>
      </c>
      <c r="F416" s="1360" t="s">
        <v>231</v>
      </c>
      <c r="G416" s="1360" t="s">
        <v>230</v>
      </c>
      <c r="H416" s="1354"/>
      <c r="I416" s="1354"/>
    </row>
    <row r="417" spans="1:9">
      <c r="A417" s="1359">
        <v>1148057830</v>
      </c>
      <c r="B417" s="1360" t="s">
        <v>525</v>
      </c>
      <c r="C417" s="1360" t="s">
        <v>379</v>
      </c>
      <c r="D417" s="1360" t="s">
        <v>382</v>
      </c>
      <c r="E417" s="1360" t="s">
        <v>133</v>
      </c>
      <c r="F417" s="1360" t="s">
        <v>217</v>
      </c>
      <c r="G417" s="1360" t="s">
        <v>216</v>
      </c>
      <c r="H417" s="1354"/>
      <c r="I417" s="1354"/>
    </row>
    <row r="418" spans="1:9">
      <c r="A418" s="1359">
        <v>1148080519</v>
      </c>
      <c r="B418" s="1360" t="s">
        <v>650</v>
      </c>
      <c r="C418" s="1360" t="s">
        <v>381</v>
      </c>
      <c r="D418" s="1360" t="s">
        <v>383</v>
      </c>
      <c r="E418" s="1360" t="s">
        <v>137</v>
      </c>
      <c r="F418" s="1360" t="s">
        <v>217</v>
      </c>
      <c r="G418" s="1360" t="s">
        <v>216</v>
      </c>
      <c r="H418" s="1354"/>
      <c r="I418" s="1354"/>
    </row>
    <row r="419" spans="1:9">
      <c r="A419" s="1359">
        <v>1148091847</v>
      </c>
      <c r="B419" s="1360" t="s">
        <v>412</v>
      </c>
      <c r="C419" s="1360" t="s">
        <v>381</v>
      </c>
      <c r="D419" s="1360" t="s">
        <v>380</v>
      </c>
      <c r="E419" s="1360" t="s">
        <v>146</v>
      </c>
      <c r="F419" s="1360" t="s">
        <v>219</v>
      </c>
      <c r="G419" s="1360" t="s">
        <v>218</v>
      </c>
      <c r="H419" s="1354"/>
      <c r="I419" s="1354"/>
    </row>
    <row r="420" spans="1:9">
      <c r="A420" s="1359">
        <v>1148105175</v>
      </c>
      <c r="B420" s="1360" t="s">
        <v>1181</v>
      </c>
      <c r="C420" s="1360" t="s">
        <v>381</v>
      </c>
      <c r="D420" s="1360" t="s">
        <v>383</v>
      </c>
      <c r="E420" s="1360" t="s">
        <v>137</v>
      </c>
      <c r="F420" s="1360" t="s">
        <v>231</v>
      </c>
      <c r="G420" s="1360" t="s">
        <v>230</v>
      </c>
      <c r="H420" s="1354"/>
      <c r="I420" s="1354"/>
    </row>
    <row r="421" spans="1:9">
      <c r="A421" s="1359">
        <v>1148105498</v>
      </c>
      <c r="B421" s="1360" t="s">
        <v>428</v>
      </c>
      <c r="C421" s="1360" t="s">
        <v>381</v>
      </c>
      <c r="D421" s="1360" t="s">
        <v>382</v>
      </c>
      <c r="E421" s="1360" t="s">
        <v>133</v>
      </c>
      <c r="F421" s="1360" t="s">
        <v>225</v>
      </c>
      <c r="G421" s="1360" t="s">
        <v>224</v>
      </c>
      <c r="H421" s="1354"/>
      <c r="I421" s="1354"/>
    </row>
    <row r="422" spans="1:9">
      <c r="A422" s="1359">
        <v>1148108161</v>
      </c>
      <c r="B422" s="1360" t="s">
        <v>1376</v>
      </c>
      <c r="C422" s="1360" t="s">
        <v>7</v>
      </c>
      <c r="D422" s="1360"/>
      <c r="E422" s="1360"/>
      <c r="F422" s="1360" t="s">
        <v>217</v>
      </c>
      <c r="G422" s="1360" t="s">
        <v>216</v>
      </c>
      <c r="H422" s="1354"/>
      <c r="I422" s="1354"/>
    </row>
    <row r="423" spans="1:9">
      <c r="A423" s="1359">
        <v>1148115604</v>
      </c>
      <c r="B423" s="1360" t="s">
        <v>567</v>
      </c>
      <c r="C423" s="1360" t="s">
        <v>381</v>
      </c>
      <c r="D423" s="1360" t="s">
        <v>386</v>
      </c>
      <c r="E423" s="1360" t="s">
        <v>103</v>
      </c>
      <c r="F423" s="1360" t="s">
        <v>231</v>
      </c>
      <c r="G423" s="1360" t="s">
        <v>230</v>
      </c>
      <c r="H423" s="1354"/>
      <c r="I423" s="1354"/>
    </row>
    <row r="424" spans="1:9">
      <c r="A424" s="1359">
        <v>1148125751</v>
      </c>
      <c r="B424" s="1360" t="s">
        <v>1182</v>
      </c>
      <c r="C424" s="1360" t="s">
        <v>381</v>
      </c>
      <c r="D424" s="1360" t="s">
        <v>383</v>
      </c>
      <c r="E424" s="1360" t="s">
        <v>137</v>
      </c>
      <c r="F424" s="1360" t="s">
        <v>231</v>
      </c>
      <c r="G424" s="1360" t="s">
        <v>230</v>
      </c>
      <c r="H424" s="1354"/>
      <c r="I424" s="1354"/>
    </row>
    <row r="425" spans="1:9">
      <c r="A425" s="1359">
        <v>1148130454</v>
      </c>
      <c r="B425" s="1360" t="s">
        <v>824</v>
      </c>
      <c r="C425" s="1360" t="s">
        <v>381</v>
      </c>
      <c r="D425" s="1360" t="s">
        <v>384</v>
      </c>
      <c r="E425" s="1360" t="s">
        <v>140</v>
      </c>
      <c r="F425" s="1360" t="s">
        <v>231</v>
      </c>
      <c r="G425" s="1360" t="s">
        <v>230</v>
      </c>
      <c r="H425" s="1354"/>
      <c r="I425" s="1354"/>
    </row>
    <row r="426" spans="1:9">
      <c r="A426" s="1359">
        <v>1148151690</v>
      </c>
      <c r="B426" s="1360" t="s">
        <v>449</v>
      </c>
      <c r="C426" s="1360" t="s">
        <v>381</v>
      </c>
      <c r="D426" s="1360" t="s">
        <v>385</v>
      </c>
      <c r="E426" s="1360" t="s">
        <v>129</v>
      </c>
      <c r="F426" s="1360" t="s">
        <v>231</v>
      </c>
      <c r="G426" s="1360" t="s">
        <v>230</v>
      </c>
      <c r="H426" s="1354"/>
      <c r="I426" s="1354"/>
    </row>
    <row r="427" spans="1:9">
      <c r="A427" s="1359">
        <v>1148159008</v>
      </c>
      <c r="B427" s="1360" t="s">
        <v>566</v>
      </c>
      <c r="C427" s="1360" t="s">
        <v>381</v>
      </c>
      <c r="D427" s="1360" t="s">
        <v>383</v>
      </c>
      <c r="E427" s="1360" t="s">
        <v>137</v>
      </c>
      <c r="F427" s="1360" t="s">
        <v>231</v>
      </c>
      <c r="G427" s="1360" t="s">
        <v>230</v>
      </c>
      <c r="H427" s="1354"/>
      <c r="I427" s="1354"/>
    </row>
    <row r="428" spans="1:9">
      <c r="A428" s="1359">
        <v>1148163950</v>
      </c>
      <c r="B428" s="1360" t="s">
        <v>1377</v>
      </c>
      <c r="C428" s="1360" t="s">
        <v>7</v>
      </c>
      <c r="D428" s="1360"/>
      <c r="E428" s="1360"/>
      <c r="F428" s="1360" t="s">
        <v>219</v>
      </c>
      <c r="G428" s="1360" t="s">
        <v>218</v>
      </c>
      <c r="H428" s="1354"/>
      <c r="I428" s="1354"/>
    </row>
    <row r="429" spans="1:9">
      <c r="A429" s="1359">
        <v>1148184683</v>
      </c>
      <c r="B429" s="1360" t="s">
        <v>612</v>
      </c>
      <c r="C429" s="1360" t="s">
        <v>381</v>
      </c>
      <c r="D429" s="1360" t="s">
        <v>385</v>
      </c>
      <c r="E429" s="1360" t="s">
        <v>129</v>
      </c>
      <c r="F429" s="1360" t="s">
        <v>231</v>
      </c>
      <c r="G429" s="1360" t="s">
        <v>230</v>
      </c>
      <c r="H429" s="1354"/>
      <c r="I429" s="1354"/>
    </row>
    <row r="430" spans="1:9">
      <c r="A430" s="1359">
        <v>1148197669</v>
      </c>
      <c r="B430" s="1360" t="s">
        <v>763</v>
      </c>
      <c r="C430" s="1360" t="s">
        <v>7</v>
      </c>
      <c r="D430" s="1360"/>
      <c r="E430" s="1360"/>
      <c r="F430" s="1360" t="s">
        <v>231</v>
      </c>
      <c r="G430" s="1360" t="s">
        <v>230</v>
      </c>
      <c r="H430" s="1354"/>
      <c r="I430" s="1354"/>
    </row>
    <row r="431" spans="1:9">
      <c r="A431" s="1359">
        <v>1148236046</v>
      </c>
      <c r="B431" s="1360" t="s">
        <v>1183</v>
      </c>
      <c r="C431" s="1360" t="s">
        <v>381</v>
      </c>
      <c r="D431" s="1360" t="s">
        <v>383</v>
      </c>
      <c r="E431" s="1360" t="s">
        <v>137</v>
      </c>
      <c r="F431" s="1360" t="s">
        <v>225</v>
      </c>
      <c r="G431" s="1360" t="s">
        <v>224</v>
      </c>
      <c r="H431" s="1354"/>
      <c r="I431" s="1354"/>
    </row>
    <row r="432" spans="1:9">
      <c r="A432" s="1359">
        <v>1148257588</v>
      </c>
      <c r="B432" s="1360" t="s">
        <v>1378</v>
      </c>
      <c r="C432" s="1360" t="s">
        <v>7</v>
      </c>
      <c r="D432" s="1360"/>
      <c r="E432" s="1360"/>
      <c r="F432" s="1360" t="s">
        <v>237</v>
      </c>
      <c r="G432" s="1360" t="s">
        <v>236</v>
      </c>
      <c r="H432" s="1354"/>
      <c r="I432" s="1354"/>
    </row>
    <row r="433" spans="1:9">
      <c r="A433" s="1359">
        <v>1148271704</v>
      </c>
      <c r="B433" s="1360" t="s">
        <v>965</v>
      </c>
      <c r="C433" s="1360" t="s">
        <v>7</v>
      </c>
      <c r="D433" s="1360"/>
      <c r="E433" s="1360"/>
      <c r="F433" s="1360" t="s">
        <v>237</v>
      </c>
      <c r="G433" s="1360" t="s">
        <v>236</v>
      </c>
      <c r="H433" s="1354"/>
      <c r="I433" s="1354"/>
    </row>
    <row r="434" spans="1:9">
      <c r="A434" s="1359">
        <v>1148289870</v>
      </c>
      <c r="B434" s="1360" t="s">
        <v>1379</v>
      </c>
      <c r="C434" s="1360" t="s">
        <v>7</v>
      </c>
      <c r="D434" s="1360"/>
      <c r="E434" s="1360"/>
      <c r="F434" s="1360" t="s">
        <v>229</v>
      </c>
      <c r="G434" s="1360" t="s">
        <v>228</v>
      </c>
      <c r="H434" s="1354"/>
      <c r="I434" s="1354"/>
    </row>
    <row r="435" spans="1:9">
      <c r="A435" s="1359">
        <v>1148305429</v>
      </c>
      <c r="B435" s="1360" t="s">
        <v>1380</v>
      </c>
      <c r="C435" s="1360" t="s">
        <v>7</v>
      </c>
      <c r="D435" s="1360"/>
      <c r="E435" s="1360"/>
      <c r="F435" s="1360" t="s">
        <v>231</v>
      </c>
      <c r="G435" s="1360" t="s">
        <v>230</v>
      </c>
      <c r="H435" s="1354"/>
      <c r="I435" s="1354"/>
    </row>
    <row r="436" spans="1:9">
      <c r="A436" s="1359">
        <v>1148327324</v>
      </c>
      <c r="B436" s="1360" t="s">
        <v>1381</v>
      </c>
      <c r="C436" s="1360" t="s">
        <v>7</v>
      </c>
      <c r="D436" s="1360"/>
      <c r="E436" s="1360"/>
      <c r="F436" s="1360" t="s">
        <v>213</v>
      </c>
      <c r="G436" s="1360" t="s">
        <v>212</v>
      </c>
      <c r="H436" s="1354"/>
      <c r="I436" s="1354"/>
    </row>
    <row r="437" spans="1:9">
      <c r="A437" s="1359">
        <v>1148328249</v>
      </c>
      <c r="B437" s="1360" t="s">
        <v>635</v>
      </c>
      <c r="C437" s="1360" t="s">
        <v>381</v>
      </c>
      <c r="D437" s="1360" t="s">
        <v>382</v>
      </c>
      <c r="E437" s="1360" t="s">
        <v>133</v>
      </c>
      <c r="F437" s="1360" t="s">
        <v>227</v>
      </c>
      <c r="G437" s="1360" t="s">
        <v>226</v>
      </c>
      <c r="H437" s="1354"/>
      <c r="I437" s="1354"/>
    </row>
    <row r="438" spans="1:9">
      <c r="A438" s="1359">
        <v>1148340939</v>
      </c>
      <c r="B438" s="1360" t="s">
        <v>677</v>
      </c>
      <c r="C438" s="1360" t="s">
        <v>381</v>
      </c>
      <c r="D438" s="1360" t="s">
        <v>382</v>
      </c>
      <c r="E438" s="1360" t="s">
        <v>133</v>
      </c>
      <c r="F438" s="1360" t="s">
        <v>231</v>
      </c>
      <c r="G438" s="1360" t="s">
        <v>230</v>
      </c>
      <c r="H438" s="1354"/>
      <c r="I438" s="1354"/>
    </row>
    <row r="439" spans="1:9">
      <c r="A439" s="1359">
        <v>1148345482</v>
      </c>
      <c r="B439" s="1360" t="s">
        <v>784</v>
      </c>
      <c r="C439" s="1360" t="s">
        <v>381</v>
      </c>
      <c r="D439" s="1360" t="s">
        <v>384</v>
      </c>
      <c r="E439" s="1360" t="s">
        <v>140</v>
      </c>
      <c r="F439" s="1360" t="s">
        <v>235</v>
      </c>
      <c r="G439" s="1360" t="s">
        <v>234</v>
      </c>
      <c r="H439" s="1354"/>
      <c r="I439" s="1354"/>
    </row>
    <row r="440" spans="1:9">
      <c r="A440" s="1359">
        <v>1148357925</v>
      </c>
      <c r="B440" s="1360" t="s">
        <v>398</v>
      </c>
      <c r="C440" s="1360" t="s">
        <v>381</v>
      </c>
      <c r="D440" s="1360" t="s">
        <v>380</v>
      </c>
      <c r="E440" s="1360" t="s">
        <v>146</v>
      </c>
      <c r="F440" s="1360" t="s">
        <v>227</v>
      </c>
      <c r="G440" s="1360" t="s">
        <v>226</v>
      </c>
      <c r="H440" s="1354"/>
      <c r="I440" s="1354"/>
    </row>
    <row r="441" spans="1:9">
      <c r="A441" s="1359">
        <v>1148367247</v>
      </c>
      <c r="B441" s="1360" t="s">
        <v>1382</v>
      </c>
      <c r="C441" s="1360" t="s">
        <v>7</v>
      </c>
      <c r="D441" s="1360"/>
      <c r="E441" s="1360"/>
      <c r="F441" s="1360" t="s">
        <v>231</v>
      </c>
      <c r="G441" s="1360" t="s">
        <v>230</v>
      </c>
      <c r="H441" s="1354"/>
      <c r="I441" s="1354"/>
    </row>
    <row r="442" spans="1:9">
      <c r="A442" s="1359">
        <v>1148399869</v>
      </c>
      <c r="B442" s="1360" t="s">
        <v>940</v>
      </c>
      <c r="C442" s="1360" t="s">
        <v>379</v>
      </c>
      <c r="D442" s="1360" t="s">
        <v>832</v>
      </c>
      <c r="E442" s="1360" t="s">
        <v>145</v>
      </c>
      <c r="F442" s="1360" t="s">
        <v>219</v>
      </c>
      <c r="G442" s="1360" t="s">
        <v>218</v>
      </c>
      <c r="H442" s="1354"/>
      <c r="I442" s="1354"/>
    </row>
    <row r="443" spans="1:9">
      <c r="A443" s="1359">
        <v>1148404792</v>
      </c>
      <c r="B443" s="1360" t="s">
        <v>1383</v>
      </c>
      <c r="C443" s="1360" t="s">
        <v>7</v>
      </c>
      <c r="D443" s="1360"/>
      <c r="E443" s="1360"/>
      <c r="F443" s="1360" t="s">
        <v>231</v>
      </c>
      <c r="G443" s="1360" t="s">
        <v>230</v>
      </c>
      <c r="H443" s="1354"/>
      <c r="I443" s="1354"/>
    </row>
    <row r="444" spans="1:9">
      <c r="A444" s="1359">
        <v>1148413298</v>
      </c>
      <c r="B444" s="1360" t="s">
        <v>377</v>
      </c>
      <c r="C444" s="1360" t="s">
        <v>379</v>
      </c>
      <c r="D444" s="1360" t="s">
        <v>380</v>
      </c>
      <c r="E444" s="1360" t="s">
        <v>146</v>
      </c>
      <c r="F444" s="1360" t="s">
        <v>213</v>
      </c>
      <c r="G444" s="1360" t="s">
        <v>212</v>
      </c>
      <c r="H444" s="1354"/>
      <c r="I444" s="1354"/>
    </row>
    <row r="445" spans="1:9">
      <c r="A445" s="1359">
        <v>1148425961</v>
      </c>
      <c r="B445" s="1360" t="s">
        <v>1184</v>
      </c>
      <c r="C445" s="1360" t="s">
        <v>381</v>
      </c>
      <c r="D445" s="1360" t="s">
        <v>382</v>
      </c>
      <c r="E445" s="1360" t="s">
        <v>133</v>
      </c>
      <c r="F445" s="1360" t="s">
        <v>223</v>
      </c>
      <c r="G445" s="1360" t="s">
        <v>222</v>
      </c>
      <c r="H445" s="1354"/>
      <c r="I445" s="1354"/>
    </row>
    <row r="446" spans="1:9">
      <c r="A446" s="1359">
        <v>1148441174</v>
      </c>
      <c r="B446" s="1360" t="s">
        <v>557</v>
      </c>
      <c r="C446" s="1360" t="s">
        <v>379</v>
      </c>
      <c r="D446" s="1360" t="s">
        <v>382</v>
      </c>
      <c r="E446" s="1360" t="s">
        <v>133</v>
      </c>
      <c r="F446" s="1360" t="s">
        <v>231</v>
      </c>
      <c r="G446" s="1360" t="s">
        <v>230</v>
      </c>
      <c r="H446" s="1354"/>
      <c r="I446" s="1354"/>
    </row>
    <row r="447" spans="1:9">
      <c r="A447" s="1359">
        <v>1148442925</v>
      </c>
      <c r="B447" s="1360" t="s">
        <v>448</v>
      </c>
      <c r="C447" s="1360" t="s">
        <v>381</v>
      </c>
      <c r="D447" s="1360" t="s">
        <v>383</v>
      </c>
      <c r="E447" s="1360" t="s">
        <v>137</v>
      </c>
      <c r="F447" s="1360" t="s">
        <v>217</v>
      </c>
      <c r="G447" s="1360" t="s">
        <v>216</v>
      </c>
      <c r="H447" s="1354"/>
      <c r="I447" s="1354"/>
    </row>
    <row r="448" spans="1:9">
      <c r="A448" s="1359">
        <v>1148485908</v>
      </c>
      <c r="B448" s="1360" t="s">
        <v>564</v>
      </c>
      <c r="C448" s="1360" t="s">
        <v>381</v>
      </c>
      <c r="D448" s="1360" t="s">
        <v>386</v>
      </c>
      <c r="E448" s="1360" t="s">
        <v>103</v>
      </c>
      <c r="F448" s="1360" t="s">
        <v>231</v>
      </c>
      <c r="G448" s="1360" t="s">
        <v>230</v>
      </c>
      <c r="H448" s="1354"/>
      <c r="I448" s="1354"/>
    </row>
    <row r="449" spans="1:9">
      <c r="A449" s="1359">
        <v>1148526404</v>
      </c>
      <c r="B449" s="1360" t="s">
        <v>737</v>
      </c>
      <c r="C449" s="1360" t="s">
        <v>7</v>
      </c>
      <c r="D449" s="1360"/>
      <c r="E449" s="1360"/>
      <c r="F449" s="1360" t="s">
        <v>231</v>
      </c>
      <c r="G449" s="1360" t="s">
        <v>230</v>
      </c>
      <c r="H449" s="1354"/>
      <c r="I449" s="1354"/>
    </row>
    <row r="450" spans="1:9">
      <c r="A450" s="1359">
        <v>1148527089</v>
      </c>
      <c r="B450" s="1360" t="s">
        <v>613</v>
      </c>
      <c r="C450" s="1360" t="s">
        <v>381</v>
      </c>
      <c r="D450" s="1360" t="s">
        <v>385</v>
      </c>
      <c r="E450" s="1360" t="s">
        <v>129</v>
      </c>
      <c r="F450" s="1360" t="s">
        <v>209</v>
      </c>
      <c r="G450" s="1360" t="s">
        <v>208</v>
      </c>
      <c r="H450" s="1354"/>
      <c r="I450" s="1354"/>
    </row>
    <row r="451" spans="1:9">
      <c r="A451" s="1359">
        <v>1148554950</v>
      </c>
      <c r="B451" s="1360" t="s">
        <v>1185</v>
      </c>
      <c r="C451" s="1360" t="s">
        <v>381</v>
      </c>
      <c r="D451" s="1360" t="s">
        <v>380</v>
      </c>
      <c r="E451" s="1360" t="s">
        <v>146</v>
      </c>
      <c r="F451" s="1360" t="s">
        <v>217</v>
      </c>
      <c r="G451" s="1360" t="s">
        <v>216</v>
      </c>
      <c r="H451" s="1354"/>
      <c r="I451" s="1354"/>
    </row>
    <row r="452" spans="1:9">
      <c r="A452" s="1359">
        <v>1148569438</v>
      </c>
      <c r="B452" s="1360" t="s">
        <v>938</v>
      </c>
      <c r="C452" s="1360" t="s">
        <v>381</v>
      </c>
      <c r="D452" s="1360" t="s">
        <v>840</v>
      </c>
      <c r="E452" s="1360" t="s">
        <v>110</v>
      </c>
      <c r="F452" s="1360" t="s">
        <v>231</v>
      </c>
      <c r="G452" s="1360" t="s">
        <v>230</v>
      </c>
      <c r="H452" s="1354"/>
      <c r="I452" s="1354"/>
    </row>
    <row r="453" spans="1:9">
      <c r="A453" s="1359">
        <v>1148609473</v>
      </c>
      <c r="B453" s="1360" t="s">
        <v>714</v>
      </c>
      <c r="C453" s="1360" t="s">
        <v>7</v>
      </c>
      <c r="D453" s="1360"/>
      <c r="E453" s="1360"/>
      <c r="F453" s="1360" t="s">
        <v>231</v>
      </c>
      <c r="G453" s="1360" t="s">
        <v>230</v>
      </c>
      <c r="H453" s="1354"/>
      <c r="I453" s="1354"/>
    </row>
    <row r="454" spans="1:9">
      <c r="A454" s="1359">
        <v>1148622583</v>
      </c>
      <c r="B454" s="1360" t="s">
        <v>514</v>
      </c>
      <c r="C454" s="1360" t="s">
        <v>379</v>
      </c>
      <c r="D454" s="1360" t="s">
        <v>383</v>
      </c>
      <c r="E454" s="1360" t="s">
        <v>137</v>
      </c>
      <c r="F454" s="1360" t="s">
        <v>209</v>
      </c>
      <c r="G454" s="1360" t="s">
        <v>208</v>
      </c>
      <c r="H454" s="1354"/>
      <c r="I454" s="1354"/>
    </row>
    <row r="455" spans="1:9">
      <c r="A455" s="1359">
        <v>1148622682</v>
      </c>
      <c r="B455" s="1360" t="s">
        <v>689</v>
      </c>
      <c r="C455" s="1360" t="s">
        <v>381</v>
      </c>
      <c r="D455" s="1360" t="s">
        <v>383</v>
      </c>
      <c r="E455" s="1360" t="s">
        <v>137</v>
      </c>
      <c r="F455" s="1360" t="s">
        <v>231</v>
      </c>
      <c r="G455" s="1360" t="s">
        <v>230</v>
      </c>
      <c r="H455" s="1354"/>
      <c r="I455" s="1354"/>
    </row>
    <row r="456" spans="1:9">
      <c r="A456" s="1359">
        <v>1148623821</v>
      </c>
      <c r="B456" s="1360" t="s">
        <v>1186</v>
      </c>
      <c r="C456" s="1360" t="s">
        <v>381</v>
      </c>
      <c r="D456" s="1360" t="s">
        <v>832</v>
      </c>
      <c r="E456" s="1360" t="s">
        <v>145</v>
      </c>
      <c r="F456" s="1360" t="s">
        <v>209</v>
      </c>
      <c r="G456" s="1360" t="s">
        <v>208</v>
      </c>
      <c r="H456" s="1354"/>
      <c r="I456" s="1354"/>
    </row>
    <row r="457" spans="1:9">
      <c r="A457" s="1359">
        <v>1148644926</v>
      </c>
      <c r="B457" s="1360" t="s">
        <v>359</v>
      </c>
      <c r="C457" s="1360" t="s">
        <v>381</v>
      </c>
      <c r="D457" s="1360" t="s">
        <v>380</v>
      </c>
      <c r="E457" s="1360" t="s">
        <v>146</v>
      </c>
      <c r="F457" s="1360" t="s">
        <v>231</v>
      </c>
      <c r="G457" s="1360" t="s">
        <v>230</v>
      </c>
      <c r="H457" s="1354"/>
      <c r="I457" s="1354"/>
    </row>
    <row r="458" spans="1:9">
      <c r="A458" s="1359">
        <v>1148680748</v>
      </c>
      <c r="B458" s="1360" t="s">
        <v>1384</v>
      </c>
      <c r="C458" s="1360" t="s">
        <v>7</v>
      </c>
      <c r="D458" s="1360"/>
      <c r="E458" s="1360"/>
      <c r="F458" s="1360" t="s">
        <v>231</v>
      </c>
      <c r="G458" s="1360" t="s">
        <v>230</v>
      </c>
      <c r="H458" s="1354"/>
      <c r="I458" s="1354"/>
    </row>
    <row r="459" spans="1:9">
      <c r="A459" s="1359">
        <v>1148768360</v>
      </c>
      <c r="B459" s="1360" t="s">
        <v>749</v>
      </c>
      <c r="C459" s="1360" t="s">
        <v>7</v>
      </c>
      <c r="D459" s="1360"/>
      <c r="E459" s="1360"/>
      <c r="F459" s="1360" t="s">
        <v>231</v>
      </c>
      <c r="G459" s="1360" t="s">
        <v>230</v>
      </c>
      <c r="H459" s="1354"/>
      <c r="I459" s="1354"/>
    </row>
    <row r="460" spans="1:9">
      <c r="A460" s="1359">
        <v>1148781728</v>
      </c>
      <c r="B460" s="1360" t="s">
        <v>955</v>
      </c>
      <c r="C460" s="1360" t="s">
        <v>7</v>
      </c>
      <c r="D460" s="1360"/>
      <c r="E460" s="1360"/>
      <c r="F460" s="1360" t="s">
        <v>207</v>
      </c>
      <c r="G460" s="1360" t="s">
        <v>206</v>
      </c>
      <c r="H460" s="1354"/>
      <c r="I460" s="1354"/>
    </row>
    <row r="461" spans="1:9">
      <c r="A461" s="1359">
        <v>1148825327</v>
      </c>
      <c r="B461" s="1360" t="s">
        <v>583</v>
      </c>
      <c r="C461" s="1360" t="s">
        <v>381</v>
      </c>
      <c r="D461" s="1360" t="s">
        <v>385</v>
      </c>
      <c r="E461" s="1360" t="s">
        <v>129</v>
      </c>
      <c r="F461" s="1360" t="s">
        <v>231</v>
      </c>
      <c r="G461" s="1360" t="s">
        <v>230</v>
      </c>
      <c r="H461" s="1354"/>
      <c r="I461" s="1354"/>
    </row>
    <row r="462" spans="1:9">
      <c r="A462" s="1359">
        <v>1148839096</v>
      </c>
      <c r="B462" s="1360" t="s">
        <v>639</v>
      </c>
      <c r="C462" s="1360" t="s">
        <v>381</v>
      </c>
      <c r="D462" s="1360" t="s">
        <v>383</v>
      </c>
      <c r="E462" s="1360" t="s">
        <v>137</v>
      </c>
      <c r="F462" s="1360" t="s">
        <v>221</v>
      </c>
      <c r="G462" s="1360" t="s">
        <v>220</v>
      </c>
      <c r="H462" s="1354"/>
      <c r="I462" s="1354"/>
    </row>
    <row r="463" spans="1:9">
      <c r="A463" s="1359">
        <v>1148923262</v>
      </c>
      <c r="B463" s="1360" t="s">
        <v>1385</v>
      </c>
      <c r="C463" s="1360" t="s">
        <v>7</v>
      </c>
      <c r="D463" s="1360"/>
      <c r="E463" s="1360"/>
      <c r="F463" s="1360" t="s">
        <v>229</v>
      </c>
      <c r="G463" s="1360" t="s">
        <v>228</v>
      </c>
      <c r="H463" s="1354"/>
      <c r="I463" s="1354"/>
    </row>
    <row r="464" spans="1:9">
      <c r="A464" s="1359">
        <v>1148923601</v>
      </c>
      <c r="B464" s="1360" t="s">
        <v>422</v>
      </c>
      <c r="C464" s="1360" t="s">
        <v>381</v>
      </c>
      <c r="D464" s="1360" t="s">
        <v>423</v>
      </c>
      <c r="E464" s="1360" t="s">
        <v>102</v>
      </c>
      <c r="F464" s="1360" t="s">
        <v>231</v>
      </c>
      <c r="G464" s="1360" t="s">
        <v>230</v>
      </c>
      <c r="H464" s="1354"/>
      <c r="I464" s="1354"/>
    </row>
    <row r="465" spans="1:9">
      <c r="A465" s="1359">
        <v>1148975650</v>
      </c>
      <c r="B465" s="1360" t="s">
        <v>526</v>
      </c>
      <c r="C465" s="1360" t="s">
        <v>379</v>
      </c>
      <c r="D465" s="1360" t="s">
        <v>383</v>
      </c>
      <c r="E465" s="1360" t="s">
        <v>137</v>
      </c>
      <c r="F465" s="1360" t="s">
        <v>237</v>
      </c>
      <c r="G465" s="1360" t="s">
        <v>236</v>
      </c>
      <c r="H465" s="1354"/>
      <c r="I465" s="1354"/>
    </row>
    <row r="466" spans="1:9">
      <c r="A466" s="1359">
        <v>1148995880</v>
      </c>
      <c r="B466" s="1360" t="s">
        <v>1386</v>
      </c>
      <c r="C466" s="1360" t="s">
        <v>7</v>
      </c>
      <c r="D466" s="1360"/>
      <c r="E466" s="1360"/>
      <c r="F466" s="1360" t="s">
        <v>229</v>
      </c>
      <c r="G466" s="1360" t="s">
        <v>228</v>
      </c>
      <c r="H466" s="1354"/>
      <c r="I466" s="1354"/>
    </row>
    <row r="467" spans="1:9">
      <c r="A467" s="1359">
        <v>1149002108</v>
      </c>
      <c r="B467" s="1360" t="s">
        <v>821</v>
      </c>
      <c r="C467" s="1360" t="s">
        <v>381</v>
      </c>
      <c r="D467" s="1360" t="s">
        <v>384</v>
      </c>
      <c r="E467" s="1360" t="s">
        <v>140</v>
      </c>
      <c r="F467" s="1360" t="s">
        <v>231</v>
      </c>
      <c r="G467" s="1360" t="s">
        <v>230</v>
      </c>
      <c r="H467" s="1354"/>
      <c r="I467" s="1354"/>
    </row>
    <row r="468" spans="1:9">
      <c r="A468" s="1359">
        <v>1149031438</v>
      </c>
      <c r="B468" s="1360" t="s">
        <v>1387</v>
      </c>
      <c r="C468" s="1360" t="s">
        <v>7</v>
      </c>
      <c r="D468" s="1360"/>
      <c r="E468" s="1360"/>
      <c r="F468" s="1360" t="s">
        <v>205</v>
      </c>
      <c r="G468" s="1360" t="s">
        <v>204</v>
      </c>
      <c r="H468" s="1354"/>
      <c r="I468" s="1354"/>
    </row>
    <row r="469" spans="1:9">
      <c r="A469" s="1359">
        <v>1149034044</v>
      </c>
      <c r="B469" s="1360" t="s">
        <v>1187</v>
      </c>
      <c r="C469" s="1360" t="s">
        <v>381</v>
      </c>
      <c r="D469" s="1360" t="s">
        <v>383</v>
      </c>
      <c r="E469" s="1360" t="s">
        <v>137</v>
      </c>
      <c r="F469" s="1360" t="s">
        <v>237</v>
      </c>
      <c r="G469" s="1360" t="s">
        <v>236</v>
      </c>
      <c r="H469" s="1354"/>
      <c r="I469" s="1354"/>
    </row>
    <row r="470" spans="1:9">
      <c r="A470" s="1359">
        <v>1149093834</v>
      </c>
      <c r="B470" s="1360" t="s">
        <v>403</v>
      </c>
      <c r="C470" s="1360" t="s">
        <v>381</v>
      </c>
      <c r="D470" s="1360" t="s">
        <v>380</v>
      </c>
      <c r="E470" s="1360" t="s">
        <v>146</v>
      </c>
      <c r="F470" s="1360" t="s">
        <v>211</v>
      </c>
      <c r="G470" s="1360" t="s">
        <v>210</v>
      </c>
      <c r="H470" s="1354"/>
      <c r="I470" s="1354"/>
    </row>
    <row r="471" spans="1:9">
      <c r="A471" s="1359">
        <v>1149144702</v>
      </c>
      <c r="B471" s="1360" t="s">
        <v>915</v>
      </c>
      <c r="C471" s="1360" t="s">
        <v>381</v>
      </c>
      <c r="D471" s="1360" t="s">
        <v>835</v>
      </c>
      <c r="E471" s="1360" t="s">
        <v>238</v>
      </c>
      <c r="F471" s="1360" t="s">
        <v>207</v>
      </c>
      <c r="G471" s="1360" t="s">
        <v>206</v>
      </c>
      <c r="H471" s="1354"/>
      <c r="I471" s="1354"/>
    </row>
    <row r="472" spans="1:9">
      <c r="A472" s="1359">
        <v>1149166770</v>
      </c>
      <c r="B472" s="1360" t="s">
        <v>789</v>
      </c>
      <c r="C472" s="1360" t="s">
        <v>381</v>
      </c>
      <c r="D472" s="1360" t="s">
        <v>384</v>
      </c>
      <c r="E472" s="1360" t="s">
        <v>140</v>
      </c>
      <c r="F472" s="1360" t="s">
        <v>209</v>
      </c>
      <c r="G472" s="1360" t="s">
        <v>208</v>
      </c>
      <c r="H472" s="1354"/>
      <c r="I472" s="1354"/>
    </row>
    <row r="473" spans="1:9">
      <c r="A473" s="1359">
        <v>1149178387</v>
      </c>
      <c r="B473" s="1360" t="s">
        <v>407</v>
      </c>
      <c r="C473" s="1360" t="s">
        <v>381</v>
      </c>
      <c r="D473" s="1360" t="s">
        <v>380</v>
      </c>
      <c r="E473" s="1360" t="s">
        <v>146</v>
      </c>
      <c r="F473" s="1360" t="s">
        <v>219</v>
      </c>
      <c r="G473" s="1360" t="s">
        <v>218</v>
      </c>
      <c r="H473" s="1354"/>
      <c r="I473" s="1354"/>
    </row>
    <row r="474" spans="1:9">
      <c r="A474" s="1359">
        <v>1149200140</v>
      </c>
      <c r="B474" s="1360" t="s">
        <v>432</v>
      </c>
      <c r="C474" s="1360" t="s">
        <v>379</v>
      </c>
      <c r="D474" s="1360" t="s">
        <v>383</v>
      </c>
      <c r="E474" s="1360" t="s">
        <v>137</v>
      </c>
      <c r="F474" s="1360" t="s">
        <v>223</v>
      </c>
      <c r="G474" s="1360" t="s">
        <v>222</v>
      </c>
      <c r="H474" s="1354"/>
      <c r="I474" s="1354"/>
    </row>
    <row r="475" spans="1:9">
      <c r="A475" s="1359">
        <v>1149220874</v>
      </c>
      <c r="B475" s="1360" t="s">
        <v>662</v>
      </c>
      <c r="C475" s="1360" t="s">
        <v>381</v>
      </c>
      <c r="D475" s="1360" t="s">
        <v>383</v>
      </c>
      <c r="E475" s="1360" t="s">
        <v>137</v>
      </c>
      <c r="F475" s="1360" t="s">
        <v>231</v>
      </c>
      <c r="G475" s="1360" t="s">
        <v>230</v>
      </c>
      <c r="H475" s="1354"/>
      <c r="I475" s="1354"/>
    </row>
    <row r="476" spans="1:9">
      <c r="A476" s="1359">
        <v>1149317720</v>
      </c>
      <c r="B476" s="1360" t="s">
        <v>804</v>
      </c>
      <c r="C476" s="1360" t="s">
        <v>381</v>
      </c>
      <c r="D476" s="1360" t="s">
        <v>382</v>
      </c>
      <c r="E476" s="1360" t="s">
        <v>133</v>
      </c>
      <c r="F476" s="1360" t="s">
        <v>231</v>
      </c>
      <c r="G476" s="1360" t="s">
        <v>230</v>
      </c>
      <c r="H476" s="1354"/>
      <c r="I476" s="1354"/>
    </row>
    <row r="477" spans="1:9">
      <c r="A477" s="1359">
        <v>1149325384</v>
      </c>
      <c r="B477" s="1360" t="s">
        <v>1188</v>
      </c>
      <c r="C477" s="1360" t="s">
        <v>379</v>
      </c>
      <c r="D477" s="1360" t="s">
        <v>380</v>
      </c>
      <c r="E477" s="1360" t="s">
        <v>146</v>
      </c>
      <c r="F477" s="1360" t="s">
        <v>223</v>
      </c>
      <c r="G477" s="1360" t="s">
        <v>222</v>
      </c>
      <c r="H477" s="1354"/>
      <c r="I477" s="1354"/>
    </row>
    <row r="478" spans="1:9">
      <c r="A478" s="1359">
        <v>1149325418</v>
      </c>
      <c r="B478" s="1360" t="s">
        <v>602</v>
      </c>
      <c r="C478" s="1360" t="s">
        <v>381</v>
      </c>
      <c r="D478" s="1360" t="s">
        <v>386</v>
      </c>
      <c r="E478" s="1360" t="s">
        <v>103</v>
      </c>
      <c r="F478" s="1360" t="s">
        <v>231</v>
      </c>
      <c r="G478" s="1360" t="s">
        <v>230</v>
      </c>
      <c r="H478" s="1354"/>
      <c r="I478" s="1354"/>
    </row>
    <row r="479" spans="1:9">
      <c r="A479" s="1359">
        <v>1149326952</v>
      </c>
      <c r="B479" s="1360" t="s">
        <v>388</v>
      </c>
      <c r="C479" s="1360" t="s">
        <v>379</v>
      </c>
      <c r="D479" s="1360" t="s">
        <v>380</v>
      </c>
      <c r="E479" s="1360" t="s">
        <v>146</v>
      </c>
      <c r="F479" s="1360" t="s">
        <v>219</v>
      </c>
      <c r="G479" s="1360" t="s">
        <v>218</v>
      </c>
      <c r="H479" s="1354"/>
      <c r="I479" s="1354"/>
    </row>
    <row r="480" spans="1:9">
      <c r="A480" s="1359">
        <v>1149431323</v>
      </c>
      <c r="B480" s="1360" t="s">
        <v>676</v>
      </c>
      <c r="C480" s="1360" t="s">
        <v>381</v>
      </c>
      <c r="D480" s="1360" t="s">
        <v>382</v>
      </c>
      <c r="E480" s="1360" t="s">
        <v>133</v>
      </c>
      <c r="F480" s="1360" t="s">
        <v>219</v>
      </c>
      <c r="G480" s="1360" t="s">
        <v>218</v>
      </c>
      <c r="H480" s="1354"/>
      <c r="I480" s="1354"/>
    </row>
    <row r="481" spans="1:9">
      <c r="A481" s="1359">
        <v>1149432800</v>
      </c>
      <c r="B481" s="1360" t="s">
        <v>706</v>
      </c>
      <c r="C481" s="1360" t="s">
        <v>379</v>
      </c>
      <c r="D481" s="1360" t="s">
        <v>385</v>
      </c>
      <c r="E481" s="1360" t="s">
        <v>129</v>
      </c>
      <c r="F481" s="1360" t="s">
        <v>231</v>
      </c>
      <c r="G481" s="1360" t="s">
        <v>230</v>
      </c>
      <c r="H481" s="1354"/>
      <c r="I481" s="1354"/>
    </row>
    <row r="482" spans="1:9">
      <c r="A482" s="1359">
        <v>1149460413</v>
      </c>
      <c r="B482" s="1360" t="s">
        <v>1388</v>
      </c>
      <c r="C482" s="1360" t="s">
        <v>7</v>
      </c>
      <c r="D482" s="1360"/>
      <c r="E482" s="1360"/>
      <c r="F482" s="1360" t="s">
        <v>235</v>
      </c>
      <c r="G482" s="1360" t="s">
        <v>234</v>
      </c>
      <c r="H482" s="1354"/>
      <c r="I482" s="1354"/>
    </row>
    <row r="483" spans="1:9">
      <c r="A483" s="1359">
        <v>1149464571</v>
      </c>
      <c r="B483" s="1360" t="s">
        <v>782</v>
      </c>
      <c r="C483" s="1360" t="s">
        <v>379</v>
      </c>
      <c r="D483" s="1360" t="s">
        <v>384</v>
      </c>
      <c r="E483" s="1360" t="s">
        <v>140</v>
      </c>
      <c r="F483" s="1360" t="s">
        <v>209</v>
      </c>
      <c r="G483" s="1360" t="s">
        <v>208</v>
      </c>
      <c r="H483" s="1354"/>
      <c r="I483" s="1354"/>
    </row>
    <row r="484" spans="1:9">
      <c r="A484" s="1359">
        <v>1149483878</v>
      </c>
      <c r="B484" s="1360" t="s">
        <v>780</v>
      </c>
      <c r="C484" s="1360" t="s">
        <v>7</v>
      </c>
      <c r="D484" s="1360"/>
      <c r="E484" s="1360"/>
      <c r="F484" s="1360" t="s">
        <v>225</v>
      </c>
      <c r="G484" s="1360" t="s">
        <v>224</v>
      </c>
      <c r="H484" s="1354"/>
      <c r="I484" s="1354"/>
    </row>
    <row r="485" spans="1:9">
      <c r="A485" s="1359">
        <v>1149529480</v>
      </c>
      <c r="B485" s="1360" t="s">
        <v>1389</v>
      </c>
      <c r="C485" s="1360" t="s">
        <v>7</v>
      </c>
      <c r="D485" s="1360"/>
      <c r="E485" s="1360"/>
      <c r="F485" s="1360" t="s">
        <v>231</v>
      </c>
      <c r="G485" s="1360" t="s">
        <v>230</v>
      </c>
      <c r="H485" s="1354"/>
      <c r="I485" s="1354"/>
    </row>
    <row r="486" spans="1:9">
      <c r="A486" s="1359">
        <v>1149529860</v>
      </c>
      <c r="B486" s="1360" t="s">
        <v>1390</v>
      </c>
      <c r="C486" s="1360" t="s">
        <v>7</v>
      </c>
      <c r="D486" s="1360"/>
      <c r="E486" s="1360"/>
      <c r="F486" s="1360" t="s">
        <v>231</v>
      </c>
      <c r="G486" s="1360" t="s">
        <v>230</v>
      </c>
      <c r="H486" s="1354"/>
      <c r="I486" s="1354"/>
    </row>
    <row r="487" spans="1:9">
      <c r="A487" s="1359">
        <v>1149538903</v>
      </c>
      <c r="B487" s="1360" t="s">
        <v>1189</v>
      </c>
      <c r="C487" s="1360" t="s">
        <v>379</v>
      </c>
      <c r="D487" s="1360" t="s">
        <v>380</v>
      </c>
      <c r="E487" s="1360" t="s">
        <v>146</v>
      </c>
      <c r="F487" s="1360" t="s">
        <v>217</v>
      </c>
      <c r="G487" s="1360" t="s">
        <v>216</v>
      </c>
      <c r="H487" s="1354"/>
      <c r="I487" s="1354"/>
    </row>
    <row r="488" spans="1:9">
      <c r="A488" s="1359">
        <v>1149584832</v>
      </c>
      <c r="B488" s="1360" t="s">
        <v>802</v>
      </c>
      <c r="C488" s="1360" t="s">
        <v>381</v>
      </c>
      <c r="D488" s="1360" t="s">
        <v>385</v>
      </c>
      <c r="E488" s="1360" t="s">
        <v>129</v>
      </c>
      <c r="F488" s="1360" t="s">
        <v>231</v>
      </c>
      <c r="G488" s="1360" t="s">
        <v>230</v>
      </c>
      <c r="H488" s="1354"/>
      <c r="I488" s="1354"/>
    </row>
    <row r="489" spans="1:9">
      <c r="A489" s="1359">
        <v>1149594427</v>
      </c>
      <c r="B489" s="1360" t="s">
        <v>846</v>
      </c>
      <c r="C489" s="1360" t="s">
        <v>381</v>
      </c>
      <c r="D489" s="1360" t="s">
        <v>847</v>
      </c>
      <c r="E489" s="1360" t="s">
        <v>141</v>
      </c>
      <c r="F489" s="1360" t="s">
        <v>209</v>
      </c>
      <c r="G489" s="1360" t="s">
        <v>208</v>
      </c>
      <c r="H489" s="1354"/>
      <c r="I489" s="1354"/>
    </row>
    <row r="490" spans="1:9">
      <c r="A490" s="1359">
        <v>1149598246</v>
      </c>
      <c r="B490" s="1360" t="s">
        <v>781</v>
      </c>
      <c r="C490" s="1360" t="s">
        <v>379</v>
      </c>
      <c r="D490" s="1360" t="s">
        <v>384</v>
      </c>
      <c r="E490" s="1360" t="s">
        <v>140</v>
      </c>
      <c r="F490" s="1360" t="s">
        <v>231</v>
      </c>
      <c r="G490" s="1360" t="s">
        <v>230</v>
      </c>
      <c r="H490" s="1354"/>
      <c r="I490" s="1354"/>
    </row>
    <row r="491" spans="1:9">
      <c r="A491" s="1359">
        <v>1149637002</v>
      </c>
      <c r="B491" s="1360" t="s">
        <v>435</v>
      </c>
      <c r="C491" s="1360" t="s">
        <v>379</v>
      </c>
      <c r="D491" s="1360" t="s">
        <v>383</v>
      </c>
      <c r="E491" s="1360" t="s">
        <v>137</v>
      </c>
      <c r="F491" s="1360" t="s">
        <v>209</v>
      </c>
      <c r="G491" s="1360" t="s">
        <v>208</v>
      </c>
      <c r="H491" s="1354"/>
      <c r="I491" s="1354"/>
    </row>
    <row r="492" spans="1:9">
      <c r="A492" s="1359">
        <v>1149639636</v>
      </c>
      <c r="B492" s="1360" t="s">
        <v>661</v>
      </c>
      <c r="C492" s="1360" t="s">
        <v>381</v>
      </c>
      <c r="D492" s="1360" t="s">
        <v>383</v>
      </c>
      <c r="E492" s="1360" t="s">
        <v>137</v>
      </c>
      <c r="F492" s="1360" t="s">
        <v>231</v>
      </c>
      <c r="G492" s="1360" t="s">
        <v>230</v>
      </c>
      <c r="H492" s="1354"/>
      <c r="I492" s="1354"/>
    </row>
    <row r="493" spans="1:9">
      <c r="A493" s="1359">
        <v>1149646102</v>
      </c>
      <c r="B493" s="1360" t="s">
        <v>1190</v>
      </c>
      <c r="C493" s="1360" t="s">
        <v>381</v>
      </c>
      <c r="D493" s="1360" t="s">
        <v>384</v>
      </c>
      <c r="E493" s="1360" t="s">
        <v>140</v>
      </c>
      <c r="F493" s="1360" t="s">
        <v>207</v>
      </c>
      <c r="G493" s="1360" t="s">
        <v>206</v>
      </c>
      <c r="H493" s="1354"/>
      <c r="I493" s="1354"/>
    </row>
    <row r="494" spans="1:9">
      <c r="A494" s="1359">
        <v>1149656721</v>
      </c>
      <c r="B494" s="1360" t="s">
        <v>786</v>
      </c>
      <c r="C494" s="1360" t="s">
        <v>381</v>
      </c>
      <c r="D494" s="1360" t="s">
        <v>384</v>
      </c>
      <c r="E494" s="1360" t="s">
        <v>140</v>
      </c>
      <c r="F494" s="1360" t="s">
        <v>209</v>
      </c>
      <c r="G494" s="1360" t="s">
        <v>208</v>
      </c>
      <c r="H494" s="1354"/>
      <c r="I494" s="1354"/>
    </row>
    <row r="495" spans="1:9">
      <c r="A495" s="1359">
        <v>1149666373</v>
      </c>
      <c r="B495" s="1360" t="s">
        <v>1191</v>
      </c>
      <c r="C495" s="1360" t="s">
        <v>379</v>
      </c>
      <c r="D495" s="1360" t="s">
        <v>380</v>
      </c>
      <c r="E495" s="1360" t="s">
        <v>146</v>
      </c>
      <c r="F495" s="1360" t="s">
        <v>231</v>
      </c>
      <c r="G495" s="1360" t="s">
        <v>230</v>
      </c>
      <c r="H495" s="1354"/>
      <c r="I495" s="1354"/>
    </row>
    <row r="496" spans="1:9">
      <c r="A496" s="1359">
        <v>1149667363</v>
      </c>
      <c r="B496" s="1360" t="s">
        <v>923</v>
      </c>
      <c r="C496" s="1360" t="s">
        <v>381</v>
      </c>
      <c r="D496" s="1360" t="s">
        <v>840</v>
      </c>
      <c r="E496" s="1360" t="s">
        <v>110</v>
      </c>
      <c r="F496" s="1360" t="s">
        <v>231</v>
      </c>
      <c r="G496" s="1360" t="s">
        <v>230</v>
      </c>
      <c r="H496" s="1354"/>
      <c r="I496" s="1354"/>
    </row>
    <row r="497" spans="1:9">
      <c r="A497" s="1359">
        <v>1149693054</v>
      </c>
      <c r="B497" s="1360" t="s">
        <v>1391</v>
      </c>
      <c r="C497" s="1360" t="s">
        <v>7</v>
      </c>
      <c r="D497" s="1360"/>
      <c r="E497" s="1360"/>
      <c r="F497" s="1360" t="s">
        <v>209</v>
      </c>
      <c r="G497" s="1360" t="s">
        <v>208</v>
      </c>
      <c r="H497" s="1354"/>
      <c r="I497" s="1354"/>
    </row>
    <row r="498" spans="1:9">
      <c r="A498" s="1359">
        <v>1149700701</v>
      </c>
      <c r="B498" s="1360" t="s">
        <v>960</v>
      </c>
      <c r="C498" s="1360" t="s">
        <v>7</v>
      </c>
      <c r="D498" s="1360"/>
      <c r="E498" s="1360"/>
      <c r="F498" s="1360" t="s">
        <v>237</v>
      </c>
      <c r="G498" s="1360" t="s">
        <v>236</v>
      </c>
      <c r="H498" s="1354"/>
      <c r="I498" s="1354"/>
    </row>
    <row r="499" spans="1:9">
      <c r="A499" s="1359">
        <v>1149702475</v>
      </c>
      <c r="B499" s="1360" t="s">
        <v>1392</v>
      </c>
      <c r="C499" s="1360" t="s">
        <v>7</v>
      </c>
      <c r="D499" s="1360"/>
      <c r="E499" s="1360"/>
      <c r="F499" s="1360" t="s">
        <v>237</v>
      </c>
      <c r="G499" s="1360" t="s">
        <v>236</v>
      </c>
      <c r="H499" s="1354"/>
      <c r="I499" s="1354"/>
    </row>
    <row r="500" spans="1:9">
      <c r="A500" s="1359">
        <v>1149705890</v>
      </c>
      <c r="B500" s="1360" t="s">
        <v>1192</v>
      </c>
      <c r="C500" s="1360" t="s">
        <v>381</v>
      </c>
      <c r="D500" s="1360" t="s">
        <v>380</v>
      </c>
      <c r="E500" s="1360" t="s">
        <v>146</v>
      </c>
      <c r="F500" s="1360" t="s">
        <v>223</v>
      </c>
      <c r="G500" s="1360" t="s">
        <v>222</v>
      </c>
      <c r="H500" s="1354"/>
      <c r="I500" s="1354"/>
    </row>
    <row r="501" spans="1:9">
      <c r="A501" s="1359">
        <v>1149707136</v>
      </c>
      <c r="B501" s="1360" t="s">
        <v>879</v>
      </c>
      <c r="C501" s="1360" t="s">
        <v>379</v>
      </c>
      <c r="D501" s="1360" t="s">
        <v>840</v>
      </c>
      <c r="E501" s="1360" t="s">
        <v>110</v>
      </c>
      <c r="F501" s="1360" t="s">
        <v>231</v>
      </c>
      <c r="G501" s="1360" t="s">
        <v>230</v>
      </c>
      <c r="H501" s="1354"/>
      <c r="I501" s="1354"/>
    </row>
    <row r="502" spans="1:9">
      <c r="A502" s="1359">
        <v>1149724784</v>
      </c>
      <c r="B502" s="1360" t="s">
        <v>1393</v>
      </c>
      <c r="C502" s="1360" t="s">
        <v>7</v>
      </c>
      <c r="D502" s="1360"/>
      <c r="E502" s="1360"/>
      <c r="F502" s="1360" t="s">
        <v>229</v>
      </c>
      <c r="G502" s="1360" t="s">
        <v>228</v>
      </c>
      <c r="H502" s="1354"/>
      <c r="I502" s="1354"/>
    </row>
    <row r="503" spans="1:9">
      <c r="A503" s="1359">
        <v>1149738214</v>
      </c>
      <c r="B503" s="1360" t="s">
        <v>468</v>
      </c>
      <c r="C503" s="1360" t="s">
        <v>7</v>
      </c>
      <c r="D503" s="1360"/>
      <c r="E503" s="1360"/>
      <c r="F503" s="1360" t="s">
        <v>213</v>
      </c>
      <c r="G503" s="1360" t="s">
        <v>212</v>
      </c>
      <c r="H503" s="1354"/>
      <c r="I503" s="1354"/>
    </row>
    <row r="504" spans="1:9">
      <c r="A504" s="1359">
        <v>1149799059</v>
      </c>
      <c r="B504" s="1360" t="s">
        <v>460</v>
      </c>
      <c r="C504" s="1360" t="s">
        <v>381</v>
      </c>
      <c r="D504" s="1360" t="s">
        <v>383</v>
      </c>
      <c r="E504" s="1360" t="s">
        <v>137</v>
      </c>
      <c r="F504" s="1360" t="s">
        <v>231</v>
      </c>
      <c r="G504" s="1360" t="s">
        <v>230</v>
      </c>
      <c r="H504" s="1354"/>
      <c r="I504" s="1354"/>
    </row>
    <row r="505" spans="1:9">
      <c r="A505" s="1359">
        <v>1149810088</v>
      </c>
      <c r="B505" s="1360" t="s">
        <v>438</v>
      </c>
      <c r="C505" s="1360" t="s">
        <v>379</v>
      </c>
      <c r="D505" s="1360" t="s">
        <v>383</v>
      </c>
      <c r="E505" s="1360" t="s">
        <v>137</v>
      </c>
      <c r="F505" s="1360" t="s">
        <v>231</v>
      </c>
      <c r="G505" s="1360" t="s">
        <v>230</v>
      </c>
      <c r="H505" s="1354"/>
      <c r="I505" s="1354"/>
    </row>
    <row r="506" spans="1:9">
      <c r="A506" s="1359">
        <v>1149815814</v>
      </c>
      <c r="B506" s="1360" t="s">
        <v>937</v>
      </c>
      <c r="C506" s="1360" t="s">
        <v>381</v>
      </c>
      <c r="D506" s="1360" t="s">
        <v>840</v>
      </c>
      <c r="E506" s="1360" t="s">
        <v>110</v>
      </c>
      <c r="F506" s="1360" t="s">
        <v>231</v>
      </c>
      <c r="G506" s="1360" t="s">
        <v>230</v>
      </c>
      <c r="H506" s="1354"/>
      <c r="I506" s="1354"/>
    </row>
    <row r="507" spans="1:9">
      <c r="A507" s="1359">
        <v>1149817505</v>
      </c>
      <c r="B507" s="1360" t="s">
        <v>413</v>
      </c>
      <c r="C507" s="1360" t="s">
        <v>381</v>
      </c>
      <c r="D507" s="1360" t="s">
        <v>380</v>
      </c>
      <c r="E507" s="1360" t="s">
        <v>146</v>
      </c>
      <c r="F507" s="1360" t="s">
        <v>217</v>
      </c>
      <c r="G507" s="1360" t="s">
        <v>216</v>
      </c>
      <c r="H507" s="1354"/>
      <c r="I507" s="1354"/>
    </row>
    <row r="508" spans="1:9">
      <c r="A508" s="1359">
        <v>1149823727</v>
      </c>
      <c r="B508" s="1360" t="s">
        <v>1394</v>
      </c>
      <c r="C508" s="1360" t="s">
        <v>7</v>
      </c>
      <c r="D508" s="1360"/>
      <c r="E508" s="1360"/>
      <c r="F508" s="1360" t="s">
        <v>235</v>
      </c>
      <c r="G508" s="1360" t="s">
        <v>234</v>
      </c>
      <c r="H508" s="1354"/>
      <c r="I508" s="1354"/>
    </row>
    <row r="509" spans="1:9">
      <c r="A509" s="1359">
        <v>1149826183</v>
      </c>
      <c r="B509" s="1360" t="s">
        <v>1395</v>
      </c>
      <c r="C509" s="1360" t="s">
        <v>7</v>
      </c>
      <c r="D509" s="1360"/>
      <c r="E509" s="1360"/>
      <c r="F509" s="1360" t="s">
        <v>235</v>
      </c>
      <c r="G509" s="1360" t="s">
        <v>234</v>
      </c>
      <c r="H509" s="1354"/>
      <c r="I509" s="1354"/>
    </row>
    <row r="510" spans="1:9">
      <c r="A510" s="1359">
        <v>1149836372</v>
      </c>
      <c r="B510" s="1360" t="s">
        <v>1193</v>
      </c>
      <c r="C510" s="1360" t="s">
        <v>381</v>
      </c>
      <c r="D510" s="1360" t="s">
        <v>832</v>
      </c>
      <c r="E510" s="1360" t="s">
        <v>145</v>
      </c>
      <c r="F510" s="1360" t="s">
        <v>231</v>
      </c>
      <c r="G510" s="1360" t="s">
        <v>230</v>
      </c>
      <c r="H510" s="1354"/>
      <c r="I510" s="1354"/>
    </row>
    <row r="511" spans="1:9">
      <c r="A511" s="1359">
        <v>1149846181</v>
      </c>
      <c r="B511" s="1360" t="s">
        <v>845</v>
      </c>
      <c r="C511" s="1360" t="s">
        <v>379</v>
      </c>
      <c r="D511" s="1360" t="s">
        <v>840</v>
      </c>
      <c r="E511" s="1360" t="s">
        <v>110</v>
      </c>
      <c r="F511" s="1360" t="s">
        <v>231</v>
      </c>
      <c r="G511" s="1360" t="s">
        <v>230</v>
      </c>
      <c r="H511" s="1354"/>
      <c r="I511" s="1354"/>
    </row>
    <row r="512" spans="1:9">
      <c r="A512" s="1359">
        <v>1149852783</v>
      </c>
      <c r="B512" s="1360" t="s">
        <v>1396</v>
      </c>
      <c r="C512" s="1360" t="s">
        <v>7</v>
      </c>
      <c r="D512" s="1360"/>
      <c r="E512" s="1360"/>
      <c r="F512" s="1360" t="s">
        <v>217</v>
      </c>
      <c r="G512" s="1360" t="s">
        <v>216</v>
      </c>
      <c r="H512" s="1354"/>
      <c r="I512" s="1354"/>
    </row>
    <row r="513" spans="1:9">
      <c r="A513" s="1359">
        <v>1149871197</v>
      </c>
      <c r="B513" s="1360" t="s">
        <v>628</v>
      </c>
      <c r="C513" s="1360" t="s">
        <v>381</v>
      </c>
      <c r="D513" s="1360" t="s">
        <v>382</v>
      </c>
      <c r="E513" s="1360" t="s">
        <v>133</v>
      </c>
      <c r="F513" s="1360" t="s">
        <v>209</v>
      </c>
      <c r="G513" s="1360" t="s">
        <v>208</v>
      </c>
      <c r="H513" s="1354"/>
      <c r="I513" s="1354"/>
    </row>
    <row r="514" spans="1:9">
      <c r="A514" s="1359">
        <v>1149888886</v>
      </c>
      <c r="B514" s="1360" t="s">
        <v>561</v>
      </c>
      <c r="C514" s="1360" t="s">
        <v>379</v>
      </c>
      <c r="D514" s="1360" t="s">
        <v>383</v>
      </c>
      <c r="E514" s="1360" t="s">
        <v>137</v>
      </c>
      <c r="F514" s="1360" t="s">
        <v>231</v>
      </c>
      <c r="G514" s="1360" t="s">
        <v>230</v>
      </c>
      <c r="H514" s="1354"/>
      <c r="I514" s="1354"/>
    </row>
    <row r="515" spans="1:9">
      <c r="A515" s="1359">
        <v>1149897259</v>
      </c>
      <c r="B515" s="1360" t="s">
        <v>1194</v>
      </c>
      <c r="C515" s="1360" t="s">
        <v>379</v>
      </c>
      <c r="D515" s="1360" t="s">
        <v>382</v>
      </c>
      <c r="E515" s="1360" t="s">
        <v>133</v>
      </c>
      <c r="F515" s="1360" t="s">
        <v>231</v>
      </c>
      <c r="G515" s="1360" t="s">
        <v>230</v>
      </c>
      <c r="H515" s="1354"/>
      <c r="I515" s="1354"/>
    </row>
    <row r="516" spans="1:9">
      <c r="A516" s="1359">
        <v>1149915762</v>
      </c>
      <c r="B516" s="1360" t="s">
        <v>1397</v>
      </c>
      <c r="C516" s="1360" t="s">
        <v>7</v>
      </c>
      <c r="D516" s="1360"/>
      <c r="E516" s="1360"/>
      <c r="F516" s="1360" t="s">
        <v>231</v>
      </c>
      <c r="G516" s="1360" t="s">
        <v>230</v>
      </c>
      <c r="H516" s="1354"/>
      <c r="I516" s="1354"/>
    </row>
    <row r="517" spans="1:9">
      <c r="A517" s="1359">
        <v>1149921232</v>
      </c>
      <c r="B517" s="1360" t="s">
        <v>1195</v>
      </c>
      <c r="C517" s="1360" t="s">
        <v>381</v>
      </c>
      <c r="D517" s="1360" t="s">
        <v>384</v>
      </c>
      <c r="E517" s="1360" t="s">
        <v>140</v>
      </c>
      <c r="F517" s="1360" t="s">
        <v>231</v>
      </c>
      <c r="G517" s="1360" t="s">
        <v>230</v>
      </c>
      <c r="H517" s="1354"/>
      <c r="I517" s="1354"/>
    </row>
    <row r="518" spans="1:9">
      <c r="A518" s="1359">
        <v>1149934706</v>
      </c>
      <c r="B518" s="1360" t="s">
        <v>1398</v>
      </c>
      <c r="C518" s="1360" t="s">
        <v>7</v>
      </c>
      <c r="D518" s="1360"/>
      <c r="E518" s="1360"/>
      <c r="F518" s="1360" t="s">
        <v>231</v>
      </c>
      <c r="G518" s="1360" t="s">
        <v>230</v>
      </c>
      <c r="H518" s="1354"/>
      <c r="I518" s="1354"/>
    </row>
    <row r="519" spans="1:9">
      <c r="A519" s="1359">
        <v>1149942337</v>
      </c>
      <c r="B519" s="1360" t="s">
        <v>1399</v>
      </c>
      <c r="C519" s="1360" t="s">
        <v>7</v>
      </c>
      <c r="D519" s="1360"/>
      <c r="E519" s="1360"/>
      <c r="F519" s="1360" t="s">
        <v>205</v>
      </c>
      <c r="G519" s="1360" t="s">
        <v>204</v>
      </c>
      <c r="H519" s="1354"/>
      <c r="I519" s="1354"/>
    </row>
    <row r="520" spans="1:9">
      <c r="A520" s="1359">
        <v>1160039328</v>
      </c>
      <c r="B520" s="1360" t="s">
        <v>576</v>
      </c>
      <c r="C520" s="1360" t="s">
        <v>381</v>
      </c>
      <c r="D520" s="1360" t="s">
        <v>383</v>
      </c>
      <c r="E520" s="1360" t="s">
        <v>137</v>
      </c>
      <c r="F520" s="1360" t="s">
        <v>231</v>
      </c>
      <c r="G520" s="1360" t="s">
        <v>230</v>
      </c>
      <c r="H520" s="1354"/>
      <c r="I520" s="1354"/>
    </row>
    <row r="521" spans="1:9">
      <c r="A521" s="1359">
        <v>1160039427</v>
      </c>
      <c r="B521" s="1360" t="s">
        <v>1196</v>
      </c>
      <c r="C521" s="1360" t="s">
        <v>379</v>
      </c>
      <c r="D521" s="1360" t="s">
        <v>380</v>
      </c>
      <c r="E521" s="1360" t="s">
        <v>146</v>
      </c>
      <c r="F521" s="1360" t="s">
        <v>213</v>
      </c>
      <c r="G521" s="1360" t="s">
        <v>212</v>
      </c>
      <c r="H521" s="1354"/>
      <c r="I521" s="1354"/>
    </row>
    <row r="522" spans="1:9">
      <c r="A522" s="1359">
        <v>1160055787</v>
      </c>
      <c r="B522" s="1360" t="s">
        <v>1197</v>
      </c>
      <c r="C522" s="1360" t="s">
        <v>381</v>
      </c>
      <c r="D522" s="1360" t="s">
        <v>380</v>
      </c>
      <c r="E522" s="1360" t="s">
        <v>146</v>
      </c>
      <c r="F522" s="1360" t="s">
        <v>217</v>
      </c>
      <c r="G522" s="1360" t="s">
        <v>216</v>
      </c>
      <c r="H522" s="1354"/>
      <c r="I522" s="1354"/>
    </row>
    <row r="523" spans="1:9">
      <c r="A523" s="1359">
        <v>1160079944</v>
      </c>
      <c r="B523" s="1360" t="s">
        <v>631</v>
      </c>
      <c r="C523" s="1360" t="s">
        <v>381</v>
      </c>
      <c r="D523" s="1360" t="s">
        <v>382</v>
      </c>
      <c r="E523" s="1360" t="s">
        <v>133</v>
      </c>
      <c r="F523" s="1360" t="s">
        <v>231</v>
      </c>
      <c r="G523" s="1360" t="s">
        <v>230</v>
      </c>
      <c r="H523" s="1354"/>
      <c r="I523" s="1354"/>
    </row>
    <row r="524" spans="1:9">
      <c r="A524" s="1359">
        <v>1160086634</v>
      </c>
      <c r="B524" s="1360" t="s">
        <v>694</v>
      </c>
      <c r="C524" s="1360" t="s">
        <v>381</v>
      </c>
      <c r="D524" s="1360" t="s">
        <v>385</v>
      </c>
      <c r="E524" s="1360" t="s">
        <v>129</v>
      </c>
      <c r="F524" s="1360" t="s">
        <v>225</v>
      </c>
      <c r="G524" s="1360" t="s">
        <v>224</v>
      </c>
      <c r="H524" s="1354"/>
      <c r="I524" s="1354"/>
    </row>
    <row r="525" spans="1:9">
      <c r="A525" s="1359">
        <v>1160111929</v>
      </c>
      <c r="B525" s="1360" t="s">
        <v>1400</v>
      </c>
      <c r="C525" s="1360" t="s">
        <v>7</v>
      </c>
      <c r="D525" s="1360"/>
      <c r="E525" s="1360"/>
      <c r="F525" s="1360" t="s">
        <v>231</v>
      </c>
      <c r="G525" s="1360" t="s">
        <v>230</v>
      </c>
      <c r="H525" s="1354"/>
      <c r="I525" s="1354"/>
    </row>
    <row r="526" spans="1:9">
      <c r="A526" s="1359">
        <v>1160156338</v>
      </c>
      <c r="B526" s="1360" t="s">
        <v>1198</v>
      </c>
      <c r="C526" s="1360" t="s">
        <v>381</v>
      </c>
      <c r="D526" s="1360" t="s">
        <v>383</v>
      </c>
      <c r="E526" s="1360" t="s">
        <v>137</v>
      </c>
      <c r="F526" s="1360" t="s">
        <v>231</v>
      </c>
      <c r="G526" s="1360" t="s">
        <v>230</v>
      </c>
      <c r="H526" s="1354"/>
      <c r="I526" s="1354"/>
    </row>
    <row r="527" spans="1:9">
      <c r="A527" s="1359">
        <v>1160177789</v>
      </c>
      <c r="B527" s="1360" t="s">
        <v>882</v>
      </c>
      <c r="C527" s="1360" t="s">
        <v>381</v>
      </c>
      <c r="D527" s="1360" t="s">
        <v>832</v>
      </c>
      <c r="E527" s="1360" t="s">
        <v>145</v>
      </c>
      <c r="F527" s="1360" t="s">
        <v>231</v>
      </c>
      <c r="G527" s="1360" t="s">
        <v>230</v>
      </c>
      <c r="H527" s="1354"/>
      <c r="I527" s="1354"/>
    </row>
    <row r="528" spans="1:9">
      <c r="A528" s="1359">
        <v>1160287257</v>
      </c>
      <c r="B528" s="1360" t="s">
        <v>820</v>
      </c>
      <c r="C528" s="1360" t="s">
        <v>381</v>
      </c>
      <c r="D528" s="1360" t="s">
        <v>384</v>
      </c>
      <c r="E528" s="1360" t="s">
        <v>140</v>
      </c>
      <c r="F528" s="1360" t="s">
        <v>213</v>
      </c>
      <c r="G528" s="1360" t="s">
        <v>212</v>
      </c>
      <c r="H528" s="1354"/>
      <c r="I528" s="1354"/>
    </row>
    <row r="529" spans="1:9">
      <c r="A529" s="1359">
        <v>1160306792</v>
      </c>
      <c r="B529" s="1360" t="s">
        <v>653</v>
      </c>
      <c r="C529" s="1360" t="s">
        <v>381</v>
      </c>
      <c r="D529" s="1360" t="s">
        <v>383</v>
      </c>
      <c r="E529" s="1360" t="s">
        <v>137</v>
      </c>
      <c r="F529" s="1360" t="s">
        <v>231</v>
      </c>
      <c r="G529" s="1360" t="s">
        <v>230</v>
      </c>
      <c r="H529" s="1354"/>
      <c r="I529" s="1354"/>
    </row>
    <row r="530" spans="1:9">
      <c r="A530" s="1359">
        <v>1160312584</v>
      </c>
      <c r="B530" s="1360" t="s">
        <v>624</v>
      </c>
      <c r="C530" s="1360" t="s">
        <v>381</v>
      </c>
      <c r="D530" s="1360" t="s">
        <v>386</v>
      </c>
      <c r="E530" s="1360" t="s">
        <v>103</v>
      </c>
      <c r="F530" s="1360" t="s">
        <v>231</v>
      </c>
      <c r="G530" s="1360" t="s">
        <v>230</v>
      </c>
      <c r="H530" s="1354"/>
      <c r="I530" s="1354"/>
    </row>
    <row r="531" spans="1:9">
      <c r="A531" s="1359">
        <v>1160316502</v>
      </c>
      <c r="B531" s="1360" t="s">
        <v>1401</v>
      </c>
      <c r="C531" s="1360" t="s">
        <v>7</v>
      </c>
      <c r="D531" s="1360"/>
      <c r="E531" s="1360"/>
      <c r="F531" s="1360" t="s">
        <v>219</v>
      </c>
      <c r="G531" s="1360" t="s">
        <v>218</v>
      </c>
      <c r="H531" s="1354"/>
      <c r="I531" s="1354"/>
    </row>
    <row r="532" spans="1:9">
      <c r="A532" s="1359">
        <v>1160328804</v>
      </c>
      <c r="B532" s="1360" t="s">
        <v>1402</v>
      </c>
      <c r="C532" s="1360" t="s">
        <v>7</v>
      </c>
      <c r="D532" s="1360"/>
      <c r="E532" s="1360"/>
      <c r="F532" s="1360" t="s">
        <v>223</v>
      </c>
      <c r="G532" s="1360" t="s">
        <v>222</v>
      </c>
      <c r="H532" s="1354"/>
      <c r="I532" s="1354"/>
    </row>
    <row r="533" spans="1:9">
      <c r="A533" s="1359">
        <v>1160353166</v>
      </c>
      <c r="B533" s="1360" t="s">
        <v>400</v>
      </c>
      <c r="C533" s="1360" t="s">
        <v>381</v>
      </c>
      <c r="D533" s="1360" t="s">
        <v>380</v>
      </c>
      <c r="E533" s="1360" t="s">
        <v>146</v>
      </c>
      <c r="F533" s="1360" t="s">
        <v>211</v>
      </c>
      <c r="G533" s="1360" t="s">
        <v>210</v>
      </c>
      <c r="H533" s="1354"/>
      <c r="I533" s="1354"/>
    </row>
    <row r="534" spans="1:9">
      <c r="A534" s="1359">
        <v>1160388972</v>
      </c>
      <c r="B534" s="1360" t="s">
        <v>1403</v>
      </c>
      <c r="C534" s="1360" t="s">
        <v>7</v>
      </c>
      <c r="D534" s="1360"/>
      <c r="E534" s="1360"/>
      <c r="F534" s="1360" t="s">
        <v>237</v>
      </c>
      <c r="G534" s="1360" t="s">
        <v>236</v>
      </c>
      <c r="H534" s="1354"/>
      <c r="I534" s="1354"/>
    </row>
    <row r="535" spans="1:9">
      <c r="A535" s="1359">
        <v>1160393451</v>
      </c>
      <c r="B535" s="1360" t="s">
        <v>582</v>
      </c>
      <c r="C535" s="1360" t="s">
        <v>381</v>
      </c>
      <c r="D535" s="1360" t="s">
        <v>383</v>
      </c>
      <c r="E535" s="1360" t="s">
        <v>137</v>
      </c>
      <c r="F535" s="1360" t="s">
        <v>231</v>
      </c>
      <c r="G535" s="1360" t="s">
        <v>230</v>
      </c>
      <c r="H535" s="1354"/>
      <c r="I535" s="1354"/>
    </row>
    <row r="536" spans="1:9">
      <c r="A536" s="1359">
        <v>1160395290</v>
      </c>
      <c r="B536" s="1360" t="s">
        <v>600</v>
      </c>
      <c r="C536" s="1360" t="s">
        <v>381</v>
      </c>
      <c r="D536" s="1360" t="s">
        <v>382</v>
      </c>
      <c r="E536" s="1360" t="s">
        <v>133</v>
      </c>
      <c r="F536" s="1360" t="s">
        <v>231</v>
      </c>
      <c r="G536" s="1360" t="s">
        <v>230</v>
      </c>
      <c r="H536" s="1354"/>
      <c r="I536" s="1354"/>
    </row>
    <row r="537" spans="1:9">
      <c r="A537" s="1359">
        <v>1160429651</v>
      </c>
      <c r="B537" s="1360" t="s">
        <v>962</v>
      </c>
      <c r="C537" s="1360" t="s">
        <v>7</v>
      </c>
      <c r="D537" s="1360"/>
      <c r="E537" s="1360"/>
      <c r="F537" s="1360" t="s">
        <v>231</v>
      </c>
      <c r="G537" s="1360" t="s">
        <v>230</v>
      </c>
      <c r="H537" s="1354"/>
      <c r="I537" s="1354"/>
    </row>
    <row r="538" spans="1:9">
      <c r="A538" s="1359">
        <v>1160459856</v>
      </c>
      <c r="B538" s="1360" t="s">
        <v>1404</v>
      </c>
      <c r="C538" s="1360" t="s">
        <v>7</v>
      </c>
      <c r="D538" s="1360"/>
      <c r="E538" s="1360"/>
      <c r="F538" s="1360" t="s">
        <v>217</v>
      </c>
      <c r="G538" s="1360" t="s">
        <v>216</v>
      </c>
      <c r="H538" s="1354"/>
      <c r="I538" s="1354"/>
    </row>
    <row r="539" spans="1:9">
      <c r="A539" s="1359">
        <v>1160476355</v>
      </c>
      <c r="B539" s="1360" t="s">
        <v>537</v>
      </c>
      <c r="C539" s="1360" t="s">
        <v>379</v>
      </c>
      <c r="D539" s="1360" t="s">
        <v>383</v>
      </c>
      <c r="E539" s="1360" t="s">
        <v>137</v>
      </c>
      <c r="F539" s="1360" t="s">
        <v>231</v>
      </c>
      <c r="G539" s="1360" t="s">
        <v>230</v>
      </c>
      <c r="H539" s="1354"/>
      <c r="I539" s="1354"/>
    </row>
    <row r="540" spans="1:9">
      <c r="A540" s="1359">
        <v>1160503653</v>
      </c>
      <c r="B540" s="1360" t="s">
        <v>968</v>
      </c>
      <c r="C540" s="1360" t="s">
        <v>7</v>
      </c>
      <c r="D540" s="1360"/>
      <c r="E540" s="1360"/>
      <c r="F540" s="1360" t="s">
        <v>223</v>
      </c>
      <c r="G540" s="1360" t="s">
        <v>222</v>
      </c>
      <c r="H540" s="1354"/>
      <c r="I540" s="1354"/>
    </row>
    <row r="541" spans="1:9">
      <c r="A541" s="1359">
        <v>1160517505</v>
      </c>
      <c r="B541" s="1360" t="s">
        <v>727</v>
      </c>
      <c r="C541" s="1360" t="s">
        <v>7</v>
      </c>
      <c r="D541" s="1360"/>
      <c r="E541" s="1360"/>
      <c r="F541" s="1360" t="s">
        <v>231</v>
      </c>
      <c r="G541" s="1360" t="s">
        <v>230</v>
      </c>
      <c r="H541" s="1354"/>
      <c r="I541" s="1354"/>
    </row>
    <row r="542" spans="1:9">
      <c r="A542" s="1359">
        <v>1160522265</v>
      </c>
      <c r="B542" s="1360" t="s">
        <v>892</v>
      </c>
      <c r="C542" s="1360" t="s">
        <v>381</v>
      </c>
      <c r="D542" s="1360" t="s">
        <v>832</v>
      </c>
      <c r="E542" s="1360" t="s">
        <v>145</v>
      </c>
      <c r="F542" s="1360" t="s">
        <v>209</v>
      </c>
      <c r="G542" s="1360" t="s">
        <v>208</v>
      </c>
      <c r="H542" s="1354"/>
      <c r="I542" s="1354"/>
    </row>
    <row r="543" spans="1:9">
      <c r="A543" s="1359">
        <v>1160522711</v>
      </c>
      <c r="B543" s="1360" t="s">
        <v>634</v>
      </c>
      <c r="C543" s="1360" t="s">
        <v>381</v>
      </c>
      <c r="D543" s="1360" t="s">
        <v>383</v>
      </c>
      <c r="E543" s="1360" t="s">
        <v>137</v>
      </c>
      <c r="F543" s="1360" t="s">
        <v>231</v>
      </c>
      <c r="G543" s="1360" t="s">
        <v>230</v>
      </c>
      <c r="H543" s="1354"/>
      <c r="I543" s="1354"/>
    </row>
    <row r="544" spans="1:9">
      <c r="A544" s="1359">
        <v>1160557402</v>
      </c>
      <c r="B544" s="1360" t="s">
        <v>365</v>
      </c>
      <c r="C544" s="1360" t="s">
        <v>379</v>
      </c>
      <c r="D544" s="1360" t="s">
        <v>380</v>
      </c>
      <c r="E544" s="1360" t="s">
        <v>146</v>
      </c>
      <c r="F544" s="1360" t="s">
        <v>219</v>
      </c>
      <c r="G544" s="1360" t="s">
        <v>218</v>
      </c>
      <c r="H544" s="1354"/>
      <c r="I544" s="1354"/>
    </row>
    <row r="545" spans="1:9">
      <c r="A545" s="1359">
        <v>1160566403</v>
      </c>
      <c r="B545" s="1360" t="s">
        <v>788</v>
      </c>
      <c r="C545" s="1360" t="s">
        <v>381</v>
      </c>
      <c r="D545" s="1360" t="s">
        <v>384</v>
      </c>
      <c r="E545" s="1360" t="s">
        <v>140</v>
      </c>
      <c r="F545" s="1360" t="s">
        <v>217</v>
      </c>
      <c r="G545" s="1360" t="s">
        <v>216</v>
      </c>
      <c r="H545" s="1354"/>
      <c r="I545" s="1354"/>
    </row>
    <row r="546" spans="1:9">
      <c r="A546" s="1359">
        <v>1160585015</v>
      </c>
      <c r="B546" s="1360" t="s">
        <v>953</v>
      </c>
      <c r="C546" s="1360" t="s">
        <v>7</v>
      </c>
      <c r="D546" s="1360"/>
      <c r="E546" s="1360"/>
      <c r="F546" s="1360" t="s">
        <v>211</v>
      </c>
      <c r="G546" s="1360" t="s">
        <v>210</v>
      </c>
      <c r="H546" s="1354"/>
      <c r="I546" s="1354"/>
    </row>
    <row r="547" spans="1:9">
      <c r="A547" s="1359">
        <v>1160587920</v>
      </c>
      <c r="B547" s="1360" t="s">
        <v>1405</v>
      </c>
      <c r="C547" s="1360" t="s">
        <v>7</v>
      </c>
      <c r="D547" s="1360"/>
      <c r="E547" s="1360"/>
      <c r="F547" s="1360" t="s">
        <v>231</v>
      </c>
      <c r="G547" s="1360" t="s">
        <v>230</v>
      </c>
      <c r="H547" s="1354"/>
      <c r="I547" s="1354"/>
    </row>
    <row r="548" spans="1:9">
      <c r="A548" s="1359">
        <v>1160588357</v>
      </c>
      <c r="B548" s="1360" t="s">
        <v>1406</v>
      </c>
      <c r="C548" s="1360" t="s">
        <v>7</v>
      </c>
      <c r="D548" s="1360"/>
      <c r="E548" s="1360"/>
      <c r="F548" s="1360" t="s">
        <v>231</v>
      </c>
      <c r="G548" s="1360" t="s">
        <v>230</v>
      </c>
      <c r="H548" s="1354"/>
      <c r="I548" s="1354"/>
    </row>
    <row r="549" spans="1:9">
      <c r="A549" s="1359">
        <v>1160592672</v>
      </c>
      <c r="B549" s="1360" t="s">
        <v>916</v>
      </c>
      <c r="C549" s="1360" t="s">
        <v>381</v>
      </c>
      <c r="D549" s="1360" t="s">
        <v>835</v>
      </c>
      <c r="E549" s="1360" t="s">
        <v>238</v>
      </c>
      <c r="F549" s="1360" t="s">
        <v>231</v>
      </c>
      <c r="G549" s="1360" t="s">
        <v>230</v>
      </c>
      <c r="H549" s="1354"/>
      <c r="I549" s="1354"/>
    </row>
    <row r="550" spans="1:9">
      <c r="A550" s="1359">
        <v>1160599347</v>
      </c>
      <c r="B550" s="1360" t="s">
        <v>592</v>
      </c>
      <c r="C550" s="1360" t="s">
        <v>381</v>
      </c>
      <c r="D550" s="1360" t="s">
        <v>383</v>
      </c>
      <c r="E550" s="1360" t="s">
        <v>137</v>
      </c>
      <c r="F550" s="1360" t="s">
        <v>231</v>
      </c>
      <c r="G550" s="1360" t="s">
        <v>230</v>
      </c>
      <c r="H550" s="1354"/>
      <c r="I550" s="1354"/>
    </row>
    <row r="551" spans="1:9">
      <c r="A551" s="1359">
        <v>1160611241</v>
      </c>
      <c r="B551" s="1360" t="s">
        <v>739</v>
      </c>
      <c r="C551" s="1360" t="s">
        <v>7</v>
      </c>
      <c r="D551" s="1360"/>
      <c r="E551" s="1360"/>
      <c r="F551" s="1360" t="s">
        <v>205</v>
      </c>
      <c r="G551" s="1360" t="s">
        <v>204</v>
      </c>
      <c r="H551" s="1354"/>
      <c r="I551" s="1354"/>
    </row>
    <row r="552" spans="1:9">
      <c r="A552" s="1359">
        <v>1160632544</v>
      </c>
      <c r="B552" s="1360" t="s">
        <v>1407</v>
      </c>
      <c r="C552" s="1360" t="s">
        <v>7</v>
      </c>
      <c r="D552" s="1360"/>
      <c r="E552" s="1360"/>
      <c r="F552" s="1360" t="s">
        <v>231</v>
      </c>
      <c r="G552" s="1360" t="s">
        <v>230</v>
      </c>
      <c r="H552" s="1354"/>
      <c r="I552" s="1354"/>
    </row>
    <row r="553" spans="1:9">
      <c r="A553" s="1359">
        <v>1160636156</v>
      </c>
      <c r="B553" s="1360" t="s">
        <v>1408</v>
      </c>
      <c r="C553" s="1360" t="s">
        <v>7</v>
      </c>
      <c r="D553" s="1360"/>
      <c r="E553" s="1360"/>
      <c r="F553" s="1360" t="s">
        <v>225</v>
      </c>
      <c r="G553" s="1360" t="s">
        <v>224</v>
      </c>
      <c r="H553" s="1354"/>
      <c r="I553" s="1354"/>
    </row>
    <row r="554" spans="1:9">
      <c r="A554" s="1359">
        <v>1160645306</v>
      </c>
      <c r="B554" s="1360" t="s">
        <v>1409</v>
      </c>
      <c r="C554" s="1360" t="s">
        <v>7</v>
      </c>
      <c r="D554" s="1360"/>
      <c r="E554" s="1360"/>
      <c r="F554" s="1360" t="s">
        <v>231</v>
      </c>
      <c r="G554" s="1360" t="s">
        <v>230</v>
      </c>
      <c r="H554" s="1354"/>
      <c r="I554" s="1354"/>
    </row>
    <row r="555" spans="1:9">
      <c r="A555" s="1359">
        <v>1160675691</v>
      </c>
      <c r="B555" s="1360" t="s">
        <v>464</v>
      </c>
      <c r="C555" s="1360" t="s">
        <v>381</v>
      </c>
      <c r="D555" s="1360" t="s">
        <v>383</v>
      </c>
      <c r="E555" s="1360" t="s">
        <v>137</v>
      </c>
      <c r="F555" s="1360" t="s">
        <v>207</v>
      </c>
      <c r="G555" s="1360" t="s">
        <v>206</v>
      </c>
      <c r="H555" s="1354"/>
      <c r="I555" s="1354"/>
    </row>
    <row r="556" spans="1:9">
      <c r="A556" s="1359">
        <v>1160768082</v>
      </c>
      <c r="B556" s="1360" t="s">
        <v>622</v>
      </c>
      <c r="C556" s="1360" t="s">
        <v>381</v>
      </c>
      <c r="D556" s="1360" t="s">
        <v>423</v>
      </c>
      <c r="E556" s="1360" t="s">
        <v>102</v>
      </c>
      <c r="F556" s="1360" t="s">
        <v>231</v>
      </c>
      <c r="G556" s="1360" t="s">
        <v>230</v>
      </c>
      <c r="H556" s="1354"/>
      <c r="I556" s="1354"/>
    </row>
    <row r="557" spans="1:9">
      <c r="A557" s="1359">
        <v>1160777885</v>
      </c>
      <c r="B557" s="1360" t="s">
        <v>1410</v>
      </c>
      <c r="C557" s="1360" t="s">
        <v>7</v>
      </c>
      <c r="D557" s="1360"/>
      <c r="E557" s="1360"/>
      <c r="F557" s="1360" t="s">
        <v>209</v>
      </c>
      <c r="G557" s="1360" t="s">
        <v>208</v>
      </c>
      <c r="H557" s="1354"/>
      <c r="I557" s="1354"/>
    </row>
    <row r="558" spans="1:9">
      <c r="A558" s="1359">
        <v>1160792777</v>
      </c>
      <c r="B558" s="1360" t="s">
        <v>1411</v>
      </c>
      <c r="C558" s="1360" t="s">
        <v>7</v>
      </c>
      <c r="D558" s="1360"/>
      <c r="E558" s="1360"/>
      <c r="F558" s="1360" t="s">
        <v>231</v>
      </c>
      <c r="G558" s="1360" t="s">
        <v>230</v>
      </c>
      <c r="H558" s="1354"/>
      <c r="I558" s="1354"/>
    </row>
    <row r="559" spans="1:9">
      <c r="A559" s="1359">
        <v>1160812112</v>
      </c>
      <c r="B559" s="1360" t="s">
        <v>1412</v>
      </c>
      <c r="C559" s="1360" t="s">
        <v>7</v>
      </c>
      <c r="D559" s="1360"/>
      <c r="E559" s="1360"/>
      <c r="F559" s="1360" t="s">
        <v>231</v>
      </c>
      <c r="G559" s="1360" t="s">
        <v>230</v>
      </c>
      <c r="H559" s="1354"/>
      <c r="I559" s="1354"/>
    </row>
    <row r="560" spans="1:9">
      <c r="A560" s="1359">
        <v>1160830130</v>
      </c>
      <c r="B560" s="1360" t="s">
        <v>1199</v>
      </c>
      <c r="C560" s="1360" t="s">
        <v>379</v>
      </c>
      <c r="D560" s="1360" t="s">
        <v>384</v>
      </c>
      <c r="E560" s="1360" t="s">
        <v>140</v>
      </c>
      <c r="F560" s="1360" t="s">
        <v>219</v>
      </c>
      <c r="G560" s="1360" t="s">
        <v>218</v>
      </c>
      <c r="H560" s="1354"/>
      <c r="I560" s="1354"/>
    </row>
    <row r="561" spans="1:9">
      <c r="A561" s="1359">
        <v>1160902384</v>
      </c>
      <c r="B561" s="1360" t="s">
        <v>1413</v>
      </c>
      <c r="C561" s="1360" t="s">
        <v>7</v>
      </c>
      <c r="D561" s="1360"/>
      <c r="E561" s="1360"/>
      <c r="F561" s="1360" t="s">
        <v>213</v>
      </c>
      <c r="G561" s="1360" t="s">
        <v>212</v>
      </c>
      <c r="H561" s="1354"/>
      <c r="I561" s="1354"/>
    </row>
    <row r="562" spans="1:9">
      <c r="A562" s="1359">
        <v>1160918372</v>
      </c>
      <c r="B562" s="1360" t="s">
        <v>342</v>
      </c>
      <c r="C562" s="1360" t="s">
        <v>379</v>
      </c>
      <c r="D562" s="1360" t="s">
        <v>380</v>
      </c>
      <c r="E562" s="1360" t="s">
        <v>146</v>
      </c>
      <c r="F562" s="1360" t="s">
        <v>215</v>
      </c>
      <c r="G562" s="1360" t="s">
        <v>214</v>
      </c>
      <c r="H562" s="1354"/>
      <c r="I562" s="1354"/>
    </row>
    <row r="563" spans="1:9">
      <c r="A563" s="1359">
        <v>1160953940</v>
      </c>
      <c r="B563" s="1360" t="s">
        <v>357</v>
      </c>
      <c r="C563" s="1360" t="s">
        <v>381</v>
      </c>
      <c r="D563" s="1360" t="s">
        <v>380</v>
      </c>
      <c r="E563" s="1360" t="s">
        <v>146</v>
      </c>
      <c r="F563" s="1360" t="s">
        <v>235</v>
      </c>
      <c r="G563" s="1360" t="s">
        <v>234</v>
      </c>
      <c r="H563" s="1354"/>
      <c r="I563" s="1354"/>
    </row>
    <row r="564" spans="1:9">
      <c r="A564" s="1359">
        <v>1160965233</v>
      </c>
      <c r="B564" s="1360" t="s">
        <v>681</v>
      </c>
      <c r="C564" s="1360" t="s">
        <v>381</v>
      </c>
      <c r="D564" s="1360" t="s">
        <v>382</v>
      </c>
      <c r="E564" s="1360" t="s">
        <v>133</v>
      </c>
      <c r="F564" s="1360" t="s">
        <v>231</v>
      </c>
      <c r="G564" s="1360" t="s">
        <v>230</v>
      </c>
      <c r="H564" s="1354"/>
      <c r="I564" s="1354"/>
    </row>
    <row r="565" spans="1:9">
      <c r="A565" s="1359">
        <v>1160986593</v>
      </c>
      <c r="B565" s="1360" t="s">
        <v>816</v>
      </c>
      <c r="C565" s="1360" t="s">
        <v>381</v>
      </c>
      <c r="D565" s="1360" t="s">
        <v>384</v>
      </c>
      <c r="E565" s="1360" t="s">
        <v>140</v>
      </c>
      <c r="F565" s="1360" t="s">
        <v>231</v>
      </c>
      <c r="G565" s="1360" t="s">
        <v>230</v>
      </c>
      <c r="H565" s="1354"/>
      <c r="I565" s="1354"/>
    </row>
    <row r="566" spans="1:9">
      <c r="A566" s="1359">
        <v>1161008603</v>
      </c>
      <c r="B566" s="1360" t="s">
        <v>445</v>
      </c>
      <c r="C566" s="1360" t="s">
        <v>381</v>
      </c>
      <c r="D566" s="1360" t="s">
        <v>383</v>
      </c>
      <c r="E566" s="1360" t="s">
        <v>137</v>
      </c>
      <c r="F566" s="1360" t="s">
        <v>221</v>
      </c>
      <c r="G566" s="1360" t="s">
        <v>220</v>
      </c>
      <c r="H566" s="1354"/>
      <c r="I566" s="1354"/>
    </row>
    <row r="567" spans="1:9">
      <c r="A567" s="1359">
        <v>1161040168</v>
      </c>
      <c r="B567" s="1360" t="s">
        <v>893</v>
      </c>
      <c r="C567" s="1360" t="s">
        <v>381</v>
      </c>
      <c r="D567" s="1360" t="s">
        <v>832</v>
      </c>
      <c r="E567" s="1360" t="s">
        <v>145</v>
      </c>
      <c r="F567" s="1360" t="s">
        <v>231</v>
      </c>
      <c r="G567" s="1360" t="s">
        <v>230</v>
      </c>
      <c r="H567" s="1354"/>
      <c r="I567" s="1354"/>
    </row>
    <row r="568" spans="1:9">
      <c r="A568" s="1359">
        <v>1161087086</v>
      </c>
      <c r="B568" s="1360" t="s">
        <v>463</v>
      </c>
      <c r="C568" s="1360" t="s">
        <v>381</v>
      </c>
      <c r="D568" s="1360" t="s">
        <v>383</v>
      </c>
      <c r="E568" s="1360" t="s">
        <v>137</v>
      </c>
      <c r="F568" s="1360" t="s">
        <v>231</v>
      </c>
      <c r="G568" s="1360" t="s">
        <v>230</v>
      </c>
      <c r="H568" s="1354"/>
      <c r="I568" s="1354"/>
    </row>
    <row r="569" spans="1:9">
      <c r="A569" s="1359">
        <v>1161133682</v>
      </c>
      <c r="B569" s="1360" t="s">
        <v>436</v>
      </c>
      <c r="C569" s="1360" t="s">
        <v>379</v>
      </c>
      <c r="D569" s="1360" t="s">
        <v>383</v>
      </c>
      <c r="E569" s="1360" t="s">
        <v>137</v>
      </c>
      <c r="F569" s="1360" t="s">
        <v>209</v>
      </c>
      <c r="G569" s="1360" t="s">
        <v>208</v>
      </c>
      <c r="H569" s="1354"/>
      <c r="I569" s="1354"/>
    </row>
    <row r="570" spans="1:9">
      <c r="A570" s="1359">
        <v>1161160768</v>
      </c>
      <c r="B570" s="1360" t="s">
        <v>1200</v>
      </c>
      <c r="C570" s="1360" t="s">
        <v>381</v>
      </c>
      <c r="D570" s="1360" t="s">
        <v>383</v>
      </c>
      <c r="E570" s="1360" t="s">
        <v>137</v>
      </c>
      <c r="F570" s="1360" t="s">
        <v>231</v>
      </c>
      <c r="G570" s="1360" t="s">
        <v>230</v>
      </c>
      <c r="H570" s="1354"/>
      <c r="I570" s="1354"/>
    </row>
    <row r="571" spans="1:9">
      <c r="A571" s="1359">
        <v>1161182325</v>
      </c>
      <c r="B571" s="1360" t="s">
        <v>364</v>
      </c>
      <c r="C571" s="1360" t="s">
        <v>379</v>
      </c>
      <c r="D571" s="1360" t="s">
        <v>380</v>
      </c>
      <c r="E571" s="1360" t="s">
        <v>146</v>
      </c>
      <c r="F571" s="1360" t="s">
        <v>231</v>
      </c>
      <c r="G571" s="1360" t="s">
        <v>230</v>
      </c>
      <c r="H571" s="1354"/>
      <c r="I571" s="1354"/>
    </row>
    <row r="572" spans="1:9">
      <c r="A572" s="1359">
        <v>1161224929</v>
      </c>
      <c r="B572" s="1360" t="s">
        <v>822</v>
      </c>
      <c r="C572" s="1360" t="s">
        <v>381</v>
      </c>
      <c r="D572" s="1360" t="s">
        <v>384</v>
      </c>
      <c r="E572" s="1360" t="s">
        <v>140</v>
      </c>
      <c r="F572" s="1360" t="s">
        <v>231</v>
      </c>
      <c r="G572" s="1360" t="s">
        <v>230</v>
      </c>
      <c r="H572" s="1354"/>
      <c r="I572" s="1354"/>
    </row>
    <row r="573" spans="1:9">
      <c r="A573" s="1359">
        <v>1161247730</v>
      </c>
      <c r="B573" s="1360" t="s">
        <v>785</v>
      </c>
      <c r="C573" s="1360" t="s">
        <v>381</v>
      </c>
      <c r="D573" s="1360" t="s">
        <v>384</v>
      </c>
      <c r="E573" s="1360" t="s">
        <v>140</v>
      </c>
      <c r="F573" s="1360" t="s">
        <v>217</v>
      </c>
      <c r="G573" s="1360" t="s">
        <v>216</v>
      </c>
      <c r="H573" s="1354"/>
      <c r="I573" s="1354"/>
    </row>
    <row r="574" spans="1:9">
      <c r="A574" s="1359">
        <v>1161253845</v>
      </c>
      <c r="B574" s="1360" t="s">
        <v>718</v>
      </c>
      <c r="C574" s="1360" t="s">
        <v>7</v>
      </c>
      <c r="D574" s="1360"/>
      <c r="E574" s="1360"/>
      <c r="F574" s="1360" t="s">
        <v>231</v>
      </c>
      <c r="G574" s="1360" t="s">
        <v>230</v>
      </c>
      <c r="H574" s="1354"/>
      <c r="I574" s="1354"/>
    </row>
    <row r="575" spans="1:9">
      <c r="A575" s="1359">
        <v>1161282299</v>
      </c>
      <c r="B575" s="1360" t="s">
        <v>659</v>
      </c>
      <c r="C575" s="1360" t="s">
        <v>381</v>
      </c>
      <c r="D575" s="1360" t="s">
        <v>383</v>
      </c>
      <c r="E575" s="1360" t="s">
        <v>137</v>
      </c>
      <c r="F575" s="1360" t="s">
        <v>231</v>
      </c>
      <c r="G575" s="1360" t="s">
        <v>230</v>
      </c>
      <c r="H575" s="1354"/>
      <c r="I575" s="1354"/>
    </row>
    <row r="576" spans="1:9">
      <c r="A576" s="1359">
        <v>1161322129</v>
      </c>
      <c r="B576" s="1360" t="s">
        <v>687</v>
      </c>
      <c r="C576" s="1360" t="s">
        <v>381</v>
      </c>
      <c r="D576" s="1360" t="s">
        <v>382</v>
      </c>
      <c r="E576" s="1360" t="s">
        <v>133</v>
      </c>
      <c r="F576" s="1360" t="s">
        <v>231</v>
      </c>
      <c r="G576" s="1360" t="s">
        <v>230</v>
      </c>
      <c r="H576" s="1354"/>
      <c r="I576" s="1354"/>
    </row>
    <row r="577" spans="1:9">
      <c r="A577" s="1359">
        <v>1161327615</v>
      </c>
      <c r="B577" s="1360" t="s">
        <v>733</v>
      </c>
      <c r="C577" s="1360" t="s">
        <v>7</v>
      </c>
      <c r="D577" s="1360"/>
      <c r="E577" s="1360"/>
      <c r="F577" s="1360" t="s">
        <v>231</v>
      </c>
      <c r="G577" s="1360" t="s">
        <v>230</v>
      </c>
      <c r="H577" s="1354"/>
      <c r="I577" s="1354"/>
    </row>
    <row r="578" spans="1:9">
      <c r="A578" s="1359">
        <v>1161542460</v>
      </c>
      <c r="B578" s="1360" t="s">
        <v>1414</v>
      </c>
      <c r="C578" s="1360" t="s">
        <v>7</v>
      </c>
      <c r="D578" s="1360"/>
      <c r="E578" s="1360"/>
      <c r="F578" s="1360" t="s">
        <v>231</v>
      </c>
      <c r="G578" s="1360" t="s">
        <v>230</v>
      </c>
      <c r="H578" s="1354"/>
      <c r="I578" s="1354"/>
    </row>
    <row r="579" spans="1:9">
      <c r="A579" s="1359">
        <v>1161551065</v>
      </c>
      <c r="B579" s="1360" t="s">
        <v>812</v>
      </c>
      <c r="C579" s="1360" t="s">
        <v>379</v>
      </c>
      <c r="D579" s="1360" t="s">
        <v>384</v>
      </c>
      <c r="E579" s="1360" t="s">
        <v>140</v>
      </c>
      <c r="F579" s="1360" t="s">
        <v>231</v>
      </c>
      <c r="G579" s="1360" t="s">
        <v>230</v>
      </c>
      <c r="H579" s="1354"/>
      <c r="I579" s="1354"/>
    </row>
    <row r="580" spans="1:9">
      <c r="A580" s="1359">
        <v>1161554556</v>
      </c>
      <c r="B580" s="1360" t="s">
        <v>849</v>
      </c>
      <c r="C580" s="1360" t="s">
        <v>381</v>
      </c>
      <c r="D580" s="1360" t="s">
        <v>850</v>
      </c>
      <c r="E580" s="1360" t="s">
        <v>142</v>
      </c>
      <c r="F580" s="1360" t="s">
        <v>231</v>
      </c>
      <c r="G580" s="1360" t="s">
        <v>230</v>
      </c>
      <c r="H580" s="1354"/>
      <c r="I580" s="1354"/>
    </row>
    <row r="581" spans="1:9">
      <c r="A581" s="1359">
        <v>1161555512</v>
      </c>
      <c r="B581" s="1360" t="s">
        <v>456</v>
      </c>
      <c r="C581" s="1360" t="s">
        <v>381</v>
      </c>
      <c r="D581" s="1360" t="s">
        <v>383</v>
      </c>
      <c r="E581" s="1360" t="s">
        <v>137</v>
      </c>
      <c r="F581" s="1360" t="s">
        <v>207</v>
      </c>
      <c r="G581" s="1360" t="s">
        <v>206</v>
      </c>
      <c r="H581" s="1354"/>
      <c r="I581" s="1354"/>
    </row>
    <row r="582" spans="1:9">
      <c r="A582" s="1359">
        <v>1161635090</v>
      </c>
      <c r="B582" s="1360" t="s">
        <v>939</v>
      </c>
      <c r="C582" s="1360" t="s">
        <v>381</v>
      </c>
      <c r="D582" s="1360" t="s">
        <v>835</v>
      </c>
      <c r="E582" s="1360" t="s">
        <v>238</v>
      </c>
      <c r="F582" s="1360" t="s">
        <v>231</v>
      </c>
      <c r="G582" s="1360" t="s">
        <v>230</v>
      </c>
      <c r="H582" s="1354"/>
      <c r="I582" s="1354"/>
    </row>
    <row r="583" spans="1:9">
      <c r="A583" s="1359">
        <v>1161686200</v>
      </c>
      <c r="B583" s="1360" t="s">
        <v>540</v>
      </c>
      <c r="C583" s="1360" t="s">
        <v>379</v>
      </c>
      <c r="D583" s="1360" t="s">
        <v>385</v>
      </c>
      <c r="E583" s="1360" t="s">
        <v>129</v>
      </c>
      <c r="F583" s="1360" t="s">
        <v>231</v>
      </c>
      <c r="G583" s="1360" t="s">
        <v>230</v>
      </c>
      <c r="H583" s="1354"/>
      <c r="I583" s="1354"/>
    </row>
    <row r="584" spans="1:9">
      <c r="A584" s="1359">
        <v>1161686309</v>
      </c>
      <c r="B584" s="1360" t="s">
        <v>697</v>
      </c>
      <c r="C584" s="1360" t="s">
        <v>7</v>
      </c>
      <c r="D584" s="1360"/>
      <c r="E584" s="1360"/>
      <c r="F584" s="1360" t="s">
        <v>231</v>
      </c>
      <c r="G584" s="1360" t="s">
        <v>230</v>
      </c>
      <c r="H584" s="1354"/>
      <c r="I584" s="1354"/>
    </row>
    <row r="585" spans="1:9">
      <c r="A585" s="1359">
        <v>1161695409</v>
      </c>
      <c r="B585" s="1360" t="s">
        <v>1415</v>
      </c>
      <c r="C585" s="1360" t="s">
        <v>7</v>
      </c>
      <c r="D585" s="1360"/>
      <c r="E585" s="1360"/>
      <c r="F585" s="1360" t="s">
        <v>209</v>
      </c>
      <c r="G585" s="1360" t="s">
        <v>208</v>
      </c>
      <c r="H585" s="1354"/>
      <c r="I585" s="1354"/>
    </row>
    <row r="586" spans="1:9">
      <c r="A586" s="1359">
        <v>1161734760</v>
      </c>
      <c r="B586" s="1360" t="s">
        <v>1416</v>
      </c>
      <c r="C586" s="1360" t="s">
        <v>7</v>
      </c>
      <c r="D586" s="1360"/>
      <c r="E586" s="1360"/>
      <c r="F586" s="1360" t="s">
        <v>211</v>
      </c>
      <c r="G586" s="1360" t="s">
        <v>210</v>
      </c>
      <c r="H586" s="1354"/>
      <c r="I586" s="1354"/>
    </row>
    <row r="587" spans="1:9">
      <c r="A587" s="1359">
        <v>1161749891</v>
      </c>
      <c r="B587" s="1360" t="s">
        <v>773</v>
      </c>
      <c r="C587" s="1360" t="s">
        <v>379</v>
      </c>
      <c r="D587" s="1360" t="s">
        <v>384</v>
      </c>
      <c r="E587" s="1360" t="s">
        <v>140</v>
      </c>
      <c r="F587" s="1360" t="s">
        <v>231</v>
      </c>
      <c r="G587" s="1360" t="s">
        <v>230</v>
      </c>
      <c r="H587" s="1354"/>
      <c r="I587" s="1354"/>
    </row>
    <row r="588" spans="1:9">
      <c r="A588" s="1359">
        <v>1161784682</v>
      </c>
      <c r="B588" s="1360" t="s">
        <v>1201</v>
      </c>
      <c r="C588" s="1360" t="s">
        <v>379</v>
      </c>
      <c r="D588" s="1360" t="s">
        <v>382</v>
      </c>
      <c r="E588" s="1360" t="s">
        <v>133</v>
      </c>
      <c r="F588" s="1360" t="s">
        <v>231</v>
      </c>
      <c r="G588" s="1360" t="s">
        <v>230</v>
      </c>
      <c r="H588" s="1354"/>
      <c r="I588" s="1354"/>
    </row>
    <row r="589" spans="1:9">
      <c r="A589" s="1359">
        <v>1161786976</v>
      </c>
      <c r="B589" s="1360" t="s">
        <v>848</v>
      </c>
      <c r="C589" s="1360" t="s">
        <v>381</v>
      </c>
      <c r="D589" s="1360" t="s">
        <v>832</v>
      </c>
      <c r="E589" s="1360" t="s">
        <v>145</v>
      </c>
      <c r="F589" s="1360" t="s">
        <v>207</v>
      </c>
      <c r="G589" s="1360" t="s">
        <v>206</v>
      </c>
      <c r="H589" s="1354"/>
      <c r="I589" s="1354"/>
    </row>
    <row r="590" spans="1:9">
      <c r="A590" s="1359">
        <v>1161790630</v>
      </c>
      <c r="B590" s="1360" t="s">
        <v>601</v>
      </c>
      <c r="C590" s="1360" t="s">
        <v>381</v>
      </c>
      <c r="D590" s="1360" t="s">
        <v>382</v>
      </c>
      <c r="E590" s="1360" t="s">
        <v>133</v>
      </c>
      <c r="F590" s="1360" t="s">
        <v>231</v>
      </c>
      <c r="G590" s="1360" t="s">
        <v>230</v>
      </c>
      <c r="H590" s="1354"/>
      <c r="I590" s="1354"/>
    </row>
    <row r="591" spans="1:9">
      <c r="A591" s="1359">
        <v>1161790853</v>
      </c>
      <c r="B591" s="1360" t="s">
        <v>1417</v>
      </c>
      <c r="C591" s="1360" t="s">
        <v>7</v>
      </c>
      <c r="D591" s="1360"/>
      <c r="E591" s="1360"/>
      <c r="F591" s="1360" t="s">
        <v>217</v>
      </c>
      <c r="G591" s="1360" t="s">
        <v>216</v>
      </c>
      <c r="H591" s="1354"/>
      <c r="I591" s="1354"/>
    </row>
    <row r="592" spans="1:9">
      <c r="A592" s="1359">
        <v>1161812335</v>
      </c>
      <c r="B592" s="1360" t="s">
        <v>552</v>
      </c>
      <c r="C592" s="1360" t="s">
        <v>7</v>
      </c>
      <c r="D592" s="1360"/>
      <c r="E592" s="1360"/>
      <c r="F592" s="1360" t="s">
        <v>231</v>
      </c>
      <c r="G592" s="1360" t="s">
        <v>230</v>
      </c>
      <c r="H592" s="1354"/>
      <c r="I592" s="1354"/>
    </row>
    <row r="593" spans="1:9">
      <c r="A593" s="1359">
        <v>1161812368</v>
      </c>
      <c r="B593" s="1360" t="s">
        <v>349</v>
      </c>
      <c r="C593" s="1360" t="s">
        <v>381</v>
      </c>
      <c r="D593" s="1360" t="s">
        <v>832</v>
      </c>
      <c r="E593" s="1360" t="s">
        <v>145</v>
      </c>
      <c r="F593" s="1360" t="s">
        <v>227</v>
      </c>
      <c r="G593" s="1360" t="s">
        <v>226</v>
      </c>
      <c r="H593" s="1354"/>
      <c r="I593" s="1354"/>
    </row>
    <row r="594" spans="1:9">
      <c r="A594" s="1359">
        <v>1161829222</v>
      </c>
      <c r="B594" s="1360" t="s">
        <v>690</v>
      </c>
      <c r="C594" s="1360" t="s">
        <v>381</v>
      </c>
      <c r="D594" s="1360" t="s">
        <v>382</v>
      </c>
      <c r="E594" s="1360" t="s">
        <v>133</v>
      </c>
      <c r="F594" s="1360" t="s">
        <v>231</v>
      </c>
      <c r="G594" s="1360" t="s">
        <v>230</v>
      </c>
      <c r="H594" s="1354"/>
      <c r="I594" s="1354"/>
    </row>
    <row r="595" spans="1:9">
      <c r="A595" s="1359">
        <v>1161858197</v>
      </c>
      <c r="B595" s="1360" t="s">
        <v>886</v>
      </c>
      <c r="C595" s="1360" t="s">
        <v>381</v>
      </c>
      <c r="D595" s="1360" t="s">
        <v>835</v>
      </c>
      <c r="E595" s="1360" t="s">
        <v>238</v>
      </c>
      <c r="F595" s="1360" t="s">
        <v>231</v>
      </c>
      <c r="G595" s="1360" t="s">
        <v>230</v>
      </c>
      <c r="H595" s="1354"/>
      <c r="I595" s="1354"/>
    </row>
    <row r="596" spans="1:9">
      <c r="A596" s="1359">
        <v>1161878013</v>
      </c>
      <c r="B596" s="1360" t="s">
        <v>589</v>
      </c>
      <c r="C596" s="1360" t="s">
        <v>381</v>
      </c>
      <c r="D596" s="1360" t="s">
        <v>385</v>
      </c>
      <c r="E596" s="1360" t="s">
        <v>129</v>
      </c>
      <c r="F596" s="1360" t="s">
        <v>231</v>
      </c>
      <c r="G596" s="1360" t="s">
        <v>230</v>
      </c>
      <c r="H596" s="1354"/>
      <c r="I596" s="1354"/>
    </row>
    <row r="597" spans="1:9">
      <c r="A597" s="1359">
        <v>1161878468</v>
      </c>
      <c r="B597" s="1360" t="s">
        <v>570</v>
      </c>
      <c r="C597" s="1360" t="s">
        <v>381</v>
      </c>
      <c r="D597" s="1360" t="s">
        <v>383</v>
      </c>
      <c r="E597" s="1360" t="s">
        <v>137</v>
      </c>
      <c r="F597" s="1360" t="s">
        <v>231</v>
      </c>
      <c r="G597" s="1360" t="s">
        <v>230</v>
      </c>
      <c r="H597" s="1354"/>
      <c r="I597" s="1354"/>
    </row>
    <row r="598" spans="1:9">
      <c r="A598" s="1359">
        <v>1161927166</v>
      </c>
      <c r="B598" s="1360" t="s">
        <v>654</v>
      </c>
      <c r="C598" s="1360" t="s">
        <v>381</v>
      </c>
      <c r="D598" s="1360" t="s">
        <v>386</v>
      </c>
      <c r="E598" s="1360" t="s">
        <v>103</v>
      </c>
      <c r="F598" s="1360" t="s">
        <v>231</v>
      </c>
      <c r="G598" s="1360" t="s">
        <v>230</v>
      </c>
      <c r="H598" s="1354"/>
      <c r="I598" s="1354"/>
    </row>
    <row r="599" spans="1:9">
      <c r="A599" s="1359">
        <v>1161966081</v>
      </c>
      <c r="B599" s="1360" t="s">
        <v>805</v>
      </c>
      <c r="C599" s="1360" t="s">
        <v>381</v>
      </c>
      <c r="D599" s="1360" t="s">
        <v>380</v>
      </c>
      <c r="E599" s="1360" t="s">
        <v>146</v>
      </c>
      <c r="F599" s="1360" t="s">
        <v>237</v>
      </c>
      <c r="G599" s="1360" t="s">
        <v>236</v>
      </c>
      <c r="H599" s="1354"/>
      <c r="I599" s="1354"/>
    </row>
    <row r="600" spans="1:9">
      <c r="A600" s="1359">
        <v>1161978573</v>
      </c>
      <c r="B600" s="1360" t="s">
        <v>1418</v>
      </c>
      <c r="C600" s="1360" t="s">
        <v>7</v>
      </c>
      <c r="D600" s="1360"/>
      <c r="E600" s="1360"/>
      <c r="F600" s="1360" t="s">
        <v>231</v>
      </c>
      <c r="G600" s="1360" t="s">
        <v>230</v>
      </c>
      <c r="H600" s="1354"/>
      <c r="I600" s="1354"/>
    </row>
    <row r="601" spans="1:9">
      <c r="A601" s="1359">
        <v>1162003793</v>
      </c>
      <c r="B601" s="1360" t="s">
        <v>833</v>
      </c>
      <c r="C601" s="1360" t="s">
        <v>7</v>
      </c>
      <c r="D601" s="1360"/>
      <c r="E601" s="1360"/>
      <c r="F601" s="1360" t="s">
        <v>235</v>
      </c>
      <c r="G601" s="1360" t="s">
        <v>234</v>
      </c>
      <c r="H601" s="1354"/>
      <c r="I601" s="1354"/>
    </row>
    <row r="602" spans="1:9">
      <c r="A602" s="1359">
        <v>1162044243</v>
      </c>
      <c r="B602" s="1360" t="s">
        <v>474</v>
      </c>
      <c r="C602" s="1360" t="s">
        <v>379</v>
      </c>
      <c r="D602" s="1360" t="s">
        <v>380</v>
      </c>
      <c r="E602" s="1360" t="s">
        <v>146</v>
      </c>
      <c r="F602" s="1360" t="s">
        <v>231</v>
      </c>
      <c r="G602" s="1360" t="s">
        <v>230</v>
      </c>
      <c r="H602" s="1354"/>
      <c r="I602" s="1354"/>
    </row>
    <row r="603" spans="1:9">
      <c r="A603" s="1359">
        <v>1162066618</v>
      </c>
      <c r="B603" s="1360" t="s">
        <v>1419</v>
      </c>
      <c r="C603" s="1360" t="s">
        <v>7</v>
      </c>
      <c r="D603" s="1360"/>
      <c r="E603" s="1360"/>
      <c r="F603" s="1360" t="s">
        <v>209</v>
      </c>
      <c r="G603" s="1360" t="s">
        <v>208</v>
      </c>
      <c r="H603" s="1354"/>
      <c r="I603" s="1354"/>
    </row>
    <row r="604" spans="1:9">
      <c r="A604" s="1359">
        <v>1162108469</v>
      </c>
      <c r="B604" s="1360" t="s">
        <v>1420</v>
      </c>
      <c r="C604" s="1360" t="s">
        <v>7</v>
      </c>
      <c r="D604" s="1360"/>
      <c r="E604" s="1360"/>
      <c r="F604" s="1360" t="s">
        <v>215</v>
      </c>
      <c r="G604" s="1360" t="s">
        <v>214</v>
      </c>
      <c r="H604" s="1354"/>
      <c r="I604" s="1354"/>
    </row>
    <row r="605" spans="1:9">
      <c r="A605" s="1359">
        <v>1162124300</v>
      </c>
      <c r="B605" s="1360" t="s">
        <v>978</v>
      </c>
      <c r="C605" s="1360" t="s">
        <v>7</v>
      </c>
      <c r="D605" s="1360"/>
      <c r="E605" s="1360"/>
      <c r="F605" s="1360" t="s">
        <v>213</v>
      </c>
      <c r="G605" s="1360" t="s">
        <v>212</v>
      </c>
      <c r="H605" s="1354"/>
      <c r="I605" s="1354"/>
    </row>
    <row r="606" spans="1:9">
      <c r="A606" s="1359">
        <v>1162238613</v>
      </c>
      <c r="B606" s="1360" t="s">
        <v>461</v>
      </c>
      <c r="C606" s="1360" t="s">
        <v>381</v>
      </c>
      <c r="D606" s="1360" t="s">
        <v>382</v>
      </c>
      <c r="E606" s="1360" t="s">
        <v>133</v>
      </c>
      <c r="F606" s="1360" t="s">
        <v>209</v>
      </c>
      <c r="G606" s="1360" t="s">
        <v>208</v>
      </c>
      <c r="H606" s="1354"/>
      <c r="I606" s="1354"/>
    </row>
    <row r="607" spans="1:9">
      <c r="A607" s="1359">
        <v>1162275623</v>
      </c>
      <c r="B607" s="1360" t="s">
        <v>1421</v>
      </c>
      <c r="C607" s="1360" t="s">
        <v>7</v>
      </c>
      <c r="D607" s="1360"/>
      <c r="E607" s="1360"/>
      <c r="F607" s="1360" t="s">
        <v>237</v>
      </c>
      <c r="G607" s="1360" t="s">
        <v>236</v>
      </c>
      <c r="H607" s="1354"/>
      <c r="I607" s="1354"/>
    </row>
    <row r="608" spans="1:9">
      <c r="A608" s="1359">
        <v>1162315296</v>
      </c>
      <c r="B608" s="1360" t="s">
        <v>335</v>
      </c>
      <c r="C608" s="1360" t="s">
        <v>7</v>
      </c>
      <c r="D608" s="1360"/>
      <c r="E608" s="1360"/>
      <c r="F608" s="1360" t="s">
        <v>231</v>
      </c>
      <c r="G608" s="1360" t="s">
        <v>230</v>
      </c>
      <c r="H608" s="1354"/>
      <c r="I608" s="1354"/>
    </row>
    <row r="609" spans="1:9">
      <c r="A609" s="1359">
        <v>1162343108</v>
      </c>
      <c r="B609" s="1360" t="s">
        <v>1202</v>
      </c>
      <c r="C609" s="1360" t="s">
        <v>379</v>
      </c>
      <c r="D609" s="1360" t="s">
        <v>385</v>
      </c>
      <c r="E609" s="1360" t="s">
        <v>129</v>
      </c>
      <c r="F609" s="1360" t="s">
        <v>231</v>
      </c>
      <c r="G609" s="1360" t="s">
        <v>230</v>
      </c>
      <c r="H609" s="1354"/>
      <c r="I609" s="1354"/>
    </row>
    <row r="610" spans="1:9">
      <c r="A610" s="1359">
        <v>1162363528</v>
      </c>
      <c r="B610" s="1360" t="s">
        <v>399</v>
      </c>
      <c r="C610" s="1360" t="s">
        <v>381</v>
      </c>
      <c r="D610" s="1360" t="s">
        <v>380</v>
      </c>
      <c r="E610" s="1360" t="s">
        <v>146</v>
      </c>
      <c r="F610" s="1360" t="s">
        <v>213</v>
      </c>
      <c r="G610" s="1360" t="s">
        <v>212</v>
      </c>
      <c r="H610" s="1354"/>
      <c r="I610" s="1354"/>
    </row>
    <row r="611" spans="1:9">
      <c r="A611" s="1359">
        <v>1162380977</v>
      </c>
      <c r="B611" s="1360" t="s">
        <v>688</v>
      </c>
      <c r="C611" s="1360" t="s">
        <v>381</v>
      </c>
      <c r="D611" s="1360" t="s">
        <v>383</v>
      </c>
      <c r="E611" s="1360" t="s">
        <v>137</v>
      </c>
      <c r="F611" s="1360" t="s">
        <v>207</v>
      </c>
      <c r="G611" s="1360" t="s">
        <v>206</v>
      </c>
      <c r="H611" s="1354"/>
      <c r="I611" s="1354"/>
    </row>
    <row r="612" spans="1:9">
      <c r="A612" s="1359">
        <v>1162428909</v>
      </c>
      <c r="B612" s="1360" t="s">
        <v>874</v>
      </c>
      <c r="C612" s="1360" t="s">
        <v>381</v>
      </c>
      <c r="D612" s="1360" t="s">
        <v>835</v>
      </c>
      <c r="E612" s="1360" t="s">
        <v>238</v>
      </c>
      <c r="F612" s="1360" t="s">
        <v>227</v>
      </c>
      <c r="G612" s="1360" t="s">
        <v>226</v>
      </c>
      <c r="H612" s="1354"/>
      <c r="I612" s="1354"/>
    </row>
    <row r="613" spans="1:9">
      <c r="A613" s="1359">
        <v>1162474085</v>
      </c>
      <c r="B613" s="1360" t="s">
        <v>1422</v>
      </c>
      <c r="C613" s="1360" t="s">
        <v>7</v>
      </c>
      <c r="D613" s="1360"/>
      <c r="E613" s="1360"/>
      <c r="F613" s="1360" t="s">
        <v>231</v>
      </c>
      <c r="G613" s="1360" t="s">
        <v>230</v>
      </c>
      <c r="H613" s="1354"/>
      <c r="I613" s="1354"/>
    </row>
    <row r="614" spans="1:9">
      <c r="A614" s="1359">
        <v>1162480926</v>
      </c>
      <c r="B614" s="1360" t="s">
        <v>453</v>
      </c>
      <c r="C614" s="1360" t="s">
        <v>381</v>
      </c>
      <c r="D614" s="1360" t="s">
        <v>382</v>
      </c>
      <c r="E614" s="1360" t="s">
        <v>133</v>
      </c>
      <c r="F614" s="1360" t="s">
        <v>231</v>
      </c>
      <c r="G614" s="1360" t="s">
        <v>230</v>
      </c>
      <c r="H614" s="1354"/>
      <c r="I614" s="1354"/>
    </row>
    <row r="615" spans="1:9">
      <c r="A615" s="1359">
        <v>1162511449</v>
      </c>
      <c r="B615" s="1360" t="s">
        <v>1423</v>
      </c>
      <c r="C615" s="1360" t="s">
        <v>7</v>
      </c>
      <c r="D615" s="1360"/>
      <c r="E615" s="1360"/>
      <c r="F615" s="1360" t="s">
        <v>207</v>
      </c>
      <c r="G615" s="1360" t="s">
        <v>206</v>
      </c>
      <c r="H615" s="1354"/>
      <c r="I615" s="1354"/>
    </row>
    <row r="616" spans="1:9">
      <c r="A616" s="1359">
        <v>1162580592</v>
      </c>
      <c r="B616" s="1360" t="s">
        <v>555</v>
      </c>
      <c r="C616" s="1360" t="s">
        <v>379</v>
      </c>
      <c r="D616" s="1360" t="s">
        <v>382</v>
      </c>
      <c r="E616" s="1360" t="s">
        <v>133</v>
      </c>
      <c r="F616" s="1360" t="s">
        <v>231</v>
      </c>
      <c r="G616" s="1360" t="s">
        <v>230</v>
      </c>
      <c r="H616" s="1354"/>
      <c r="I616" s="1354"/>
    </row>
    <row r="617" spans="1:9">
      <c r="A617" s="1359">
        <v>1162580949</v>
      </c>
      <c r="B617" s="1360" t="s">
        <v>1424</v>
      </c>
      <c r="C617" s="1360" t="s">
        <v>7</v>
      </c>
      <c r="D617" s="1360"/>
      <c r="E617" s="1360"/>
      <c r="F617" s="1360" t="s">
        <v>231</v>
      </c>
      <c r="G617" s="1360" t="s">
        <v>230</v>
      </c>
      <c r="H617" s="1354"/>
      <c r="I617" s="1354"/>
    </row>
    <row r="618" spans="1:9">
      <c r="A618" s="1359">
        <v>1162592555</v>
      </c>
      <c r="B618" s="1360" t="s">
        <v>479</v>
      </c>
      <c r="C618" s="1360" t="s">
        <v>381</v>
      </c>
      <c r="D618" s="1360" t="s">
        <v>384</v>
      </c>
      <c r="E618" s="1360" t="s">
        <v>140</v>
      </c>
      <c r="F618" s="1360" t="s">
        <v>231</v>
      </c>
      <c r="G618" s="1360" t="s">
        <v>230</v>
      </c>
      <c r="H618" s="1354"/>
      <c r="I618" s="1354"/>
    </row>
    <row r="619" spans="1:9">
      <c r="A619" s="1359">
        <v>1162610548</v>
      </c>
      <c r="B619" s="1360" t="s">
        <v>571</v>
      </c>
      <c r="C619" s="1360" t="s">
        <v>381</v>
      </c>
      <c r="D619" s="1360" t="s">
        <v>383</v>
      </c>
      <c r="E619" s="1360" t="s">
        <v>137</v>
      </c>
      <c r="F619" s="1360" t="s">
        <v>231</v>
      </c>
      <c r="G619" s="1360" t="s">
        <v>230</v>
      </c>
      <c r="H619" s="1354"/>
      <c r="I619" s="1354"/>
    </row>
    <row r="620" spans="1:9">
      <c r="A620" s="1359">
        <v>1162623525</v>
      </c>
      <c r="B620" s="1360" t="s">
        <v>950</v>
      </c>
      <c r="C620" s="1360" t="s">
        <v>7</v>
      </c>
      <c r="D620" s="1360"/>
      <c r="E620" s="1360"/>
      <c r="F620" s="1360" t="s">
        <v>221</v>
      </c>
      <c r="G620" s="1360" t="s">
        <v>220</v>
      </c>
      <c r="H620" s="1354"/>
      <c r="I620" s="1354"/>
    </row>
    <row r="621" spans="1:9">
      <c r="A621" s="1359">
        <v>1162655121</v>
      </c>
      <c r="B621" s="1360" t="s">
        <v>1425</v>
      </c>
      <c r="C621" s="1360" t="s">
        <v>7</v>
      </c>
      <c r="D621" s="1360"/>
      <c r="E621" s="1360"/>
      <c r="F621" s="1360" t="s">
        <v>217</v>
      </c>
      <c r="G621" s="1360" t="s">
        <v>216</v>
      </c>
      <c r="H621" s="1354"/>
      <c r="I621" s="1354"/>
    </row>
    <row r="622" spans="1:9">
      <c r="A622" s="1359">
        <v>1162673835</v>
      </c>
      <c r="B622" s="1360" t="s">
        <v>444</v>
      </c>
      <c r="C622" s="1360" t="s">
        <v>381</v>
      </c>
      <c r="D622" s="1360" t="s">
        <v>382</v>
      </c>
      <c r="E622" s="1360" t="s">
        <v>133</v>
      </c>
      <c r="F622" s="1360" t="s">
        <v>205</v>
      </c>
      <c r="G622" s="1360" t="s">
        <v>204</v>
      </c>
      <c r="H622" s="1354"/>
      <c r="I622" s="1354"/>
    </row>
    <row r="623" spans="1:9">
      <c r="A623" s="1359">
        <v>1162692579</v>
      </c>
      <c r="B623" s="1360" t="s">
        <v>1203</v>
      </c>
      <c r="C623" s="1360" t="s">
        <v>379</v>
      </c>
      <c r="D623" s="1360" t="s">
        <v>382</v>
      </c>
      <c r="E623" s="1360" t="s">
        <v>133</v>
      </c>
      <c r="F623" s="1360" t="s">
        <v>209</v>
      </c>
      <c r="G623" s="1360" t="s">
        <v>208</v>
      </c>
      <c r="H623" s="1354"/>
      <c r="I623" s="1354"/>
    </row>
    <row r="624" spans="1:9">
      <c r="A624" s="1359">
        <v>1162693221</v>
      </c>
      <c r="B624" s="1360" t="s">
        <v>1204</v>
      </c>
      <c r="C624" s="1360" t="s">
        <v>379</v>
      </c>
      <c r="D624" s="1360" t="s">
        <v>380</v>
      </c>
      <c r="E624" s="1360" t="s">
        <v>146</v>
      </c>
      <c r="F624" s="1360" t="s">
        <v>231</v>
      </c>
      <c r="G624" s="1360" t="s">
        <v>230</v>
      </c>
      <c r="H624" s="1354"/>
      <c r="I624" s="1354"/>
    </row>
    <row r="625" spans="1:9">
      <c r="A625" s="1359">
        <v>1162743620</v>
      </c>
      <c r="B625" s="1360" t="s">
        <v>1205</v>
      </c>
      <c r="C625" s="1360" t="s">
        <v>381</v>
      </c>
      <c r="D625" s="1360" t="s">
        <v>382</v>
      </c>
      <c r="E625" s="1360" t="s">
        <v>133</v>
      </c>
      <c r="F625" s="1360" t="s">
        <v>231</v>
      </c>
      <c r="G625" s="1360" t="s">
        <v>230</v>
      </c>
      <c r="H625" s="1354"/>
      <c r="I625" s="1354"/>
    </row>
    <row r="626" spans="1:9">
      <c r="A626" s="1359">
        <v>1162766795</v>
      </c>
      <c r="B626" s="1360" t="s">
        <v>1426</v>
      </c>
      <c r="C626" s="1360" t="s">
        <v>7</v>
      </c>
      <c r="D626" s="1360"/>
      <c r="E626" s="1360"/>
      <c r="F626" s="1360" t="s">
        <v>213</v>
      </c>
      <c r="G626" s="1360" t="s">
        <v>212</v>
      </c>
      <c r="H626" s="1354"/>
      <c r="I626" s="1354"/>
    </row>
    <row r="627" spans="1:9">
      <c r="A627" s="1359">
        <v>1162775457</v>
      </c>
      <c r="B627" s="1360" t="s">
        <v>1206</v>
      </c>
      <c r="C627" s="1360" t="s">
        <v>379</v>
      </c>
      <c r="D627" s="1360" t="s">
        <v>385</v>
      </c>
      <c r="E627" s="1360" t="s">
        <v>129</v>
      </c>
      <c r="F627" s="1360" t="s">
        <v>231</v>
      </c>
      <c r="G627" s="1360" t="s">
        <v>230</v>
      </c>
      <c r="H627" s="1354"/>
      <c r="I627" s="1354"/>
    </row>
    <row r="628" spans="1:9">
      <c r="A628" s="1359">
        <v>1162777222</v>
      </c>
      <c r="B628" s="1360" t="s">
        <v>446</v>
      </c>
      <c r="C628" s="1360" t="s">
        <v>381</v>
      </c>
      <c r="D628" s="1360" t="s">
        <v>382</v>
      </c>
      <c r="E628" s="1360" t="s">
        <v>133</v>
      </c>
      <c r="F628" s="1360" t="s">
        <v>231</v>
      </c>
      <c r="G628" s="1360" t="s">
        <v>230</v>
      </c>
      <c r="H628" s="1354"/>
      <c r="I628" s="1354"/>
    </row>
    <row r="629" spans="1:9">
      <c r="A629" s="1359">
        <v>1162782388</v>
      </c>
      <c r="B629" s="1360" t="s">
        <v>538</v>
      </c>
      <c r="C629" s="1360" t="s">
        <v>379</v>
      </c>
      <c r="D629" s="1360" t="s">
        <v>382</v>
      </c>
      <c r="E629" s="1360" t="s">
        <v>133</v>
      </c>
      <c r="F629" s="1360" t="s">
        <v>231</v>
      </c>
      <c r="G629" s="1360" t="s">
        <v>230</v>
      </c>
      <c r="H629" s="1354"/>
      <c r="I629" s="1354"/>
    </row>
    <row r="630" spans="1:9">
      <c r="A630" s="1359">
        <v>1162785399</v>
      </c>
      <c r="B630" s="1360" t="s">
        <v>1427</v>
      </c>
      <c r="C630" s="1360" t="s">
        <v>7</v>
      </c>
      <c r="D630" s="1360"/>
      <c r="E630" s="1360"/>
      <c r="F630" s="1360" t="s">
        <v>231</v>
      </c>
      <c r="G630" s="1360" t="s">
        <v>230</v>
      </c>
      <c r="H630" s="1354"/>
      <c r="I630" s="1354"/>
    </row>
    <row r="631" spans="1:9">
      <c r="A631" s="1359">
        <v>1162791991</v>
      </c>
      <c r="B631" s="1360" t="s">
        <v>573</v>
      </c>
      <c r="C631" s="1360" t="s">
        <v>381</v>
      </c>
      <c r="D631" s="1360" t="s">
        <v>382</v>
      </c>
      <c r="E631" s="1360" t="s">
        <v>133</v>
      </c>
      <c r="F631" s="1360" t="s">
        <v>231</v>
      </c>
      <c r="G631" s="1360" t="s">
        <v>230</v>
      </c>
      <c r="H631" s="1354"/>
      <c r="I631" s="1354"/>
    </row>
    <row r="632" spans="1:9">
      <c r="A632" s="1359">
        <v>1162805460</v>
      </c>
      <c r="B632" s="1360" t="s">
        <v>867</v>
      </c>
      <c r="C632" s="1360" t="s">
        <v>381</v>
      </c>
      <c r="D632" s="1360" t="s">
        <v>835</v>
      </c>
      <c r="E632" s="1360" t="s">
        <v>238</v>
      </c>
      <c r="F632" s="1360" t="s">
        <v>231</v>
      </c>
      <c r="G632" s="1360" t="s">
        <v>230</v>
      </c>
      <c r="H632" s="1354"/>
      <c r="I632" s="1354"/>
    </row>
    <row r="633" spans="1:9">
      <c r="A633" s="1359">
        <v>1162816855</v>
      </c>
      <c r="B633" s="1360" t="s">
        <v>1207</v>
      </c>
      <c r="C633" s="1360" t="s">
        <v>381</v>
      </c>
      <c r="D633" s="1360" t="s">
        <v>380</v>
      </c>
      <c r="E633" s="1360" t="s">
        <v>146</v>
      </c>
      <c r="F633" s="1360" t="s">
        <v>221</v>
      </c>
      <c r="G633" s="1360" t="s">
        <v>220</v>
      </c>
      <c r="H633" s="1354"/>
      <c r="I633" s="1354"/>
    </row>
    <row r="634" spans="1:9">
      <c r="A634" s="1359">
        <v>1162823240</v>
      </c>
      <c r="B634" s="1360" t="s">
        <v>1208</v>
      </c>
      <c r="C634" s="1360" t="s">
        <v>379</v>
      </c>
      <c r="D634" s="1360" t="s">
        <v>380</v>
      </c>
      <c r="E634" s="1360" t="s">
        <v>146</v>
      </c>
      <c r="F634" s="1360" t="s">
        <v>235</v>
      </c>
      <c r="G634" s="1360" t="s">
        <v>234</v>
      </c>
      <c r="H634" s="1354"/>
      <c r="I634" s="1354"/>
    </row>
    <row r="635" spans="1:9">
      <c r="A635" s="1359">
        <v>1162835848</v>
      </c>
      <c r="B635" s="1360" t="s">
        <v>547</v>
      </c>
      <c r="C635" s="1360" t="s">
        <v>7</v>
      </c>
      <c r="D635" s="1360"/>
      <c r="E635" s="1360"/>
      <c r="F635" s="1360" t="s">
        <v>231</v>
      </c>
      <c r="G635" s="1360" t="s">
        <v>230</v>
      </c>
      <c r="H635" s="1354"/>
      <c r="I635" s="1354"/>
    </row>
    <row r="636" spans="1:9">
      <c r="A636" s="1359">
        <v>1162844972</v>
      </c>
      <c r="B636" s="1360" t="s">
        <v>482</v>
      </c>
      <c r="C636" s="1360" t="s">
        <v>381</v>
      </c>
      <c r="D636" s="1360" t="s">
        <v>383</v>
      </c>
      <c r="E636" s="1360" t="s">
        <v>137</v>
      </c>
      <c r="F636" s="1360" t="s">
        <v>219</v>
      </c>
      <c r="G636" s="1360" t="s">
        <v>218</v>
      </c>
      <c r="H636" s="1354"/>
      <c r="I636" s="1354"/>
    </row>
    <row r="637" spans="1:9">
      <c r="A637" s="1359">
        <v>1162892153</v>
      </c>
      <c r="B637" s="1360" t="s">
        <v>1209</v>
      </c>
      <c r="C637" s="1360" t="s">
        <v>381</v>
      </c>
      <c r="D637" s="1360" t="s">
        <v>386</v>
      </c>
      <c r="E637" s="1360" t="s">
        <v>103</v>
      </c>
      <c r="F637" s="1360" t="s">
        <v>231</v>
      </c>
      <c r="G637" s="1360" t="s">
        <v>230</v>
      </c>
      <c r="H637" s="1354"/>
      <c r="I637" s="1354"/>
    </row>
    <row r="638" spans="1:9">
      <c r="A638" s="1359">
        <v>1162896857</v>
      </c>
      <c r="B638" s="1360" t="s">
        <v>1210</v>
      </c>
      <c r="C638" s="1360" t="s">
        <v>379</v>
      </c>
      <c r="D638" s="1360" t="s">
        <v>382</v>
      </c>
      <c r="E638" s="1360" t="s">
        <v>133</v>
      </c>
      <c r="F638" s="1360" t="s">
        <v>231</v>
      </c>
      <c r="G638" s="1360" t="s">
        <v>230</v>
      </c>
      <c r="H638" s="1354"/>
      <c r="I638" s="1354"/>
    </row>
    <row r="639" spans="1:9">
      <c r="A639" s="1359">
        <v>1162898564</v>
      </c>
      <c r="B639" s="1360" t="s">
        <v>1211</v>
      </c>
      <c r="C639" s="1360" t="s">
        <v>381</v>
      </c>
      <c r="D639" s="1360" t="s">
        <v>383</v>
      </c>
      <c r="E639" s="1360" t="s">
        <v>137</v>
      </c>
      <c r="F639" s="1360" t="s">
        <v>205</v>
      </c>
      <c r="G639" s="1360" t="s">
        <v>204</v>
      </c>
      <c r="H639" s="1354"/>
      <c r="I639" s="1354"/>
    </row>
    <row r="640" spans="1:9">
      <c r="A640" s="1359">
        <v>1162927793</v>
      </c>
      <c r="B640" s="1360" t="s">
        <v>1428</v>
      </c>
      <c r="C640" s="1360" t="s">
        <v>7</v>
      </c>
      <c r="D640" s="1360"/>
      <c r="E640" s="1360"/>
      <c r="F640" s="1360" t="s">
        <v>205</v>
      </c>
      <c r="G640" s="1360" t="s">
        <v>204</v>
      </c>
      <c r="H640" s="1354"/>
      <c r="I640" s="1354"/>
    </row>
    <row r="641" spans="1:9">
      <c r="A641" s="1359">
        <v>1162930615</v>
      </c>
      <c r="B641" s="1360" t="s">
        <v>452</v>
      </c>
      <c r="C641" s="1360" t="s">
        <v>381</v>
      </c>
      <c r="D641" s="1360" t="s">
        <v>383</v>
      </c>
      <c r="E641" s="1360" t="s">
        <v>137</v>
      </c>
      <c r="F641" s="1360" t="s">
        <v>231</v>
      </c>
      <c r="G641" s="1360" t="s">
        <v>230</v>
      </c>
      <c r="H641" s="1354"/>
      <c r="I641" s="1354"/>
    </row>
    <row r="642" spans="1:9">
      <c r="A642" s="1359">
        <v>1162941927</v>
      </c>
      <c r="B642" s="1360" t="s">
        <v>717</v>
      </c>
      <c r="C642" s="1360" t="s">
        <v>7</v>
      </c>
      <c r="D642" s="1360"/>
      <c r="E642" s="1360"/>
      <c r="F642" s="1360" t="s">
        <v>231</v>
      </c>
      <c r="G642" s="1360" t="s">
        <v>230</v>
      </c>
      <c r="H642" s="1354"/>
      <c r="I642" s="1354"/>
    </row>
    <row r="643" spans="1:9">
      <c r="A643" s="1359">
        <v>1162974902</v>
      </c>
      <c r="B643" s="1360" t="s">
        <v>447</v>
      </c>
      <c r="C643" s="1360" t="s">
        <v>381</v>
      </c>
      <c r="D643" s="1360" t="s">
        <v>383</v>
      </c>
      <c r="E643" s="1360" t="s">
        <v>137</v>
      </c>
      <c r="F643" s="1360" t="s">
        <v>229</v>
      </c>
      <c r="G643" s="1360" t="s">
        <v>228</v>
      </c>
      <c r="H643" s="1354"/>
      <c r="I643" s="1354"/>
    </row>
    <row r="644" spans="1:9">
      <c r="A644" s="1359">
        <v>1162983218</v>
      </c>
      <c r="B644" s="1360" t="s">
        <v>1212</v>
      </c>
      <c r="C644" s="1360" t="s">
        <v>379</v>
      </c>
      <c r="D644" s="1360" t="s">
        <v>380</v>
      </c>
      <c r="E644" s="1360" t="s">
        <v>146</v>
      </c>
      <c r="F644" s="1360" t="s">
        <v>235</v>
      </c>
      <c r="G644" s="1360" t="s">
        <v>234</v>
      </c>
      <c r="H644" s="1354"/>
      <c r="I644" s="1354"/>
    </row>
    <row r="645" spans="1:9">
      <c r="A645" s="1359">
        <v>1163009112</v>
      </c>
      <c r="B645" s="1360" t="s">
        <v>587</v>
      </c>
      <c r="C645" s="1360" t="s">
        <v>381</v>
      </c>
      <c r="D645" s="1360" t="s">
        <v>385</v>
      </c>
      <c r="E645" s="1360" t="s">
        <v>129</v>
      </c>
      <c r="F645" s="1360" t="s">
        <v>209</v>
      </c>
      <c r="G645" s="1360" t="s">
        <v>208</v>
      </c>
      <c r="H645" s="1354"/>
      <c r="I645" s="1354"/>
    </row>
    <row r="646" spans="1:9">
      <c r="A646" s="1359">
        <v>1163018758</v>
      </c>
      <c r="B646" s="1360" t="s">
        <v>1429</v>
      </c>
      <c r="C646" s="1360" t="s">
        <v>7</v>
      </c>
      <c r="D646" s="1360"/>
      <c r="E646" s="1360"/>
      <c r="F646" s="1360" t="s">
        <v>217</v>
      </c>
      <c r="G646" s="1360" t="s">
        <v>216</v>
      </c>
      <c r="H646" s="1354"/>
      <c r="I646" s="1354"/>
    </row>
    <row r="647" spans="1:9">
      <c r="A647" s="1359">
        <v>1163068381</v>
      </c>
      <c r="B647" s="1360" t="s">
        <v>664</v>
      </c>
      <c r="C647" s="1360" t="s">
        <v>381</v>
      </c>
      <c r="D647" s="1360" t="s">
        <v>383</v>
      </c>
      <c r="E647" s="1360" t="s">
        <v>137</v>
      </c>
      <c r="F647" s="1360" t="s">
        <v>231</v>
      </c>
      <c r="G647" s="1360" t="s">
        <v>230</v>
      </c>
      <c r="H647" s="1354"/>
      <c r="I647" s="1354"/>
    </row>
    <row r="648" spans="1:9">
      <c r="A648" s="1359">
        <v>1163084453</v>
      </c>
      <c r="B648" s="1360" t="s">
        <v>1430</v>
      </c>
      <c r="C648" s="1360" t="s">
        <v>7</v>
      </c>
      <c r="D648" s="1360"/>
      <c r="E648" s="1360"/>
      <c r="F648" s="1360" t="s">
        <v>237</v>
      </c>
      <c r="G648" s="1360" t="s">
        <v>236</v>
      </c>
      <c r="H648" s="1354"/>
      <c r="I648" s="1354"/>
    </row>
    <row r="649" spans="1:9">
      <c r="A649" s="1359">
        <v>1163146203</v>
      </c>
      <c r="B649" s="1360" t="s">
        <v>826</v>
      </c>
      <c r="C649" s="1360" t="s">
        <v>381</v>
      </c>
      <c r="D649" s="1360" t="s">
        <v>380</v>
      </c>
      <c r="E649" s="1360" t="s">
        <v>146</v>
      </c>
      <c r="F649" s="1360" t="s">
        <v>231</v>
      </c>
      <c r="G649" s="1360" t="s">
        <v>230</v>
      </c>
      <c r="H649" s="1354"/>
      <c r="I649" s="1354"/>
    </row>
    <row r="650" spans="1:9">
      <c r="A650" s="1359">
        <v>1163197974</v>
      </c>
      <c r="B650" s="1360" t="s">
        <v>599</v>
      </c>
      <c r="C650" s="1360" t="s">
        <v>381</v>
      </c>
      <c r="D650" s="1360" t="s">
        <v>385</v>
      </c>
      <c r="E650" s="1360" t="s">
        <v>129</v>
      </c>
      <c r="F650" s="1360" t="s">
        <v>231</v>
      </c>
      <c r="G650" s="1360" t="s">
        <v>230</v>
      </c>
      <c r="H650" s="1354"/>
      <c r="I650" s="1354"/>
    </row>
    <row r="651" spans="1:9">
      <c r="A651" s="1359">
        <v>1163265888</v>
      </c>
      <c r="B651" s="1360" t="s">
        <v>658</v>
      </c>
      <c r="C651" s="1360" t="s">
        <v>381</v>
      </c>
      <c r="D651" s="1360" t="s">
        <v>383</v>
      </c>
      <c r="E651" s="1360" t="s">
        <v>137</v>
      </c>
      <c r="F651" s="1360" t="s">
        <v>209</v>
      </c>
      <c r="G651" s="1360" t="s">
        <v>208</v>
      </c>
      <c r="H651" s="1354"/>
      <c r="I651" s="1354"/>
    </row>
    <row r="652" spans="1:9">
      <c r="A652" s="1359">
        <v>1163319750</v>
      </c>
      <c r="B652" s="1360" t="s">
        <v>1213</v>
      </c>
      <c r="C652" s="1360" t="s">
        <v>379</v>
      </c>
      <c r="D652" s="1360" t="s">
        <v>383</v>
      </c>
      <c r="E652" s="1360" t="s">
        <v>137</v>
      </c>
      <c r="F652" s="1360" t="s">
        <v>237</v>
      </c>
      <c r="G652" s="1360" t="s">
        <v>236</v>
      </c>
      <c r="H652" s="1354"/>
      <c r="I652" s="1354"/>
    </row>
    <row r="653" spans="1:9">
      <c r="A653" s="1359">
        <v>1163335251</v>
      </c>
      <c r="B653" s="1360" t="s">
        <v>549</v>
      </c>
      <c r="C653" s="1360" t="s">
        <v>379</v>
      </c>
      <c r="D653" s="1360" t="s">
        <v>383</v>
      </c>
      <c r="E653" s="1360" t="s">
        <v>137</v>
      </c>
      <c r="F653" s="1360" t="s">
        <v>235</v>
      </c>
      <c r="G653" s="1360" t="s">
        <v>234</v>
      </c>
      <c r="H653" s="1354"/>
      <c r="I653" s="1354"/>
    </row>
    <row r="654" spans="1:9">
      <c r="A654" s="1359">
        <v>1163368369</v>
      </c>
      <c r="B654" s="1360" t="s">
        <v>1431</v>
      </c>
      <c r="C654" s="1360" t="s">
        <v>7</v>
      </c>
      <c r="D654" s="1360"/>
      <c r="E654" s="1360"/>
      <c r="F654" s="1360" t="s">
        <v>233</v>
      </c>
      <c r="G654" s="1360" t="s">
        <v>232</v>
      </c>
      <c r="H654" s="1354"/>
      <c r="I654" s="1354"/>
    </row>
    <row r="655" spans="1:9">
      <c r="A655" s="1359">
        <v>1163424121</v>
      </c>
      <c r="B655" s="1360" t="s">
        <v>1432</v>
      </c>
      <c r="C655" s="1360" t="s">
        <v>7</v>
      </c>
      <c r="D655" s="1360"/>
      <c r="E655" s="1360"/>
      <c r="F655" s="1360" t="s">
        <v>209</v>
      </c>
      <c r="G655" s="1360" t="s">
        <v>208</v>
      </c>
      <c r="H655" s="1354"/>
      <c r="I655" s="1354"/>
    </row>
    <row r="656" spans="1:9">
      <c r="A656" s="1359">
        <v>1163439582</v>
      </c>
      <c r="B656" s="1360" t="s">
        <v>1214</v>
      </c>
      <c r="C656" s="1360" t="s">
        <v>381</v>
      </c>
      <c r="D656" s="1360" t="s">
        <v>832</v>
      </c>
      <c r="E656" s="1360" t="s">
        <v>145</v>
      </c>
      <c r="F656" s="1360" t="s">
        <v>229</v>
      </c>
      <c r="G656" s="1360" t="s">
        <v>228</v>
      </c>
      <c r="H656" s="1354"/>
      <c r="I656" s="1354"/>
    </row>
    <row r="657" spans="1:9">
      <c r="A657" s="1359">
        <v>1163461651</v>
      </c>
      <c r="B657" s="1360" t="s">
        <v>426</v>
      </c>
      <c r="C657" s="1360" t="s">
        <v>381</v>
      </c>
      <c r="D657" s="1360" t="s">
        <v>382</v>
      </c>
      <c r="E657" s="1360" t="s">
        <v>133</v>
      </c>
      <c r="F657" s="1360" t="s">
        <v>231</v>
      </c>
      <c r="G657" s="1360" t="s">
        <v>230</v>
      </c>
      <c r="H657" s="1354"/>
      <c r="I657" s="1354"/>
    </row>
    <row r="658" spans="1:9">
      <c r="A658" s="1359">
        <v>1163493050</v>
      </c>
      <c r="B658" s="1360" t="s">
        <v>1433</v>
      </c>
      <c r="C658" s="1360" t="s">
        <v>7</v>
      </c>
      <c r="D658" s="1360"/>
      <c r="E658" s="1360"/>
      <c r="F658" s="1360" t="s">
        <v>231</v>
      </c>
      <c r="G658" s="1360" t="s">
        <v>230</v>
      </c>
      <c r="H658" s="1354"/>
      <c r="I658" s="1354"/>
    </row>
    <row r="659" spans="1:9">
      <c r="A659" s="1359">
        <v>1163499479</v>
      </c>
      <c r="B659" s="1360" t="s">
        <v>550</v>
      </c>
      <c r="C659" s="1360" t="s">
        <v>379</v>
      </c>
      <c r="D659" s="1360" t="s">
        <v>382</v>
      </c>
      <c r="E659" s="1360" t="s">
        <v>133</v>
      </c>
      <c r="F659" s="1360" t="s">
        <v>231</v>
      </c>
      <c r="G659" s="1360" t="s">
        <v>230</v>
      </c>
      <c r="H659" s="1354"/>
      <c r="I659" s="1354"/>
    </row>
    <row r="660" spans="1:9">
      <c r="A660" s="1359">
        <v>1163531321</v>
      </c>
      <c r="B660" s="1360" t="s">
        <v>878</v>
      </c>
      <c r="C660" s="1360" t="s">
        <v>7</v>
      </c>
      <c r="D660" s="1360"/>
      <c r="E660" s="1360"/>
      <c r="F660" s="1360" t="s">
        <v>231</v>
      </c>
      <c r="G660" s="1360" t="s">
        <v>230</v>
      </c>
      <c r="H660" s="1354"/>
      <c r="I660" s="1354"/>
    </row>
    <row r="661" spans="1:9">
      <c r="A661" s="1359">
        <v>1163564587</v>
      </c>
      <c r="B661" s="1360" t="s">
        <v>830</v>
      </c>
      <c r="C661" s="1360" t="s">
        <v>379</v>
      </c>
      <c r="D661" s="1360" t="s">
        <v>380</v>
      </c>
      <c r="E661" s="1360" t="s">
        <v>146</v>
      </c>
      <c r="F661" s="1360" t="s">
        <v>231</v>
      </c>
      <c r="G661" s="1360" t="s">
        <v>230</v>
      </c>
      <c r="H661" s="1354"/>
      <c r="I661" s="1354"/>
    </row>
    <row r="662" spans="1:9">
      <c r="A662" s="1359">
        <v>1163564785</v>
      </c>
      <c r="B662" s="1360" t="s">
        <v>597</v>
      </c>
      <c r="C662" s="1360" t="s">
        <v>381</v>
      </c>
      <c r="D662" s="1360" t="s">
        <v>385</v>
      </c>
      <c r="E662" s="1360" t="s">
        <v>129</v>
      </c>
      <c r="F662" s="1360" t="s">
        <v>231</v>
      </c>
      <c r="G662" s="1360" t="s">
        <v>230</v>
      </c>
      <c r="H662" s="1354"/>
      <c r="I662" s="1354"/>
    </row>
    <row r="663" spans="1:9">
      <c r="A663" s="1359">
        <v>1163591986</v>
      </c>
      <c r="B663" s="1360" t="s">
        <v>1434</v>
      </c>
      <c r="C663" s="1360" t="s">
        <v>7</v>
      </c>
      <c r="D663" s="1360"/>
      <c r="E663" s="1360"/>
      <c r="F663" s="1360" t="s">
        <v>231</v>
      </c>
      <c r="G663" s="1360" t="s">
        <v>230</v>
      </c>
      <c r="H663" s="1354"/>
      <c r="I663" s="1354"/>
    </row>
    <row r="664" spans="1:9">
      <c r="A664" s="1359">
        <v>1163595052</v>
      </c>
      <c r="B664" s="1360" t="s">
        <v>699</v>
      </c>
      <c r="C664" s="1360" t="s">
        <v>7</v>
      </c>
      <c r="D664" s="1360"/>
      <c r="E664" s="1360"/>
      <c r="F664" s="1360" t="s">
        <v>231</v>
      </c>
      <c r="G664" s="1360" t="s">
        <v>230</v>
      </c>
      <c r="H664" s="1354"/>
      <c r="I664" s="1354"/>
    </row>
    <row r="665" spans="1:9">
      <c r="A665" s="1359">
        <v>1163645899</v>
      </c>
      <c r="B665" s="1360" t="s">
        <v>1435</v>
      </c>
      <c r="C665" s="1360" t="s">
        <v>7</v>
      </c>
      <c r="D665" s="1360"/>
      <c r="E665" s="1360"/>
      <c r="F665" s="1360" t="s">
        <v>215</v>
      </c>
      <c r="G665" s="1360" t="s">
        <v>214</v>
      </c>
      <c r="H665" s="1354"/>
      <c r="I665" s="1354"/>
    </row>
    <row r="666" spans="1:9">
      <c r="A666" s="1359">
        <v>1163651012</v>
      </c>
      <c r="B666" s="1360" t="s">
        <v>1215</v>
      </c>
      <c r="C666" s="1360" t="s">
        <v>379</v>
      </c>
      <c r="D666" s="1360" t="s">
        <v>383</v>
      </c>
      <c r="E666" s="1360" t="s">
        <v>137</v>
      </c>
      <c r="F666" s="1360" t="s">
        <v>229</v>
      </c>
      <c r="G666" s="1360" t="s">
        <v>228</v>
      </c>
      <c r="H666" s="1354"/>
      <c r="I666" s="1354"/>
    </row>
    <row r="667" spans="1:9">
      <c r="A667" s="1359">
        <v>1163730592</v>
      </c>
      <c r="B667" s="1360" t="s">
        <v>1436</v>
      </c>
      <c r="C667" s="1360" t="s">
        <v>7</v>
      </c>
      <c r="D667" s="1360"/>
      <c r="E667" s="1360"/>
      <c r="F667" s="1360" t="s">
        <v>207</v>
      </c>
      <c r="G667" s="1360" t="s">
        <v>206</v>
      </c>
      <c r="H667" s="1354"/>
      <c r="I667" s="1354"/>
    </row>
    <row r="668" spans="1:9">
      <c r="A668" s="1359">
        <v>1163734818</v>
      </c>
      <c r="B668" s="1360" t="s">
        <v>709</v>
      </c>
      <c r="C668" s="1360" t="s">
        <v>7</v>
      </c>
      <c r="D668" s="1360"/>
      <c r="E668" s="1360"/>
      <c r="F668" s="1360" t="s">
        <v>235</v>
      </c>
      <c r="G668" s="1360" t="s">
        <v>234</v>
      </c>
      <c r="H668" s="1354"/>
      <c r="I668" s="1354"/>
    </row>
    <row r="669" spans="1:9">
      <c r="A669" s="1359">
        <v>1163752489</v>
      </c>
      <c r="B669" s="1360" t="s">
        <v>1437</v>
      </c>
      <c r="C669" s="1360" t="s">
        <v>7</v>
      </c>
      <c r="D669" s="1360"/>
      <c r="E669" s="1360"/>
      <c r="F669" s="1360" t="s">
        <v>231</v>
      </c>
      <c r="G669" s="1360" t="s">
        <v>230</v>
      </c>
      <c r="H669" s="1354"/>
      <c r="I669" s="1354"/>
    </row>
    <row r="670" spans="1:9">
      <c r="A670" s="1359">
        <v>1163795330</v>
      </c>
      <c r="B670" s="1360" t="s">
        <v>1438</v>
      </c>
      <c r="C670" s="1360" t="s">
        <v>7</v>
      </c>
      <c r="D670" s="1360"/>
      <c r="E670" s="1360"/>
      <c r="F670" s="1360" t="s">
        <v>209</v>
      </c>
      <c r="G670" s="1360" t="s">
        <v>208</v>
      </c>
      <c r="H670" s="1354"/>
      <c r="I670" s="1354"/>
    </row>
    <row r="671" spans="1:9">
      <c r="A671" s="1359">
        <v>1163838767</v>
      </c>
      <c r="B671" s="1360" t="s">
        <v>660</v>
      </c>
      <c r="C671" s="1360" t="s">
        <v>381</v>
      </c>
      <c r="D671" s="1360" t="s">
        <v>383</v>
      </c>
      <c r="E671" s="1360" t="s">
        <v>137</v>
      </c>
      <c r="F671" s="1360" t="s">
        <v>221</v>
      </c>
      <c r="G671" s="1360" t="s">
        <v>220</v>
      </c>
      <c r="H671" s="1354"/>
      <c r="I671" s="1354"/>
    </row>
    <row r="672" spans="1:9">
      <c r="A672" s="1359">
        <v>1163911044</v>
      </c>
      <c r="B672" s="1360" t="s">
        <v>728</v>
      </c>
      <c r="C672" s="1360" t="s">
        <v>7</v>
      </c>
      <c r="D672" s="1360"/>
      <c r="E672" s="1360"/>
      <c r="F672" s="1360" t="s">
        <v>231</v>
      </c>
      <c r="G672" s="1360" t="s">
        <v>230</v>
      </c>
      <c r="H672" s="1354"/>
      <c r="I672" s="1354"/>
    </row>
    <row r="673" spans="1:9">
      <c r="A673" s="1359">
        <v>1163926075</v>
      </c>
      <c r="B673" s="1360" t="s">
        <v>692</v>
      </c>
      <c r="C673" s="1360" t="s">
        <v>381</v>
      </c>
      <c r="D673" s="1360" t="s">
        <v>382</v>
      </c>
      <c r="E673" s="1360" t="s">
        <v>133</v>
      </c>
      <c r="F673" s="1360" t="s">
        <v>209</v>
      </c>
      <c r="G673" s="1360" t="s">
        <v>208</v>
      </c>
      <c r="H673" s="1354"/>
      <c r="I673" s="1354"/>
    </row>
    <row r="674" spans="1:9">
      <c r="A674" s="1359">
        <v>1163933261</v>
      </c>
      <c r="B674" s="1360" t="s">
        <v>1439</v>
      </c>
      <c r="C674" s="1360" t="s">
        <v>7</v>
      </c>
      <c r="D674" s="1360"/>
      <c r="E674" s="1360"/>
      <c r="F674" s="1360" t="s">
        <v>221</v>
      </c>
      <c r="G674" s="1360" t="s">
        <v>220</v>
      </c>
      <c r="H674" s="1354"/>
      <c r="I674" s="1354"/>
    </row>
    <row r="675" spans="1:9">
      <c r="A675" s="1359">
        <v>1163939532</v>
      </c>
      <c r="B675" s="1360" t="s">
        <v>543</v>
      </c>
      <c r="C675" s="1360" t="s">
        <v>379</v>
      </c>
      <c r="D675" s="1360" t="s">
        <v>382</v>
      </c>
      <c r="E675" s="1360" t="s">
        <v>133</v>
      </c>
      <c r="F675" s="1360" t="s">
        <v>231</v>
      </c>
      <c r="G675" s="1360" t="s">
        <v>230</v>
      </c>
      <c r="H675" s="1354"/>
      <c r="I675" s="1354"/>
    </row>
    <row r="676" spans="1:9">
      <c r="A676" s="1359">
        <v>1163939540</v>
      </c>
      <c r="B676" s="1360" t="s">
        <v>761</v>
      </c>
      <c r="C676" s="1360" t="s">
        <v>7</v>
      </c>
      <c r="D676" s="1360"/>
      <c r="E676" s="1360"/>
      <c r="F676" s="1360" t="s">
        <v>231</v>
      </c>
      <c r="G676" s="1360" t="s">
        <v>230</v>
      </c>
      <c r="H676" s="1354"/>
      <c r="I676" s="1354"/>
    </row>
    <row r="677" spans="1:9">
      <c r="A677" s="1359">
        <v>1163939581</v>
      </c>
      <c r="B677" s="1360" t="s">
        <v>1440</v>
      </c>
      <c r="C677" s="1360" t="s">
        <v>7</v>
      </c>
      <c r="D677" s="1360"/>
      <c r="E677" s="1360"/>
      <c r="F677" s="1360" t="s">
        <v>229</v>
      </c>
      <c r="G677" s="1360" t="s">
        <v>228</v>
      </c>
      <c r="H677" s="1354"/>
      <c r="I677" s="1354"/>
    </row>
    <row r="678" spans="1:9">
      <c r="A678" s="1359">
        <v>1163939607</v>
      </c>
      <c r="B678" s="1360" t="s">
        <v>645</v>
      </c>
      <c r="C678" s="1360" t="s">
        <v>381</v>
      </c>
      <c r="D678" s="1360" t="s">
        <v>383</v>
      </c>
      <c r="E678" s="1360" t="s">
        <v>137</v>
      </c>
      <c r="F678" s="1360" t="s">
        <v>231</v>
      </c>
      <c r="G678" s="1360" t="s">
        <v>230</v>
      </c>
      <c r="H678" s="1354"/>
      <c r="I678" s="1354"/>
    </row>
    <row r="679" spans="1:9">
      <c r="A679" s="1359">
        <v>1163964399</v>
      </c>
      <c r="B679" s="1360" t="s">
        <v>800</v>
      </c>
      <c r="C679" s="1360" t="s">
        <v>381</v>
      </c>
      <c r="D679" s="1360" t="s">
        <v>380</v>
      </c>
      <c r="E679" s="1360" t="s">
        <v>146</v>
      </c>
      <c r="F679" s="1360" t="s">
        <v>231</v>
      </c>
      <c r="G679" s="1360" t="s">
        <v>230</v>
      </c>
      <c r="H679" s="1354"/>
      <c r="I679" s="1354"/>
    </row>
    <row r="680" spans="1:9">
      <c r="A680" s="1359">
        <v>1163985311</v>
      </c>
      <c r="B680" s="1360" t="s">
        <v>963</v>
      </c>
      <c r="C680" s="1360" t="s">
        <v>379</v>
      </c>
      <c r="D680" s="1360" t="s">
        <v>832</v>
      </c>
      <c r="E680" s="1360" t="s">
        <v>145</v>
      </c>
      <c r="F680" s="1360" t="s">
        <v>231</v>
      </c>
      <c r="G680" s="1360" t="s">
        <v>230</v>
      </c>
      <c r="H680" s="1354"/>
      <c r="I680" s="1354"/>
    </row>
    <row r="681" spans="1:9">
      <c r="A681" s="1359">
        <v>1164003965</v>
      </c>
      <c r="B681" s="1360" t="s">
        <v>1441</v>
      </c>
      <c r="C681" s="1360" t="s">
        <v>7</v>
      </c>
      <c r="D681" s="1360"/>
      <c r="E681" s="1360"/>
      <c r="F681" s="1360" t="s">
        <v>231</v>
      </c>
      <c r="G681" s="1360" t="s">
        <v>230</v>
      </c>
      <c r="H681" s="1354"/>
      <c r="I681" s="1354"/>
    </row>
    <row r="682" spans="1:9">
      <c r="A682" s="1359">
        <v>1164028020</v>
      </c>
      <c r="B682" s="1360" t="s">
        <v>951</v>
      </c>
      <c r="C682" s="1360" t="s">
        <v>379</v>
      </c>
      <c r="D682" s="1360" t="s">
        <v>832</v>
      </c>
      <c r="E682" s="1360" t="s">
        <v>145</v>
      </c>
      <c r="F682" s="1360" t="s">
        <v>231</v>
      </c>
      <c r="G682" s="1360" t="s">
        <v>230</v>
      </c>
      <c r="H682" s="1354"/>
      <c r="I682" s="1354"/>
    </row>
    <row r="683" spans="1:9">
      <c r="A683" s="1359">
        <v>1164029333</v>
      </c>
      <c r="B683" s="1360" t="s">
        <v>764</v>
      </c>
      <c r="C683" s="1360" t="s">
        <v>7</v>
      </c>
      <c r="D683" s="1360"/>
      <c r="E683" s="1360"/>
      <c r="F683" s="1360" t="s">
        <v>231</v>
      </c>
      <c r="G683" s="1360" t="s">
        <v>230</v>
      </c>
      <c r="H683" s="1354"/>
      <c r="I683" s="1354"/>
    </row>
    <row r="684" spans="1:9">
      <c r="A684" s="1359">
        <v>1164051956</v>
      </c>
      <c r="B684" s="1360" t="s">
        <v>1442</v>
      </c>
      <c r="C684" s="1360" t="s">
        <v>7</v>
      </c>
      <c r="D684" s="1360"/>
      <c r="E684" s="1360"/>
      <c r="F684" s="1360" t="s">
        <v>231</v>
      </c>
      <c r="G684" s="1360" t="s">
        <v>230</v>
      </c>
      <c r="H684" s="1354"/>
      <c r="I684" s="1354"/>
    </row>
    <row r="685" spans="1:9">
      <c r="A685" s="1359">
        <v>1164098858</v>
      </c>
      <c r="B685" s="1360" t="s">
        <v>1443</v>
      </c>
      <c r="C685" s="1360" t="s">
        <v>7</v>
      </c>
      <c r="D685" s="1360"/>
      <c r="E685" s="1360"/>
      <c r="F685" s="1360" t="s">
        <v>231</v>
      </c>
      <c r="G685" s="1360" t="s">
        <v>230</v>
      </c>
      <c r="H685" s="1354"/>
      <c r="I685" s="1354"/>
    </row>
    <row r="686" spans="1:9">
      <c r="A686" s="1359">
        <v>1164130107</v>
      </c>
      <c r="B686" s="1360" t="s">
        <v>520</v>
      </c>
      <c r="C686" s="1360" t="s">
        <v>379</v>
      </c>
      <c r="D686" s="1360" t="s">
        <v>383</v>
      </c>
      <c r="E686" s="1360" t="s">
        <v>137</v>
      </c>
      <c r="F686" s="1360" t="s">
        <v>231</v>
      </c>
      <c r="G686" s="1360" t="s">
        <v>230</v>
      </c>
      <c r="H686" s="1354"/>
      <c r="I686" s="1354"/>
    </row>
    <row r="687" spans="1:9">
      <c r="A687" s="1359">
        <v>1164169691</v>
      </c>
      <c r="B687" s="1360" t="s">
        <v>338</v>
      </c>
      <c r="C687" s="1360" t="s">
        <v>379</v>
      </c>
      <c r="D687" s="1360" t="s">
        <v>384</v>
      </c>
      <c r="E687" s="1360" t="s">
        <v>140</v>
      </c>
      <c r="F687" s="1360" t="s">
        <v>231</v>
      </c>
      <c r="G687" s="1360" t="s">
        <v>230</v>
      </c>
      <c r="H687" s="1354"/>
      <c r="I687" s="1354"/>
    </row>
    <row r="688" spans="1:9">
      <c r="A688" s="1359">
        <v>1164203474</v>
      </c>
      <c r="B688" s="1360" t="s">
        <v>503</v>
      </c>
      <c r="C688" s="1360" t="s">
        <v>379</v>
      </c>
      <c r="D688" s="1360" t="s">
        <v>383</v>
      </c>
      <c r="E688" s="1360" t="s">
        <v>137</v>
      </c>
      <c r="F688" s="1360" t="s">
        <v>231</v>
      </c>
      <c r="G688" s="1360" t="s">
        <v>230</v>
      </c>
      <c r="H688" s="1354"/>
      <c r="I688" s="1354"/>
    </row>
    <row r="689" spans="1:9">
      <c r="A689" s="1359">
        <v>1164210107</v>
      </c>
      <c r="B689" s="1360" t="s">
        <v>842</v>
      </c>
      <c r="C689" s="1360" t="s">
        <v>7</v>
      </c>
      <c r="D689" s="1360"/>
      <c r="E689" s="1360"/>
      <c r="F689" s="1360" t="s">
        <v>209</v>
      </c>
      <c r="G689" s="1360" t="s">
        <v>208</v>
      </c>
      <c r="H689" s="1354"/>
      <c r="I689" s="1354"/>
    </row>
    <row r="690" spans="1:9">
      <c r="A690" s="1359">
        <v>1164211204</v>
      </c>
      <c r="B690" s="1360" t="s">
        <v>750</v>
      </c>
      <c r="C690" s="1360" t="s">
        <v>7</v>
      </c>
      <c r="D690" s="1360"/>
      <c r="E690" s="1360"/>
      <c r="F690" s="1360" t="s">
        <v>231</v>
      </c>
      <c r="G690" s="1360" t="s">
        <v>230</v>
      </c>
      <c r="H690" s="1354"/>
      <c r="I690" s="1354"/>
    </row>
    <row r="691" spans="1:9">
      <c r="A691" s="1359">
        <v>1164215080</v>
      </c>
      <c r="B691" s="1360" t="s">
        <v>640</v>
      </c>
      <c r="C691" s="1360" t="s">
        <v>381</v>
      </c>
      <c r="D691" s="1360" t="s">
        <v>383</v>
      </c>
      <c r="E691" s="1360" t="s">
        <v>137</v>
      </c>
      <c r="F691" s="1360" t="s">
        <v>235</v>
      </c>
      <c r="G691" s="1360" t="s">
        <v>234</v>
      </c>
      <c r="H691" s="1354"/>
      <c r="I691" s="1354"/>
    </row>
    <row r="692" spans="1:9">
      <c r="A692" s="1359">
        <v>1164239353</v>
      </c>
      <c r="B692" s="1360" t="s">
        <v>1444</v>
      </c>
      <c r="C692" s="1360" t="s">
        <v>7</v>
      </c>
      <c r="D692" s="1360"/>
      <c r="E692" s="1360"/>
      <c r="F692" s="1360" t="s">
        <v>209</v>
      </c>
      <c r="G692" s="1360" t="s">
        <v>208</v>
      </c>
      <c r="H692" s="1354"/>
      <c r="I692" s="1354"/>
    </row>
    <row r="693" spans="1:9">
      <c r="A693" s="1359">
        <v>1164260334</v>
      </c>
      <c r="B693" s="1360" t="s">
        <v>912</v>
      </c>
      <c r="C693" s="1360" t="s">
        <v>379</v>
      </c>
      <c r="D693" s="1360" t="s">
        <v>832</v>
      </c>
      <c r="E693" s="1360" t="s">
        <v>145</v>
      </c>
      <c r="F693" s="1360" t="s">
        <v>209</v>
      </c>
      <c r="G693" s="1360" t="s">
        <v>208</v>
      </c>
      <c r="H693" s="1354"/>
      <c r="I693" s="1354"/>
    </row>
    <row r="694" spans="1:9">
      <c r="A694" s="1359">
        <v>1164331341</v>
      </c>
      <c r="B694" s="1360" t="s">
        <v>609</v>
      </c>
      <c r="C694" s="1360" t="s">
        <v>381</v>
      </c>
      <c r="D694" s="1360" t="s">
        <v>382</v>
      </c>
      <c r="E694" s="1360" t="s">
        <v>133</v>
      </c>
      <c r="F694" s="1360" t="s">
        <v>231</v>
      </c>
      <c r="G694" s="1360" t="s">
        <v>230</v>
      </c>
      <c r="H694" s="1354"/>
      <c r="I694" s="1354"/>
    </row>
    <row r="695" spans="1:9">
      <c r="A695" s="1359">
        <v>1164350770</v>
      </c>
      <c r="B695" s="1360" t="s">
        <v>1445</v>
      </c>
      <c r="C695" s="1360" t="s">
        <v>7</v>
      </c>
      <c r="D695" s="1360"/>
      <c r="E695" s="1360"/>
      <c r="F695" s="1360" t="s">
        <v>229</v>
      </c>
      <c r="G695" s="1360" t="s">
        <v>228</v>
      </c>
      <c r="H695" s="1354"/>
      <c r="I695" s="1354"/>
    </row>
    <row r="696" spans="1:9">
      <c r="A696" s="1359">
        <v>1164351992</v>
      </c>
      <c r="B696" s="1360" t="s">
        <v>1446</v>
      </c>
      <c r="C696" s="1360" t="s">
        <v>7</v>
      </c>
      <c r="D696" s="1360"/>
      <c r="E696" s="1360"/>
      <c r="F696" s="1360" t="s">
        <v>209</v>
      </c>
      <c r="G696" s="1360" t="s">
        <v>208</v>
      </c>
      <c r="H696" s="1354"/>
      <c r="I696" s="1354"/>
    </row>
    <row r="697" spans="1:9">
      <c r="A697" s="1359">
        <v>1164376510</v>
      </c>
      <c r="B697" s="1360" t="s">
        <v>410</v>
      </c>
      <c r="C697" s="1360" t="s">
        <v>381</v>
      </c>
      <c r="D697" s="1360" t="s">
        <v>380</v>
      </c>
      <c r="E697" s="1360" t="s">
        <v>146</v>
      </c>
      <c r="F697" s="1360" t="s">
        <v>223</v>
      </c>
      <c r="G697" s="1360" t="s">
        <v>222</v>
      </c>
      <c r="H697" s="1354"/>
      <c r="I697" s="1354"/>
    </row>
    <row r="698" spans="1:9">
      <c r="A698" s="1359">
        <v>1164383961</v>
      </c>
      <c r="B698" s="1360" t="s">
        <v>554</v>
      </c>
      <c r="C698" s="1360" t="s">
        <v>379</v>
      </c>
      <c r="D698" s="1360" t="s">
        <v>382</v>
      </c>
      <c r="E698" s="1360" t="s">
        <v>133</v>
      </c>
      <c r="F698" s="1360" t="s">
        <v>221</v>
      </c>
      <c r="G698" s="1360" t="s">
        <v>220</v>
      </c>
      <c r="H698" s="1354"/>
      <c r="I698" s="1354"/>
    </row>
    <row r="699" spans="1:9">
      <c r="A699" s="1359">
        <v>1164416654</v>
      </c>
      <c r="B699" s="1360" t="s">
        <v>1447</v>
      </c>
      <c r="C699" s="1360" t="s">
        <v>7</v>
      </c>
      <c r="D699" s="1360"/>
      <c r="E699" s="1360"/>
      <c r="F699" s="1360" t="s">
        <v>229</v>
      </c>
      <c r="G699" s="1360" t="s">
        <v>228</v>
      </c>
      <c r="H699" s="1354"/>
      <c r="I699" s="1354"/>
    </row>
    <row r="700" spans="1:9">
      <c r="A700" s="1359">
        <v>1164423148</v>
      </c>
      <c r="B700" s="1360" t="s">
        <v>1448</v>
      </c>
      <c r="C700" s="1360" t="s">
        <v>7</v>
      </c>
      <c r="D700" s="1360"/>
      <c r="E700" s="1360"/>
      <c r="F700" s="1360" t="s">
        <v>227</v>
      </c>
      <c r="G700" s="1360" t="s">
        <v>226</v>
      </c>
      <c r="H700" s="1354"/>
      <c r="I700" s="1354"/>
    </row>
    <row r="701" spans="1:9">
      <c r="A701" s="1359">
        <v>1164440506</v>
      </c>
      <c r="B701" s="1360" t="s">
        <v>790</v>
      </c>
      <c r="C701" s="1360" t="s">
        <v>7</v>
      </c>
      <c r="D701" s="1360"/>
      <c r="E701" s="1360"/>
      <c r="F701" s="1360" t="s">
        <v>229</v>
      </c>
      <c r="G701" s="1360" t="s">
        <v>228</v>
      </c>
      <c r="H701" s="1354"/>
      <c r="I701" s="1354"/>
    </row>
    <row r="702" spans="1:9">
      <c r="A702" s="1359">
        <v>1164487762</v>
      </c>
      <c r="B702" s="1360" t="s">
        <v>1449</v>
      </c>
      <c r="C702" s="1360" t="s">
        <v>7</v>
      </c>
      <c r="D702" s="1360"/>
      <c r="E702" s="1360"/>
      <c r="F702" s="1360" t="s">
        <v>209</v>
      </c>
      <c r="G702" s="1360" t="s">
        <v>208</v>
      </c>
      <c r="H702" s="1354"/>
      <c r="I702" s="1354"/>
    </row>
    <row r="703" spans="1:9">
      <c r="A703" s="1359">
        <v>1164494560</v>
      </c>
      <c r="B703" s="1360" t="s">
        <v>1450</v>
      </c>
      <c r="C703" s="1360" t="s">
        <v>7</v>
      </c>
      <c r="D703" s="1360"/>
      <c r="E703" s="1360"/>
      <c r="F703" s="1360" t="s">
        <v>231</v>
      </c>
      <c r="G703" s="1360" t="s">
        <v>230</v>
      </c>
      <c r="H703" s="1354"/>
      <c r="I703" s="1354"/>
    </row>
    <row r="704" spans="1:9">
      <c r="A704" s="1359">
        <v>1164502040</v>
      </c>
      <c r="B704" s="1360" t="s">
        <v>843</v>
      </c>
      <c r="C704" s="1360" t="s">
        <v>379</v>
      </c>
      <c r="D704" s="1360" t="s">
        <v>835</v>
      </c>
      <c r="E704" s="1360" t="s">
        <v>238</v>
      </c>
      <c r="F704" s="1360" t="s">
        <v>231</v>
      </c>
      <c r="G704" s="1360" t="s">
        <v>230</v>
      </c>
      <c r="H704" s="1354"/>
      <c r="I704" s="1354"/>
    </row>
    <row r="705" spans="1:9">
      <c r="A705" s="1359">
        <v>1164502909</v>
      </c>
      <c r="B705" s="1360" t="s">
        <v>1216</v>
      </c>
      <c r="C705" s="1360" t="s">
        <v>381</v>
      </c>
      <c r="D705" s="1360" t="s">
        <v>383</v>
      </c>
      <c r="E705" s="1360" t="s">
        <v>137</v>
      </c>
      <c r="F705" s="1360" t="s">
        <v>231</v>
      </c>
      <c r="G705" s="1360" t="s">
        <v>230</v>
      </c>
      <c r="H705" s="1354"/>
      <c r="I705" s="1354"/>
    </row>
    <row r="706" spans="1:9">
      <c r="A706" s="1359">
        <v>1164540941</v>
      </c>
      <c r="B706" s="1360" t="s">
        <v>556</v>
      </c>
      <c r="C706" s="1360" t="s">
        <v>379</v>
      </c>
      <c r="D706" s="1360" t="s">
        <v>382</v>
      </c>
      <c r="E706" s="1360" t="s">
        <v>133</v>
      </c>
      <c r="F706" s="1360" t="s">
        <v>231</v>
      </c>
      <c r="G706" s="1360" t="s">
        <v>230</v>
      </c>
      <c r="H706" s="1354"/>
      <c r="I706" s="1354"/>
    </row>
    <row r="707" spans="1:9">
      <c r="A707" s="1359">
        <v>1164550353</v>
      </c>
      <c r="B707" s="1360" t="s">
        <v>642</v>
      </c>
      <c r="C707" s="1360" t="s">
        <v>381</v>
      </c>
      <c r="D707" s="1360" t="s">
        <v>385</v>
      </c>
      <c r="E707" s="1360" t="s">
        <v>129</v>
      </c>
      <c r="F707" s="1360" t="s">
        <v>231</v>
      </c>
      <c r="G707" s="1360" t="s">
        <v>230</v>
      </c>
      <c r="H707" s="1354"/>
      <c r="I707" s="1354"/>
    </row>
    <row r="708" spans="1:9">
      <c r="A708" s="1359">
        <v>1164559727</v>
      </c>
      <c r="B708" s="1360" t="s">
        <v>1217</v>
      </c>
      <c r="C708" s="1360" t="s">
        <v>381</v>
      </c>
      <c r="D708" s="1360" t="s">
        <v>832</v>
      </c>
      <c r="E708" s="1360" t="s">
        <v>145</v>
      </c>
      <c r="F708" s="1360" t="s">
        <v>231</v>
      </c>
      <c r="G708" s="1360" t="s">
        <v>230</v>
      </c>
      <c r="H708" s="1354"/>
      <c r="I708" s="1354"/>
    </row>
    <row r="709" spans="1:9">
      <c r="A709" s="1359">
        <v>1164608342</v>
      </c>
      <c r="B709" s="1360" t="s">
        <v>1451</v>
      </c>
      <c r="C709" s="1360" t="s">
        <v>7</v>
      </c>
      <c r="D709" s="1360"/>
      <c r="E709" s="1360"/>
      <c r="F709" s="1360" t="s">
        <v>229</v>
      </c>
      <c r="G709" s="1360" t="s">
        <v>228</v>
      </c>
      <c r="H709" s="1354"/>
      <c r="I709" s="1354"/>
    </row>
    <row r="710" spans="1:9">
      <c r="A710" s="1359">
        <v>1164633670</v>
      </c>
      <c r="B710" s="1360" t="s">
        <v>373</v>
      </c>
      <c r="C710" s="1360" t="s">
        <v>379</v>
      </c>
      <c r="D710" s="1360" t="s">
        <v>380</v>
      </c>
      <c r="E710" s="1360" t="s">
        <v>146</v>
      </c>
      <c r="F710" s="1360" t="s">
        <v>231</v>
      </c>
      <c r="G710" s="1360" t="s">
        <v>230</v>
      </c>
      <c r="H710" s="1354"/>
      <c r="I710" s="1354"/>
    </row>
    <row r="711" spans="1:9">
      <c r="A711" s="1359">
        <v>1164646474</v>
      </c>
      <c r="B711" s="1360" t="s">
        <v>914</v>
      </c>
      <c r="C711" s="1360" t="s">
        <v>379</v>
      </c>
      <c r="D711" s="1360" t="s">
        <v>840</v>
      </c>
      <c r="E711" s="1360" t="s">
        <v>110</v>
      </c>
      <c r="F711" s="1360" t="s">
        <v>231</v>
      </c>
      <c r="G711" s="1360" t="s">
        <v>230</v>
      </c>
      <c r="H711" s="1354"/>
      <c r="I711" s="1354"/>
    </row>
    <row r="712" spans="1:9">
      <c r="A712" s="1359">
        <v>1164687544</v>
      </c>
      <c r="B712" s="1360" t="s">
        <v>1452</v>
      </c>
      <c r="C712" s="1360" t="s">
        <v>7</v>
      </c>
      <c r="D712" s="1360"/>
      <c r="E712" s="1360"/>
      <c r="F712" s="1360" t="s">
        <v>231</v>
      </c>
      <c r="G712" s="1360" t="s">
        <v>230</v>
      </c>
      <c r="H712" s="1354"/>
      <c r="I712" s="1354"/>
    </row>
    <row r="713" spans="1:9">
      <c r="A713" s="1359">
        <v>1164688005</v>
      </c>
      <c r="B713" s="1360" t="s">
        <v>580</v>
      </c>
      <c r="C713" s="1360" t="s">
        <v>381</v>
      </c>
      <c r="D713" s="1360" t="s">
        <v>385</v>
      </c>
      <c r="E713" s="1360" t="s">
        <v>129</v>
      </c>
      <c r="F713" s="1360" t="s">
        <v>231</v>
      </c>
      <c r="G713" s="1360" t="s">
        <v>230</v>
      </c>
      <c r="H713" s="1354"/>
      <c r="I713" s="1354"/>
    </row>
    <row r="714" spans="1:9">
      <c r="A714" s="1359">
        <v>1164725880</v>
      </c>
      <c r="B714" s="1360" t="s">
        <v>374</v>
      </c>
      <c r="C714" s="1360" t="s">
        <v>379</v>
      </c>
      <c r="D714" s="1360" t="s">
        <v>380</v>
      </c>
      <c r="E714" s="1360" t="s">
        <v>146</v>
      </c>
      <c r="F714" s="1360" t="s">
        <v>237</v>
      </c>
      <c r="G714" s="1360" t="s">
        <v>236</v>
      </c>
      <c r="H714" s="1354"/>
      <c r="I714" s="1354"/>
    </row>
    <row r="715" spans="1:9">
      <c r="A715" s="1359">
        <v>1164735582</v>
      </c>
      <c r="B715" s="1360" t="s">
        <v>899</v>
      </c>
      <c r="C715" s="1360" t="s">
        <v>7</v>
      </c>
      <c r="D715" s="1360"/>
      <c r="E715" s="1360"/>
      <c r="F715" s="1360" t="s">
        <v>217</v>
      </c>
      <c r="G715" s="1360" t="s">
        <v>216</v>
      </c>
      <c r="H715" s="1354"/>
      <c r="I715" s="1354"/>
    </row>
    <row r="716" spans="1:9">
      <c r="A716" s="1359">
        <v>1164735681</v>
      </c>
      <c r="B716" s="1360" t="s">
        <v>1453</v>
      </c>
      <c r="C716" s="1360" t="s">
        <v>7</v>
      </c>
      <c r="D716" s="1360"/>
      <c r="E716" s="1360"/>
      <c r="F716" s="1360" t="s">
        <v>225</v>
      </c>
      <c r="G716" s="1360" t="s">
        <v>224</v>
      </c>
      <c r="H716" s="1354"/>
      <c r="I716" s="1354"/>
    </row>
    <row r="717" spans="1:9">
      <c r="A717" s="1359">
        <v>1164744683</v>
      </c>
      <c r="B717" s="1360" t="s">
        <v>451</v>
      </c>
      <c r="C717" s="1360" t="s">
        <v>381</v>
      </c>
      <c r="D717" s="1360" t="s">
        <v>383</v>
      </c>
      <c r="E717" s="1360" t="s">
        <v>137</v>
      </c>
      <c r="F717" s="1360" t="s">
        <v>231</v>
      </c>
      <c r="G717" s="1360" t="s">
        <v>230</v>
      </c>
      <c r="H717" s="1354"/>
      <c r="I717" s="1354"/>
    </row>
    <row r="718" spans="1:9">
      <c r="A718" s="1359">
        <v>1164745177</v>
      </c>
      <c r="B718" s="1360" t="s">
        <v>473</v>
      </c>
      <c r="C718" s="1360" t="s">
        <v>379</v>
      </c>
      <c r="D718" s="1360" t="s">
        <v>380</v>
      </c>
      <c r="E718" s="1360" t="s">
        <v>146</v>
      </c>
      <c r="F718" s="1360" t="s">
        <v>231</v>
      </c>
      <c r="G718" s="1360" t="s">
        <v>230</v>
      </c>
      <c r="H718" s="1354"/>
      <c r="I718" s="1354"/>
    </row>
    <row r="719" spans="1:9">
      <c r="A719" s="1359">
        <v>1164805617</v>
      </c>
      <c r="B719" s="1360" t="s">
        <v>742</v>
      </c>
      <c r="C719" s="1360" t="s">
        <v>7</v>
      </c>
      <c r="D719" s="1360"/>
      <c r="E719" s="1360"/>
      <c r="F719" s="1360" t="s">
        <v>231</v>
      </c>
      <c r="G719" s="1360" t="s">
        <v>230</v>
      </c>
      <c r="H719" s="1354"/>
      <c r="I719" s="1354"/>
    </row>
    <row r="720" spans="1:9">
      <c r="A720" s="1359">
        <v>1164847940</v>
      </c>
      <c r="B720" s="1360" t="s">
        <v>1218</v>
      </c>
      <c r="C720" s="1360" t="s">
        <v>379</v>
      </c>
      <c r="D720" s="1360" t="s">
        <v>380</v>
      </c>
      <c r="E720" s="1360" t="s">
        <v>146</v>
      </c>
      <c r="F720" s="1360" t="s">
        <v>229</v>
      </c>
      <c r="G720" s="1360" t="s">
        <v>228</v>
      </c>
      <c r="H720" s="1354"/>
      <c r="I720" s="1354"/>
    </row>
    <row r="721" spans="1:9">
      <c r="A721" s="1359">
        <v>1164850829</v>
      </c>
      <c r="B721" s="1360" t="s">
        <v>560</v>
      </c>
      <c r="C721" s="1360" t="s">
        <v>379</v>
      </c>
      <c r="D721" s="1360" t="s">
        <v>382</v>
      </c>
      <c r="E721" s="1360" t="s">
        <v>133</v>
      </c>
      <c r="F721" s="1360" t="s">
        <v>231</v>
      </c>
      <c r="G721" s="1360" t="s">
        <v>230</v>
      </c>
      <c r="H721" s="1354"/>
      <c r="I721" s="1354"/>
    </row>
    <row r="722" spans="1:9">
      <c r="A722" s="1359">
        <v>1164866635</v>
      </c>
      <c r="B722" s="1360" t="s">
        <v>1454</v>
      </c>
      <c r="C722" s="1360" t="s">
        <v>7</v>
      </c>
      <c r="D722" s="1360"/>
      <c r="E722" s="1360"/>
      <c r="F722" s="1360" t="s">
        <v>209</v>
      </c>
      <c r="G722" s="1360" t="s">
        <v>208</v>
      </c>
      <c r="H722" s="1354"/>
      <c r="I722" s="1354"/>
    </row>
    <row r="723" spans="1:9">
      <c r="A723" s="1359">
        <v>1164915127</v>
      </c>
      <c r="B723" s="1360" t="s">
        <v>759</v>
      </c>
      <c r="C723" s="1360" t="s">
        <v>7</v>
      </c>
      <c r="D723" s="1360"/>
      <c r="E723" s="1360"/>
      <c r="F723" s="1360" t="s">
        <v>231</v>
      </c>
      <c r="G723" s="1360" t="s">
        <v>230</v>
      </c>
      <c r="H723" s="1354"/>
      <c r="I723" s="1354"/>
    </row>
    <row r="724" spans="1:9">
      <c r="A724" s="1359">
        <v>1164935216</v>
      </c>
      <c r="B724" s="1360" t="s">
        <v>437</v>
      </c>
      <c r="C724" s="1360" t="s">
        <v>379</v>
      </c>
      <c r="D724" s="1360" t="s">
        <v>382</v>
      </c>
      <c r="E724" s="1360" t="s">
        <v>133</v>
      </c>
      <c r="F724" s="1360" t="s">
        <v>217</v>
      </c>
      <c r="G724" s="1360" t="s">
        <v>216</v>
      </c>
      <c r="H724" s="1354"/>
      <c r="I724" s="1354"/>
    </row>
    <row r="725" spans="1:9">
      <c r="A725" s="1359">
        <v>1164936529</v>
      </c>
      <c r="B725" s="1360" t="s">
        <v>1455</v>
      </c>
      <c r="C725" s="1360" t="s">
        <v>7</v>
      </c>
      <c r="D725" s="1360"/>
      <c r="E725" s="1360"/>
      <c r="F725" s="1360" t="s">
        <v>209</v>
      </c>
      <c r="G725" s="1360" t="s">
        <v>208</v>
      </c>
      <c r="H725" s="1354"/>
      <c r="I725" s="1354"/>
    </row>
    <row r="726" spans="1:9">
      <c r="A726" s="1359">
        <v>1164958267</v>
      </c>
      <c r="B726" s="1360" t="s">
        <v>698</v>
      </c>
      <c r="C726" s="1360" t="s">
        <v>7</v>
      </c>
      <c r="D726" s="1360"/>
      <c r="E726" s="1360"/>
      <c r="F726" s="1360" t="s">
        <v>215</v>
      </c>
      <c r="G726" s="1360" t="s">
        <v>214</v>
      </c>
      <c r="H726" s="1354"/>
      <c r="I726" s="1354"/>
    </row>
    <row r="727" spans="1:9">
      <c r="A727" s="1359">
        <v>1164997372</v>
      </c>
      <c r="B727" s="1360" t="s">
        <v>719</v>
      </c>
      <c r="C727" s="1360" t="s">
        <v>7</v>
      </c>
      <c r="D727" s="1360"/>
      <c r="E727" s="1360"/>
      <c r="F727" s="1360" t="s">
        <v>231</v>
      </c>
      <c r="G727" s="1360" t="s">
        <v>230</v>
      </c>
      <c r="H727" s="1354"/>
      <c r="I727" s="1354"/>
    </row>
    <row r="728" spans="1:9">
      <c r="A728" s="1359">
        <v>1164999469</v>
      </c>
      <c r="B728" s="1360" t="s">
        <v>657</v>
      </c>
      <c r="C728" s="1360" t="s">
        <v>381</v>
      </c>
      <c r="D728" s="1360" t="s">
        <v>382</v>
      </c>
      <c r="E728" s="1360" t="s">
        <v>133</v>
      </c>
      <c r="F728" s="1360" t="s">
        <v>231</v>
      </c>
      <c r="G728" s="1360" t="s">
        <v>230</v>
      </c>
      <c r="H728" s="1354"/>
      <c r="I728" s="1354"/>
    </row>
    <row r="729" spans="1:9">
      <c r="A729" s="1359">
        <v>1165002263</v>
      </c>
      <c r="B729" s="1360" t="s">
        <v>1456</v>
      </c>
      <c r="C729" s="1360" t="s">
        <v>7</v>
      </c>
      <c r="D729" s="1360"/>
      <c r="E729" s="1360"/>
      <c r="F729" s="1360" t="s">
        <v>235</v>
      </c>
      <c r="G729" s="1360" t="s">
        <v>234</v>
      </c>
      <c r="H729" s="1354"/>
      <c r="I729" s="1354"/>
    </row>
    <row r="730" spans="1:9">
      <c r="A730" s="1359">
        <v>1165003691</v>
      </c>
      <c r="B730" s="1360" t="s">
        <v>1457</v>
      </c>
      <c r="C730" s="1360" t="s">
        <v>7</v>
      </c>
      <c r="D730" s="1360"/>
      <c r="E730" s="1360"/>
      <c r="F730" s="1360" t="s">
        <v>231</v>
      </c>
      <c r="G730" s="1360" t="s">
        <v>230</v>
      </c>
      <c r="H730" s="1354"/>
      <c r="I730" s="1354"/>
    </row>
    <row r="731" spans="1:9">
      <c r="A731" s="1359">
        <v>1165019481</v>
      </c>
      <c r="B731" s="1360" t="s">
        <v>1458</v>
      </c>
      <c r="C731" s="1360" t="s">
        <v>7</v>
      </c>
      <c r="D731" s="1360"/>
      <c r="E731" s="1360"/>
      <c r="F731" s="1360" t="s">
        <v>211</v>
      </c>
      <c r="G731" s="1360" t="s">
        <v>210</v>
      </c>
      <c r="H731" s="1354"/>
      <c r="I731" s="1354"/>
    </row>
    <row r="732" spans="1:9">
      <c r="A732" s="1359">
        <v>1165068835</v>
      </c>
      <c r="B732" s="1360" t="s">
        <v>498</v>
      </c>
      <c r="C732" s="1360" t="s">
        <v>379</v>
      </c>
      <c r="D732" s="1360" t="s">
        <v>386</v>
      </c>
      <c r="E732" s="1360" t="s">
        <v>103</v>
      </c>
      <c r="F732" s="1360" t="s">
        <v>231</v>
      </c>
      <c r="G732" s="1360" t="s">
        <v>230</v>
      </c>
      <c r="H732" s="1354"/>
      <c r="I732" s="1354"/>
    </row>
    <row r="733" spans="1:9">
      <c r="A733" s="1359">
        <v>1165084956</v>
      </c>
      <c r="B733" s="1360" t="s">
        <v>712</v>
      </c>
      <c r="C733" s="1360" t="s">
        <v>379</v>
      </c>
      <c r="D733" s="1360" t="s">
        <v>383</v>
      </c>
      <c r="E733" s="1360" t="s">
        <v>137</v>
      </c>
      <c r="F733" s="1360" t="s">
        <v>229</v>
      </c>
      <c r="G733" s="1360" t="s">
        <v>228</v>
      </c>
      <c r="H733" s="1354"/>
      <c r="I733" s="1354"/>
    </row>
    <row r="734" spans="1:9">
      <c r="A734" s="1359">
        <v>1165097636</v>
      </c>
      <c r="B734" s="1360" t="s">
        <v>1459</v>
      </c>
      <c r="C734" s="1360" t="s">
        <v>7</v>
      </c>
      <c r="D734" s="1360"/>
      <c r="E734" s="1360"/>
      <c r="F734" s="1360" t="s">
        <v>215</v>
      </c>
      <c r="G734" s="1360" t="s">
        <v>214</v>
      </c>
      <c r="H734" s="1354"/>
      <c r="I734" s="1354"/>
    </row>
    <row r="735" spans="1:9">
      <c r="A735" s="1359">
        <v>1165103657</v>
      </c>
      <c r="B735" s="1360" t="s">
        <v>743</v>
      </c>
      <c r="C735" s="1360" t="s">
        <v>7</v>
      </c>
      <c r="D735" s="1360"/>
      <c r="E735" s="1360"/>
      <c r="F735" s="1360" t="s">
        <v>231</v>
      </c>
      <c r="G735" s="1360" t="s">
        <v>230</v>
      </c>
      <c r="H735" s="1354"/>
      <c r="I735" s="1354"/>
    </row>
    <row r="736" spans="1:9">
      <c r="A736" s="1359">
        <v>1165124943</v>
      </c>
      <c r="B736" s="1360" t="s">
        <v>967</v>
      </c>
      <c r="C736" s="1360" t="s">
        <v>7</v>
      </c>
      <c r="D736" s="1360"/>
      <c r="E736" s="1360"/>
      <c r="F736" s="1360" t="s">
        <v>235</v>
      </c>
      <c r="G736" s="1360" t="s">
        <v>234</v>
      </c>
      <c r="H736" s="1354"/>
      <c r="I736" s="1354"/>
    </row>
    <row r="737" spans="1:9">
      <c r="A737" s="1359">
        <v>1165142390</v>
      </c>
      <c r="B737" s="1360" t="s">
        <v>1460</v>
      </c>
      <c r="C737" s="1360" t="s">
        <v>7</v>
      </c>
      <c r="D737" s="1360"/>
      <c r="E737" s="1360"/>
      <c r="F737" s="1360" t="s">
        <v>221</v>
      </c>
      <c r="G737" s="1360" t="s">
        <v>220</v>
      </c>
      <c r="H737" s="1354"/>
      <c r="I737" s="1354"/>
    </row>
    <row r="738" spans="1:9">
      <c r="A738" s="1359">
        <v>1165153785</v>
      </c>
      <c r="B738" s="1360" t="s">
        <v>1219</v>
      </c>
      <c r="C738" s="1360" t="s">
        <v>381</v>
      </c>
      <c r="D738" s="1360" t="s">
        <v>384</v>
      </c>
      <c r="E738" s="1360" t="s">
        <v>140</v>
      </c>
      <c r="F738" s="1360" t="s">
        <v>231</v>
      </c>
      <c r="G738" s="1360" t="s">
        <v>230</v>
      </c>
      <c r="H738" s="1354"/>
      <c r="I738" s="1354"/>
    </row>
    <row r="739" spans="1:9">
      <c r="A739" s="1359">
        <v>1165251829</v>
      </c>
      <c r="B739" s="1360" t="s">
        <v>389</v>
      </c>
      <c r="C739" s="1360" t="s">
        <v>379</v>
      </c>
      <c r="D739" s="1360" t="s">
        <v>380</v>
      </c>
      <c r="E739" s="1360" t="s">
        <v>146</v>
      </c>
      <c r="F739" s="1360" t="s">
        <v>209</v>
      </c>
      <c r="G739" s="1360" t="s">
        <v>208</v>
      </c>
      <c r="H739" s="1354"/>
      <c r="I739" s="1354"/>
    </row>
    <row r="740" spans="1:9">
      <c r="A740" s="1359">
        <v>1165270621</v>
      </c>
      <c r="B740" s="1360" t="s">
        <v>1220</v>
      </c>
      <c r="C740" s="1360" t="s">
        <v>381</v>
      </c>
      <c r="D740" s="1360" t="s">
        <v>835</v>
      </c>
      <c r="E740" s="1360" t="s">
        <v>238</v>
      </c>
      <c r="F740" s="1360" t="s">
        <v>231</v>
      </c>
      <c r="G740" s="1360" t="s">
        <v>230</v>
      </c>
      <c r="H740" s="1354"/>
      <c r="I740" s="1354"/>
    </row>
    <row r="741" spans="1:9">
      <c r="A741" s="1359">
        <v>1165297129</v>
      </c>
      <c r="B741" s="1360" t="s">
        <v>607</v>
      </c>
      <c r="C741" s="1360" t="s">
        <v>381</v>
      </c>
      <c r="D741" s="1360" t="s">
        <v>382</v>
      </c>
      <c r="E741" s="1360" t="s">
        <v>133</v>
      </c>
      <c r="F741" s="1360" t="s">
        <v>237</v>
      </c>
      <c r="G741" s="1360" t="s">
        <v>236</v>
      </c>
      <c r="H741" s="1354"/>
      <c r="I741" s="1354"/>
    </row>
    <row r="742" spans="1:9">
      <c r="A742" s="1359">
        <v>1165311144</v>
      </c>
      <c r="B742" s="1360" t="s">
        <v>1221</v>
      </c>
      <c r="C742" s="1360" t="s">
        <v>379</v>
      </c>
      <c r="D742" s="1360" t="s">
        <v>835</v>
      </c>
      <c r="E742" s="1360" t="s">
        <v>238</v>
      </c>
      <c r="F742" s="1360" t="s">
        <v>231</v>
      </c>
      <c r="G742" s="1360" t="s">
        <v>230</v>
      </c>
      <c r="H742" s="1354"/>
      <c r="I742" s="1354"/>
    </row>
    <row r="743" spans="1:9">
      <c r="A743" s="1359">
        <v>1165324667</v>
      </c>
      <c r="B743" s="1360" t="s">
        <v>1222</v>
      </c>
      <c r="C743" s="1360" t="s">
        <v>379</v>
      </c>
      <c r="D743" s="1360" t="s">
        <v>383</v>
      </c>
      <c r="E743" s="1360" t="s">
        <v>137</v>
      </c>
      <c r="F743" s="1360" t="s">
        <v>231</v>
      </c>
      <c r="G743" s="1360" t="s">
        <v>230</v>
      </c>
      <c r="H743" s="1354"/>
      <c r="I743" s="1354"/>
    </row>
    <row r="744" spans="1:9">
      <c r="A744" s="1359">
        <v>1165325110</v>
      </c>
      <c r="B744" s="1360" t="s">
        <v>760</v>
      </c>
      <c r="C744" s="1360" t="s">
        <v>7</v>
      </c>
      <c r="D744" s="1360"/>
      <c r="E744" s="1360"/>
      <c r="F744" s="1360" t="s">
        <v>231</v>
      </c>
      <c r="G744" s="1360" t="s">
        <v>230</v>
      </c>
      <c r="H744" s="1354"/>
      <c r="I744" s="1354"/>
    </row>
    <row r="745" spans="1:9">
      <c r="A745" s="1359">
        <v>1165328338</v>
      </c>
      <c r="B745" s="1360" t="s">
        <v>720</v>
      </c>
      <c r="C745" s="1360" t="s">
        <v>379</v>
      </c>
      <c r="D745" s="1360" t="s">
        <v>382</v>
      </c>
      <c r="E745" s="1360" t="s">
        <v>133</v>
      </c>
      <c r="F745" s="1360" t="s">
        <v>235</v>
      </c>
      <c r="G745" s="1360" t="s">
        <v>234</v>
      </c>
      <c r="H745" s="1354"/>
      <c r="I745" s="1354"/>
    </row>
    <row r="746" spans="1:9">
      <c r="A746" s="1359">
        <v>1165362584</v>
      </c>
      <c r="B746" s="1360" t="s">
        <v>638</v>
      </c>
      <c r="C746" s="1360" t="s">
        <v>381</v>
      </c>
      <c r="D746" s="1360" t="s">
        <v>383</v>
      </c>
      <c r="E746" s="1360" t="s">
        <v>137</v>
      </c>
      <c r="F746" s="1360" t="s">
        <v>209</v>
      </c>
      <c r="G746" s="1360" t="s">
        <v>208</v>
      </c>
      <c r="H746" s="1354"/>
      <c r="I746" s="1354"/>
    </row>
    <row r="747" spans="1:9">
      <c r="A747" s="1359">
        <v>1165384281</v>
      </c>
      <c r="B747" s="1360" t="s">
        <v>1461</v>
      </c>
      <c r="C747" s="1360" t="s">
        <v>7</v>
      </c>
      <c r="D747" s="1360"/>
      <c r="E747" s="1360"/>
      <c r="F747" s="1360" t="s">
        <v>231</v>
      </c>
      <c r="G747" s="1360" t="s">
        <v>230</v>
      </c>
      <c r="H747" s="1354"/>
      <c r="I747" s="1354"/>
    </row>
    <row r="748" spans="1:9">
      <c r="A748" s="1359">
        <v>1165410763</v>
      </c>
      <c r="B748" s="1360" t="s">
        <v>577</v>
      </c>
      <c r="C748" s="1360" t="s">
        <v>381</v>
      </c>
      <c r="D748" s="1360" t="s">
        <v>382</v>
      </c>
      <c r="E748" s="1360" t="s">
        <v>133</v>
      </c>
      <c r="F748" s="1360" t="s">
        <v>209</v>
      </c>
      <c r="G748" s="1360" t="s">
        <v>208</v>
      </c>
      <c r="H748" s="1354"/>
      <c r="I748" s="1354"/>
    </row>
    <row r="749" spans="1:9">
      <c r="A749" s="1359">
        <v>1165416273</v>
      </c>
      <c r="B749" s="1360" t="s">
        <v>1223</v>
      </c>
      <c r="C749" s="1360" t="s">
        <v>379</v>
      </c>
      <c r="D749" s="1360" t="s">
        <v>382</v>
      </c>
      <c r="E749" s="1360" t="s">
        <v>133</v>
      </c>
      <c r="F749" s="1360" t="s">
        <v>237</v>
      </c>
      <c r="G749" s="1360" t="s">
        <v>236</v>
      </c>
      <c r="H749" s="1354"/>
      <c r="I749" s="1354"/>
    </row>
    <row r="750" spans="1:9">
      <c r="A750" s="1359">
        <v>1165433906</v>
      </c>
      <c r="B750" s="1360" t="s">
        <v>548</v>
      </c>
      <c r="C750" s="1360" t="s">
        <v>379</v>
      </c>
      <c r="D750" s="1360" t="s">
        <v>382</v>
      </c>
      <c r="E750" s="1360" t="s">
        <v>133</v>
      </c>
      <c r="F750" s="1360" t="s">
        <v>231</v>
      </c>
      <c r="G750" s="1360" t="s">
        <v>230</v>
      </c>
      <c r="H750" s="1354"/>
      <c r="I750" s="1354"/>
    </row>
    <row r="751" spans="1:9">
      <c r="A751" s="1359">
        <v>1165439978</v>
      </c>
      <c r="B751" s="1360" t="s">
        <v>1224</v>
      </c>
      <c r="C751" s="1360" t="s">
        <v>381</v>
      </c>
      <c r="D751" s="1360" t="s">
        <v>832</v>
      </c>
      <c r="E751" s="1360" t="s">
        <v>145</v>
      </c>
      <c r="F751" s="1360" t="s">
        <v>209</v>
      </c>
      <c r="G751" s="1360" t="s">
        <v>208</v>
      </c>
      <c r="H751" s="1354"/>
      <c r="I751" s="1354"/>
    </row>
    <row r="752" spans="1:9">
      <c r="A752" s="1359">
        <v>1165460552</v>
      </c>
      <c r="B752" s="1360" t="s">
        <v>1462</v>
      </c>
      <c r="C752" s="1360" t="s">
        <v>7</v>
      </c>
      <c r="D752" s="1360"/>
      <c r="E752" s="1360"/>
      <c r="F752" s="1360" t="s">
        <v>231</v>
      </c>
      <c r="G752" s="1360" t="s">
        <v>230</v>
      </c>
      <c r="H752" s="1354"/>
      <c r="I752" s="1354"/>
    </row>
    <row r="753" spans="1:9">
      <c r="A753" s="1359">
        <v>1165478968</v>
      </c>
      <c r="B753" s="1360" t="s">
        <v>1463</v>
      </c>
      <c r="C753" s="1360" t="s">
        <v>7</v>
      </c>
      <c r="D753" s="1360"/>
      <c r="E753" s="1360"/>
      <c r="F753" s="1360" t="s">
        <v>209</v>
      </c>
      <c r="G753" s="1360" t="s">
        <v>208</v>
      </c>
      <c r="H753" s="1354"/>
      <c r="I753" s="1354"/>
    </row>
    <row r="754" spans="1:9">
      <c r="A754" s="1359">
        <v>1165496747</v>
      </c>
      <c r="B754" s="1360" t="s">
        <v>459</v>
      </c>
      <c r="C754" s="1360" t="s">
        <v>381</v>
      </c>
      <c r="D754" s="1360" t="s">
        <v>383</v>
      </c>
      <c r="E754" s="1360" t="s">
        <v>137</v>
      </c>
      <c r="F754" s="1360" t="s">
        <v>229</v>
      </c>
      <c r="G754" s="1360" t="s">
        <v>228</v>
      </c>
      <c r="H754" s="1354"/>
      <c r="I754" s="1354"/>
    </row>
    <row r="755" spans="1:9">
      <c r="A755" s="1359">
        <v>1165497059</v>
      </c>
      <c r="B755" s="1360" t="s">
        <v>815</v>
      </c>
      <c r="C755" s="1360" t="s">
        <v>381</v>
      </c>
      <c r="D755" s="1360" t="s">
        <v>383</v>
      </c>
      <c r="E755" s="1360" t="s">
        <v>137</v>
      </c>
      <c r="F755" s="1360" t="s">
        <v>231</v>
      </c>
      <c r="G755" s="1360" t="s">
        <v>230</v>
      </c>
      <c r="H755" s="1354"/>
      <c r="I755" s="1354"/>
    </row>
    <row r="756" spans="1:9">
      <c r="A756" s="1359">
        <v>1165520207</v>
      </c>
      <c r="B756" s="1360" t="s">
        <v>348</v>
      </c>
      <c r="C756" s="1360" t="s">
        <v>381</v>
      </c>
      <c r="D756" s="1360" t="s">
        <v>380</v>
      </c>
      <c r="E756" s="1360" t="s">
        <v>146</v>
      </c>
      <c r="F756" s="1360" t="s">
        <v>223</v>
      </c>
      <c r="G756" s="1360" t="s">
        <v>222</v>
      </c>
      <c r="H756" s="1354"/>
      <c r="I756" s="1354"/>
    </row>
    <row r="757" spans="1:9">
      <c r="A757" s="1359">
        <v>1165553950</v>
      </c>
      <c r="B757" s="1360" t="s">
        <v>703</v>
      </c>
      <c r="C757" s="1360" t="s">
        <v>379</v>
      </c>
      <c r="D757" s="1360" t="s">
        <v>423</v>
      </c>
      <c r="E757" s="1360" t="s">
        <v>102</v>
      </c>
      <c r="F757" s="1360" t="s">
        <v>231</v>
      </c>
      <c r="G757" s="1360" t="s">
        <v>230</v>
      </c>
      <c r="H757" s="1354"/>
      <c r="I757" s="1354"/>
    </row>
    <row r="758" spans="1:9">
      <c r="A758" s="1359">
        <v>1165579716</v>
      </c>
      <c r="B758" s="1360" t="s">
        <v>330</v>
      </c>
      <c r="C758" s="1360" t="s">
        <v>379</v>
      </c>
      <c r="D758" s="1360" t="s">
        <v>380</v>
      </c>
      <c r="E758" s="1360" t="s">
        <v>146</v>
      </c>
      <c r="F758" s="1360" t="s">
        <v>231</v>
      </c>
      <c r="G758" s="1360" t="s">
        <v>230</v>
      </c>
      <c r="H758" s="1354"/>
      <c r="I758" s="1354"/>
    </row>
    <row r="759" spans="1:9">
      <c r="A759" s="1359">
        <v>1165595001</v>
      </c>
      <c r="B759" s="1360" t="s">
        <v>1464</v>
      </c>
      <c r="C759" s="1360" t="s">
        <v>7</v>
      </c>
      <c r="D759" s="1360"/>
      <c r="E759" s="1360"/>
      <c r="F759" s="1360" t="s">
        <v>231</v>
      </c>
      <c r="G759" s="1360" t="s">
        <v>230</v>
      </c>
      <c r="H759" s="1354"/>
      <c r="I759" s="1354"/>
    </row>
    <row r="760" spans="1:9">
      <c r="A760" s="1359">
        <v>1165615593</v>
      </c>
      <c r="B760" s="1360" t="s">
        <v>896</v>
      </c>
      <c r="C760" s="1360" t="s">
        <v>379</v>
      </c>
      <c r="D760" s="1360" t="s">
        <v>832</v>
      </c>
      <c r="E760" s="1360" t="s">
        <v>145</v>
      </c>
      <c r="F760" s="1360" t="s">
        <v>231</v>
      </c>
      <c r="G760" s="1360" t="s">
        <v>230</v>
      </c>
      <c r="H760" s="1354"/>
      <c r="I760" s="1354"/>
    </row>
    <row r="761" spans="1:9">
      <c r="A761" s="1359">
        <v>1165618282</v>
      </c>
      <c r="B761" s="1360" t="s">
        <v>693</v>
      </c>
      <c r="C761" s="1360" t="s">
        <v>381</v>
      </c>
      <c r="D761" s="1360" t="s">
        <v>385</v>
      </c>
      <c r="E761" s="1360" t="s">
        <v>129</v>
      </c>
      <c r="F761" s="1360" t="s">
        <v>231</v>
      </c>
      <c r="G761" s="1360" t="s">
        <v>230</v>
      </c>
      <c r="H761" s="1354"/>
      <c r="I761" s="1354"/>
    </row>
    <row r="762" spans="1:9">
      <c r="A762" s="1359">
        <v>1165633679</v>
      </c>
      <c r="B762" s="1360" t="s">
        <v>851</v>
      </c>
      <c r="C762" s="1360" t="s">
        <v>381</v>
      </c>
      <c r="D762" s="1360" t="s">
        <v>832</v>
      </c>
      <c r="E762" s="1360" t="s">
        <v>145</v>
      </c>
      <c r="F762" s="1360" t="s">
        <v>215</v>
      </c>
      <c r="G762" s="1360" t="s">
        <v>214</v>
      </c>
      <c r="H762" s="1354"/>
      <c r="I762" s="1354"/>
    </row>
    <row r="763" spans="1:9">
      <c r="A763" s="1359">
        <v>1165641938</v>
      </c>
      <c r="B763" s="1360" t="s">
        <v>1465</v>
      </c>
      <c r="C763" s="1360" t="s">
        <v>7</v>
      </c>
      <c r="D763" s="1360"/>
      <c r="E763" s="1360"/>
      <c r="F763" s="1360" t="s">
        <v>231</v>
      </c>
      <c r="G763" s="1360" t="s">
        <v>230</v>
      </c>
      <c r="H763" s="1354"/>
      <c r="I763" s="1354"/>
    </row>
    <row r="764" spans="1:9">
      <c r="A764" s="1359">
        <v>1165649956</v>
      </c>
      <c r="B764" s="1360" t="s">
        <v>1466</v>
      </c>
      <c r="C764" s="1360" t="s">
        <v>7</v>
      </c>
      <c r="D764" s="1360"/>
      <c r="E764" s="1360"/>
      <c r="F764" s="1360" t="s">
        <v>231</v>
      </c>
      <c r="G764" s="1360" t="s">
        <v>230</v>
      </c>
      <c r="H764" s="1354"/>
      <c r="I764" s="1354"/>
    </row>
    <row r="765" spans="1:9">
      <c r="A765" s="1359">
        <v>1165675183</v>
      </c>
      <c r="B765" s="1360" t="s">
        <v>1467</v>
      </c>
      <c r="C765" s="1360" t="s">
        <v>7</v>
      </c>
      <c r="D765" s="1360"/>
      <c r="E765" s="1360"/>
      <c r="F765" s="1360" t="s">
        <v>231</v>
      </c>
      <c r="G765" s="1360" t="s">
        <v>230</v>
      </c>
      <c r="H765" s="1354"/>
      <c r="I765" s="1354"/>
    </row>
    <row r="766" spans="1:9">
      <c r="A766" s="1359">
        <v>1165676744</v>
      </c>
      <c r="B766" s="1360" t="s">
        <v>1468</v>
      </c>
      <c r="C766" s="1360" t="s">
        <v>7</v>
      </c>
      <c r="D766" s="1360"/>
      <c r="E766" s="1360"/>
      <c r="F766" s="1360" t="s">
        <v>235</v>
      </c>
      <c r="G766" s="1360" t="s">
        <v>234</v>
      </c>
      <c r="H766" s="1354"/>
      <c r="I766" s="1354"/>
    </row>
    <row r="767" spans="1:9">
      <c r="A767" s="1359">
        <v>1165699316</v>
      </c>
      <c r="B767" s="1360" t="s">
        <v>595</v>
      </c>
      <c r="C767" s="1360" t="s">
        <v>381</v>
      </c>
      <c r="D767" s="1360" t="s">
        <v>385</v>
      </c>
      <c r="E767" s="1360" t="s">
        <v>129</v>
      </c>
      <c r="F767" s="1360" t="s">
        <v>213</v>
      </c>
      <c r="G767" s="1360" t="s">
        <v>212</v>
      </c>
      <c r="H767" s="1354"/>
      <c r="I767" s="1354"/>
    </row>
    <row r="768" spans="1:9">
      <c r="A768" s="1359">
        <v>1165704876</v>
      </c>
      <c r="B768" s="1360" t="s">
        <v>1469</v>
      </c>
      <c r="C768" s="1360" t="s">
        <v>7</v>
      </c>
      <c r="D768" s="1360"/>
      <c r="E768" s="1360"/>
      <c r="F768" s="1360" t="s">
        <v>209</v>
      </c>
      <c r="G768" s="1360" t="s">
        <v>208</v>
      </c>
      <c r="H768" s="1354"/>
      <c r="I768" s="1354"/>
    </row>
    <row r="769" spans="1:9">
      <c r="A769" s="1359">
        <v>1165708042</v>
      </c>
      <c r="B769" s="1360" t="s">
        <v>1470</v>
      </c>
      <c r="C769" s="1360" t="s">
        <v>7</v>
      </c>
      <c r="D769" s="1360"/>
      <c r="E769" s="1360"/>
      <c r="F769" s="1360" t="s">
        <v>231</v>
      </c>
      <c r="G769" s="1360" t="s">
        <v>230</v>
      </c>
      <c r="H769" s="1354"/>
      <c r="I769" s="1354"/>
    </row>
    <row r="770" spans="1:9">
      <c r="A770" s="1359">
        <v>1165708505</v>
      </c>
      <c r="B770" s="1360" t="s">
        <v>778</v>
      </c>
      <c r="C770" s="1360" t="s">
        <v>379</v>
      </c>
      <c r="D770" s="1360" t="s">
        <v>384</v>
      </c>
      <c r="E770" s="1360" t="s">
        <v>140</v>
      </c>
      <c r="F770" s="1360" t="s">
        <v>209</v>
      </c>
      <c r="G770" s="1360" t="s">
        <v>208</v>
      </c>
      <c r="H770" s="1354"/>
      <c r="I770" s="1354"/>
    </row>
    <row r="771" spans="1:9">
      <c r="A771" s="1359">
        <v>1165725350</v>
      </c>
      <c r="B771" s="1360" t="s">
        <v>1225</v>
      </c>
      <c r="C771" s="1360" t="s">
        <v>381</v>
      </c>
      <c r="D771" s="1360" t="s">
        <v>383</v>
      </c>
      <c r="E771" s="1360" t="s">
        <v>137</v>
      </c>
      <c r="F771" s="1360" t="s">
        <v>231</v>
      </c>
      <c r="G771" s="1360" t="s">
        <v>230</v>
      </c>
      <c r="H771" s="1354"/>
      <c r="I771" s="1354"/>
    </row>
    <row r="772" spans="1:9">
      <c r="A772" s="1359">
        <v>1165737314</v>
      </c>
      <c r="B772" s="1360" t="s">
        <v>947</v>
      </c>
      <c r="C772" s="1360" t="s">
        <v>381</v>
      </c>
      <c r="D772" s="1360" t="s">
        <v>835</v>
      </c>
      <c r="E772" s="1360" t="s">
        <v>238</v>
      </c>
      <c r="F772" s="1360" t="s">
        <v>237</v>
      </c>
      <c r="G772" s="1360" t="s">
        <v>236</v>
      </c>
      <c r="H772" s="1354"/>
      <c r="I772" s="1354"/>
    </row>
    <row r="773" spans="1:9">
      <c r="A773" s="1359">
        <v>1165767139</v>
      </c>
      <c r="B773" s="1360" t="s">
        <v>1471</v>
      </c>
      <c r="C773" s="1360" t="s">
        <v>7</v>
      </c>
      <c r="D773" s="1360"/>
      <c r="E773" s="1360"/>
      <c r="F773" s="1360" t="s">
        <v>217</v>
      </c>
      <c r="G773" s="1360" t="s">
        <v>216</v>
      </c>
      <c r="H773" s="1354"/>
      <c r="I773" s="1354"/>
    </row>
    <row r="774" spans="1:9">
      <c r="A774" s="1359">
        <v>1165783433</v>
      </c>
      <c r="B774" s="1360" t="s">
        <v>536</v>
      </c>
      <c r="C774" s="1360" t="s">
        <v>379</v>
      </c>
      <c r="D774" s="1360" t="s">
        <v>383</v>
      </c>
      <c r="E774" s="1360" t="s">
        <v>137</v>
      </c>
      <c r="F774" s="1360" t="s">
        <v>231</v>
      </c>
      <c r="G774" s="1360" t="s">
        <v>230</v>
      </c>
      <c r="H774" s="1354"/>
      <c r="I774" s="1354"/>
    </row>
    <row r="775" spans="1:9">
      <c r="A775" s="1359">
        <v>1165790651</v>
      </c>
      <c r="B775" s="1360" t="s">
        <v>686</v>
      </c>
      <c r="C775" s="1360" t="s">
        <v>381</v>
      </c>
      <c r="D775" s="1360" t="s">
        <v>382</v>
      </c>
      <c r="E775" s="1360" t="s">
        <v>133</v>
      </c>
      <c r="F775" s="1360" t="s">
        <v>231</v>
      </c>
      <c r="G775" s="1360" t="s">
        <v>230</v>
      </c>
      <c r="H775" s="1354"/>
      <c r="I775" s="1354"/>
    </row>
    <row r="776" spans="1:9">
      <c r="A776" s="1359">
        <v>1165835910</v>
      </c>
      <c r="B776" s="1360" t="s">
        <v>1226</v>
      </c>
      <c r="C776" s="1360" t="s">
        <v>381</v>
      </c>
      <c r="D776" s="1360" t="s">
        <v>382</v>
      </c>
      <c r="E776" s="1360" t="s">
        <v>133</v>
      </c>
      <c r="F776" s="1360" t="s">
        <v>217</v>
      </c>
      <c r="G776" s="1360" t="s">
        <v>216</v>
      </c>
      <c r="H776" s="1354"/>
      <c r="I776" s="1354"/>
    </row>
    <row r="777" spans="1:9">
      <c r="A777" s="1359">
        <v>1165844656</v>
      </c>
      <c r="B777" s="1360" t="s">
        <v>1472</v>
      </c>
      <c r="C777" s="1360" t="s">
        <v>7</v>
      </c>
      <c r="D777" s="1360"/>
      <c r="E777" s="1360"/>
      <c r="F777" s="1360" t="s">
        <v>207</v>
      </c>
      <c r="G777" s="1360" t="s">
        <v>206</v>
      </c>
      <c r="H777" s="1354"/>
      <c r="I777" s="1354"/>
    </row>
    <row r="778" spans="1:9">
      <c r="A778" s="1359">
        <v>1165877771</v>
      </c>
      <c r="B778" s="1360" t="s">
        <v>553</v>
      </c>
      <c r="C778" s="1360" t="s">
        <v>379</v>
      </c>
      <c r="D778" s="1360" t="s">
        <v>423</v>
      </c>
      <c r="E778" s="1360" t="s">
        <v>102</v>
      </c>
      <c r="F778" s="1360" t="s">
        <v>209</v>
      </c>
      <c r="G778" s="1360" t="s">
        <v>208</v>
      </c>
      <c r="H778" s="1354"/>
      <c r="I778" s="1354"/>
    </row>
    <row r="779" spans="1:9">
      <c r="A779" s="1359">
        <v>1165878522</v>
      </c>
      <c r="B779" s="1360" t="s">
        <v>1473</v>
      </c>
      <c r="C779" s="1360" t="s">
        <v>7</v>
      </c>
      <c r="D779" s="1360"/>
      <c r="E779" s="1360"/>
      <c r="F779" s="1360" t="s">
        <v>229</v>
      </c>
      <c r="G779" s="1360" t="s">
        <v>228</v>
      </c>
      <c r="H779" s="1354"/>
      <c r="I779" s="1354"/>
    </row>
    <row r="780" spans="1:9">
      <c r="A780" s="1359">
        <v>1165923518</v>
      </c>
      <c r="B780" s="1360" t="s">
        <v>440</v>
      </c>
      <c r="C780" s="1360" t="s">
        <v>379</v>
      </c>
      <c r="D780" s="1360" t="s">
        <v>383</v>
      </c>
      <c r="E780" s="1360" t="s">
        <v>137</v>
      </c>
      <c r="F780" s="1360" t="s">
        <v>221</v>
      </c>
      <c r="G780" s="1360" t="s">
        <v>220</v>
      </c>
      <c r="H780" s="1354"/>
      <c r="I780" s="1354"/>
    </row>
    <row r="781" spans="1:9">
      <c r="A781" s="1359">
        <v>1165927188</v>
      </c>
      <c r="B781" s="1360" t="s">
        <v>1474</v>
      </c>
      <c r="C781" s="1360" t="s">
        <v>7</v>
      </c>
      <c r="D781" s="1360"/>
      <c r="E781" s="1360"/>
      <c r="F781" s="1360" t="s">
        <v>231</v>
      </c>
      <c r="G781" s="1360" t="s">
        <v>230</v>
      </c>
      <c r="H781" s="1354"/>
      <c r="I781" s="1354"/>
    </row>
    <row r="782" spans="1:9">
      <c r="A782" s="1359">
        <v>1165944126</v>
      </c>
      <c r="B782" s="1360" t="s">
        <v>1475</v>
      </c>
      <c r="C782" s="1360" t="s">
        <v>7</v>
      </c>
      <c r="D782" s="1360"/>
      <c r="E782" s="1360"/>
      <c r="F782" s="1360" t="s">
        <v>231</v>
      </c>
      <c r="G782" s="1360" t="s">
        <v>230</v>
      </c>
      <c r="H782" s="1354"/>
      <c r="I782" s="1354"/>
    </row>
    <row r="783" spans="1:9">
      <c r="A783" s="1359">
        <v>1165945354</v>
      </c>
      <c r="B783" s="1360" t="s">
        <v>1476</v>
      </c>
      <c r="C783" s="1360" t="s">
        <v>7</v>
      </c>
      <c r="D783" s="1360"/>
      <c r="E783" s="1360"/>
      <c r="F783" s="1360" t="s">
        <v>223</v>
      </c>
      <c r="G783" s="1360" t="s">
        <v>222</v>
      </c>
      <c r="H783" s="1354"/>
      <c r="I783" s="1354"/>
    </row>
    <row r="784" spans="1:9">
      <c r="A784" s="1359">
        <v>1165954711</v>
      </c>
      <c r="B784" s="1360" t="s">
        <v>1477</v>
      </c>
      <c r="C784" s="1360" t="s">
        <v>7</v>
      </c>
      <c r="D784" s="1360"/>
      <c r="E784" s="1360"/>
      <c r="F784" s="1360" t="s">
        <v>237</v>
      </c>
      <c r="G784" s="1360" t="s">
        <v>236</v>
      </c>
      <c r="H784" s="1354"/>
      <c r="I784" s="1354"/>
    </row>
    <row r="785" spans="1:9">
      <c r="A785" s="1359">
        <v>1165979411</v>
      </c>
      <c r="B785" s="1360" t="s">
        <v>370</v>
      </c>
      <c r="C785" s="1360" t="s">
        <v>379</v>
      </c>
      <c r="D785" s="1360" t="s">
        <v>380</v>
      </c>
      <c r="E785" s="1360" t="s">
        <v>146</v>
      </c>
      <c r="F785" s="1360" t="s">
        <v>231</v>
      </c>
      <c r="G785" s="1360" t="s">
        <v>230</v>
      </c>
      <c r="H785" s="1354"/>
      <c r="I785" s="1354"/>
    </row>
    <row r="786" spans="1:9">
      <c r="A786" s="1359">
        <v>1165990129</v>
      </c>
      <c r="B786" s="1360" t="s">
        <v>746</v>
      </c>
      <c r="C786" s="1360" t="s">
        <v>7</v>
      </c>
      <c r="D786" s="1360"/>
      <c r="E786" s="1360"/>
      <c r="F786" s="1360" t="s">
        <v>207</v>
      </c>
      <c r="G786" s="1360" t="s">
        <v>206</v>
      </c>
      <c r="H786" s="1354"/>
      <c r="I786" s="1354"/>
    </row>
    <row r="787" spans="1:9">
      <c r="A787" s="1359">
        <v>1166000902</v>
      </c>
      <c r="B787" s="1360" t="s">
        <v>1478</v>
      </c>
      <c r="C787" s="1360" t="s">
        <v>7</v>
      </c>
      <c r="D787" s="1360"/>
      <c r="E787" s="1360"/>
      <c r="F787" s="1360" t="s">
        <v>227</v>
      </c>
      <c r="G787" s="1360" t="s">
        <v>226</v>
      </c>
      <c r="H787" s="1354"/>
      <c r="I787" s="1354"/>
    </row>
    <row r="788" spans="1:9">
      <c r="A788" s="1359">
        <v>1166010679</v>
      </c>
      <c r="B788" s="1360" t="s">
        <v>1479</v>
      </c>
      <c r="C788" s="1360" t="s">
        <v>7</v>
      </c>
      <c r="D788" s="1360"/>
      <c r="E788" s="1360"/>
      <c r="F788" s="1360" t="s">
        <v>235</v>
      </c>
      <c r="G788" s="1360" t="s">
        <v>234</v>
      </c>
      <c r="H788" s="1354"/>
      <c r="I788" s="1354"/>
    </row>
    <row r="789" spans="1:9">
      <c r="A789" s="1359">
        <v>1166014739</v>
      </c>
      <c r="B789" s="1360" t="s">
        <v>889</v>
      </c>
      <c r="C789" s="1360" t="s">
        <v>381</v>
      </c>
      <c r="D789" s="1360" t="s">
        <v>832</v>
      </c>
      <c r="E789" s="1360" t="s">
        <v>145</v>
      </c>
      <c r="F789" s="1360" t="s">
        <v>219</v>
      </c>
      <c r="G789" s="1360" t="s">
        <v>218</v>
      </c>
      <c r="H789" s="1354"/>
      <c r="I789" s="1354"/>
    </row>
    <row r="790" spans="1:9">
      <c r="A790" s="1359">
        <v>1166028507</v>
      </c>
      <c r="B790" s="1360" t="s">
        <v>1227</v>
      </c>
      <c r="C790" s="1360" t="s">
        <v>379</v>
      </c>
      <c r="D790" s="1360" t="s">
        <v>840</v>
      </c>
      <c r="E790" s="1360" t="s">
        <v>110</v>
      </c>
      <c r="F790" s="1360" t="s">
        <v>231</v>
      </c>
      <c r="G790" s="1360" t="s">
        <v>230</v>
      </c>
      <c r="H790" s="1354"/>
      <c r="I790" s="1354"/>
    </row>
    <row r="791" spans="1:9">
      <c r="A791" s="1359">
        <v>1166049966</v>
      </c>
      <c r="B791" s="1360" t="s">
        <v>515</v>
      </c>
      <c r="C791" s="1360" t="s">
        <v>379</v>
      </c>
      <c r="D791" s="1360" t="s">
        <v>385</v>
      </c>
      <c r="E791" s="1360" t="s">
        <v>129</v>
      </c>
      <c r="F791" s="1360" t="s">
        <v>231</v>
      </c>
      <c r="G791" s="1360" t="s">
        <v>230</v>
      </c>
      <c r="H791" s="1354"/>
      <c r="I791" s="1354"/>
    </row>
    <row r="792" spans="1:9">
      <c r="A792" s="1359">
        <v>1166078718</v>
      </c>
      <c r="B792" s="1360" t="s">
        <v>1480</v>
      </c>
      <c r="C792" s="1360" t="s">
        <v>7</v>
      </c>
      <c r="D792" s="1360"/>
      <c r="E792" s="1360"/>
      <c r="F792" s="1360" t="s">
        <v>231</v>
      </c>
      <c r="G792" s="1360" t="s">
        <v>230</v>
      </c>
      <c r="H792" s="1354"/>
      <c r="I792" s="1354"/>
    </row>
    <row r="793" spans="1:9">
      <c r="A793" s="1359">
        <v>1166079724</v>
      </c>
      <c r="B793" s="1360" t="s">
        <v>1228</v>
      </c>
      <c r="C793" s="1360" t="s">
        <v>379</v>
      </c>
      <c r="D793" s="1360" t="s">
        <v>384</v>
      </c>
      <c r="E793" s="1360" t="s">
        <v>140</v>
      </c>
      <c r="F793" s="1360" t="s">
        <v>215</v>
      </c>
      <c r="G793" s="1360" t="s">
        <v>214</v>
      </c>
      <c r="H793" s="1354"/>
      <c r="I793" s="1354"/>
    </row>
    <row r="794" spans="1:9">
      <c r="A794" s="1359">
        <v>1166114166</v>
      </c>
      <c r="B794" s="1360" t="s">
        <v>1481</v>
      </c>
      <c r="C794" s="1360" t="s">
        <v>7</v>
      </c>
      <c r="D794" s="1360"/>
      <c r="E794" s="1360"/>
      <c r="F794" s="1360" t="s">
        <v>223</v>
      </c>
      <c r="G794" s="1360" t="s">
        <v>222</v>
      </c>
      <c r="H794" s="1354"/>
      <c r="I794" s="1354"/>
    </row>
    <row r="795" spans="1:9">
      <c r="A795" s="1359">
        <v>1166134891</v>
      </c>
      <c r="B795" s="1360" t="s">
        <v>767</v>
      </c>
      <c r="C795" s="1360" t="s">
        <v>379</v>
      </c>
      <c r="D795" s="1360" t="s">
        <v>382</v>
      </c>
      <c r="E795" s="1360" t="s">
        <v>133</v>
      </c>
      <c r="F795" s="1360" t="s">
        <v>235</v>
      </c>
      <c r="G795" s="1360" t="s">
        <v>234</v>
      </c>
      <c r="H795" s="1354"/>
      <c r="I795" s="1354"/>
    </row>
    <row r="796" spans="1:9">
      <c r="A796" s="1359">
        <v>1166163288</v>
      </c>
      <c r="B796" s="1360" t="s">
        <v>754</v>
      </c>
      <c r="C796" s="1360" t="s">
        <v>7</v>
      </c>
      <c r="D796" s="1360"/>
      <c r="E796" s="1360"/>
      <c r="F796" s="1360" t="s">
        <v>231</v>
      </c>
      <c r="G796" s="1360" t="s">
        <v>230</v>
      </c>
      <c r="H796" s="1354"/>
      <c r="I796" s="1354"/>
    </row>
    <row r="797" spans="1:9">
      <c r="A797" s="1359">
        <v>1166200429</v>
      </c>
      <c r="B797" s="1360" t="s">
        <v>527</v>
      </c>
      <c r="C797" s="1360" t="s">
        <v>379</v>
      </c>
      <c r="D797" s="1360" t="s">
        <v>383</v>
      </c>
      <c r="E797" s="1360" t="s">
        <v>137</v>
      </c>
      <c r="F797" s="1360" t="s">
        <v>231</v>
      </c>
      <c r="G797" s="1360" t="s">
        <v>230</v>
      </c>
      <c r="H797" s="1354"/>
      <c r="I797" s="1354"/>
    </row>
    <row r="798" spans="1:9">
      <c r="A798" s="1359">
        <v>1166209909</v>
      </c>
      <c r="B798" s="1360" t="s">
        <v>768</v>
      </c>
      <c r="C798" s="1360" t="s">
        <v>379</v>
      </c>
      <c r="D798" s="1360" t="s">
        <v>385</v>
      </c>
      <c r="E798" s="1360" t="s">
        <v>129</v>
      </c>
      <c r="F798" s="1360" t="s">
        <v>231</v>
      </c>
      <c r="G798" s="1360" t="s">
        <v>230</v>
      </c>
      <c r="H798" s="1354"/>
      <c r="I798" s="1354"/>
    </row>
    <row r="799" spans="1:9">
      <c r="A799" s="1359">
        <v>1166239419</v>
      </c>
      <c r="B799" s="1360" t="s">
        <v>1482</v>
      </c>
      <c r="C799" s="1360" t="s">
        <v>7</v>
      </c>
      <c r="D799" s="1360"/>
      <c r="E799" s="1360"/>
      <c r="F799" s="1360" t="s">
        <v>209</v>
      </c>
      <c r="G799" s="1360" t="s">
        <v>208</v>
      </c>
      <c r="H799" s="1354"/>
      <c r="I799" s="1354"/>
    </row>
    <row r="800" spans="1:9">
      <c r="A800" s="1359">
        <v>1166242959</v>
      </c>
      <c r="B800" s="1360" t="s">
        <v>396</v>
      </c>
      <c r="C800" s="1360" t="s">
        <v>381</v>
      </c>
      <c r="D800" s="1360" t="s">
        <v>380</v>
      </c>
      <c r="E800" s="1360" t="s">
        <v>146</v>
      </c>
      <c r="F800" s="1360" t="s">
        <v>237</v>
      </c>
      <c r="G800" s="1360" t="s">
        <v>236</v>
      </c>
      <c r="H800" s="1354"/>
      <c r="I800" s="1354"/>
    </row>
    <row r="801" spans="1:9">
      <c r="A801" s="1359">
        <v>1166266420</v>
      </c>
      <c r="B801" s="1360" t="s">
        <v>516</v>
      </c>
      <c r="C801" s="1360" t="s">
        <v>379</v>
      </c>
      <c r="D801" s="1360" t="s">
        <v>383</v>
      </c>
      <c r="E801" s="1360" t="s">
        <v>137</v>
      </c>
      <c r="F801" s="1360" t="s">
        <v>231</v>
      </c>
      <c r="G801" s="1360" t="s">
        <v>230</v>
      </c>
      <c r="H801" s="1354"/>
      <c r="I801" s="1354"/>
    </row>
    <row r="802" spans="1:9">
      <c r="A802" s="1359">
        <v>1166268772</v>
      </c>
      <c r="B802" s="1360" t="s">
        <v>1483</v>
      </c>
      <c r="C802" s="1360" t="s">
        <v>7</v>
      </c>
      <c r="D802" s="1360"/>
      <c r="E802" s="1360"/>
      <c r="F802" s="1360" t="s">
        <v>225</v>
      </c>
      <c r="G802" s="1360" t="s">
        <v>224</v>
      </c>
      <c r="H802" s="1354"/>
      <c r="I802" s="1354"/>
    </row>
    <row r="803" spans="1:9">
      <c r="A803" s="1359">
        <v>1166326034</v>
      </c>
      <c r="B803" s="1360" t="s">
        <v>1229</v>
      </c>
      <c r="C803" s="1360" t="s">
        <v>379</v>
      </c>
      <c r="D803" s="1360" t="s">
        <v>382</v>
      </c>
      <c r="E803" s="1360" t="s">
        <v>133</v>
      </c>
      <c r="F803" s="1360" t="s">
        <v>231</v>
      </c>
      <c r="G803" s="1360" t="s">
        <v>230</v>
      </c>
      <c r="H803" s="1354"/>
      <c r="I803" s="1354"/>
    </row>
    <row r="804" spans="1:9">
      <c r="A804" s="1359">
        <v>1166340837</v>
      </c>
      <c r="B804" s="1360" t="s">
        <v>1484</v>
      </c>
      <c r="C804" s="1360" t="s">
        <v>7</v>
      </c>
      <c r="D804" s="1360"/>
      <c r="E804" s="1360"/>
      <c r="F804" s="1360" t="s">
        <v>231</v>
      </c>
      <c r="G804" s="1360" t="s">
        <v>230</v>
      </c>
      <c r="H804" s="1354"/>
      <c r="I804" s="1354"/>
    </row>
    <row r="805" spans="1:9">
      <c r="A805" s="1359">
        <v>1166376682</v>
      </c>
      <c r="B805" s="1360" t="s">
        <v>838</v>
      </c>
      <c r="C805" s="1360" t="s">
        <v>379</v>
      </c>
      <c r="D805" s="1360" t="s">
        <v>832</v>
      </c>
      <c r="E805" s="1360" t="s">
        <v>145</v>
      </c>
      <c r="F805" s="1360" t="s">
        <v>229</v>
      </c>
      <c r="G805" s="1360" t="s">
        <v>228</v>
      </c>
      <c r="H805" s="1354"/>
      <c r="I805" s="1354"/>
    </row>
    <row r="806" spans="1:9">
      <c r="A806" s="1359">
        <v>1166392283</v>
      </c>
      <c r="B806" s="1360" t="s">
        <v>1485</v>
      </c>
      <c r="C806" s="1360" t="s">
        <v>7</v>
      </c>
      <c r="D806" s="1360"/>
      <c r="E806" s="1360"/>
      <c r="F806" s="1360" t="s">
        <v>223</v>
      </c>
      <c r="G806" s="1360" t="s">
        <v>222</v>
      </c>
      <c r="H806" s="1354"/>
      <c r="I806" s="1354"/>
    </row>
    <row r="807" spans="1:9">
      <c r="A807" s="1359">
        <v>1166396409</v>
      </c>
      <c r="B807" s="1360" t="s">
        <v>793</v>
      </c>
      <c r="C807" s="1360" t="s">
        <v>379</v>
      </c>
      <c r="D807" s="1360" t="s">
        <v>380</v>
      </c>
      <c r="E807" s="1360" t="s">
        <v>146</v>
      </c>
      <c r="F807" s="1360" t="s">
        <v>219</v>
      </c>
      <c r="G807" s="1360" t="s">
        <v>218</v>
      </c>
      <c r="H807" s="1354"/>
      <c r="I807" s="1354"/>
    </row>
    <row r="808" spans="1:9">
      <c r="A808" s="1359">
        <v>1166412545</v>
      </c>
      <c r="B808" s="1360" t="s">
        <v>499</v>
      </c>
      <c r="C808" s="1360" t="s">
        <v>7</v>
      </c>
      <c r="D808" s="1360"/>
      <c r="E808" s="1360"/>
      <c r="F808" s="1360" t="s">
        <v>221</v>
      </c>
      <c r="G808" s="1360" t="s">
        <v>220</v>
      </c>
      <c r="H808" s="1354"/>
      <c r="I808" s="1354"/>
    </row>
    <row r="809" spans="1:9">
      <c r="A809" s="1359">
        <v>1166416504</v>
      </c>
      <c r="B809" s="1360" t="s">
        <v>744</v>
      </c>
      <c r="C809" s="1360" t="s">
        <v>7</v>
      </c>
      <c r="D809" s="1360"/>
      <c r="E809" s="1360"/>
      <c r="F809" s="1360" t="s">
        <v>231</v>
      </c>
      <c r="G809" s="1360" t="s">
        <v>230</v>
      </c>
      <c r="H809" s="1354"/>
      <c r="I809" s="1354"/>
    </row>
    <row r="810" spans="1:9">
      <c r="A810" s="1359">
        <v>1166429937</v>
      </c>
      <c r="B810" s="1360" t="s">
        <v>401</v>
      </c>
      <c r="C810" s="1360" t="s">
        <v>381</v>
      </c>
      <c r="D810" s="1360" t="s">
        <v>380</v>
      </c>
      <c r="E810" s="1360" t="s">
        <v>146</v>
      </c>
      <c r="F810" s="1360" t="s">
        <v>237</v>
      </c>
      <c r="G810" s="1360" t="s">
        <v>236</v>
      </c>
      <c r="H810" s="1354"/>
      <c r="I810" s="1354"/>
    </row>
    <row r="811" spans="1:9">
      <c r="A811" s="1359">
        <v>1166444258</v>
      </c>
      <c r="B811" s="1360" t="s">
        <v>1486</v>
      </c>
      <c r="C811" s="1360" t="s">
        <v>7</v>
      </c>
      <c r="D811" s="1360"/>
      <c r="E811" s="1360"/>
      <c r="F811" s="1360" t="s">
        <v>231</v>
      </c>
      <c r="G811" s="1360" t="s">
        <v>230</v>
      </c>
      <c r="H811" s="1354"/>
      <c r="I811" s="1354"/>
    </row>
    <row r="812" spans="1:9">
      <c r="A812" s="1359">
        <v>1166453598</v>
      </c>
      <c r="B812" s="1360" t="s">
        <v>1230</v>
      </c>
      <c r="C812" s="1360" t="s">
        <v>379</v>
      </c>
      <c r="D812" s="1360" t="s">
        <v>384</v>
      </c>
      <c r="E812" s="1360" t="s">
        <v>140</v>
      </c>
      <c r="F812" s="1360" t="s">
        <v>231</v>
      </c>
      <c r="G812" s="1360" t="s">
        <v>230</v>
      </c>
      <c r="H812" s="1354"/>
      <c r="I812" s="1354"/>
    </row>
    <row r="813" spans="1:9">
      <c r="A813" s="1359">
        <v>1166515024</v>
      </c>
      <c r="B813" s="1360" t="s">
        <v>471</v>
      </c>
      <c r="C813" s="1360" t="s">
        <v>379</v>
      </c>
      <c r="D813" s="1360" t="s">
        <v>383</v>
      </c>
      <c r="E813" s="1360" t="s">
        <v>137</v>
      </c>
      <c r="F813" s="1360" t="s">
        <v>229</v>
      </c>
      <c r="G813" s="1360" t="s">
        <v>228</v>
      </c>
      <c r="H813" s="1354"/>
      <c r="I813" s="1354"/>
    </row>
    <row r="814" spans="1:9">
      <c r="A814" s="1359">
        <v>1166526849</v>
      </c>
      <c r="B814" s="1360" t="s">
        <v>741</v>
      </c>
      <c r="C814" s="1360" t="s">
        <v>7</v>
      </c>
      <c r="D814" s="1360"/>
      <c r="E814" s="1360"/>
      <c r="F814" s="1360" t="s">
        <v>231</v>
      </c>
      <c r="G814" s="1360" t="s">
        <v>230</v>
      </c>
      <c r="H814" s="1354"/>
      <c r="I814" s="1354"/>
    </row>
    <row r="815" spans="1:9">
      <c r="A815" s="1359">
        <v>1166598376</v>
      </c>
      <c r="B815" s="1360" t="s">
        <v>1231</v>
      </c>
      <c r="C815" s="1360" t="s">
        <v>379</v>
      </c>
      <c r="D815" s="1360" t="s">
        <v>380</v>
      </c>
      <c r="E815" s="1360" t="s">
        <v>146</v>
      </c>
      <c r="F815" s="1360" t="s">
        <v>217</v>
      </c>
      <c r="G815" s="1360" t="s">
        <v>216</v>
      </c>
      <c r="H815" s="1354"/>
      <c r="I815" s="1354"/>
    </row>
    <row r="816" spans="1:9">
      <c r="A816" s="1359">
        <v>1166680125</v>
      </c>
      <c r="B816" s="1360" t="s">
        <v>952</v>
      </c>
      <c r="C816" s="1360" t="s">
        <v>7</v>
      </c>
      <c r="D816" s="1360"/>
      <c r="E816" s="1360"/>
      <c r="F816" s="1360" t="s">
        <v>231</v>
      </c>
      <c r="G816" s="1360" t="s">
        <v>230</v>
      </c>
      <c r="H816" s="1354"/>
      <c r="I816" s="1354"/>
    </row>
    <row r="817" spans="1:9">
      <c r="A817" s="1359">
        <v>1166713561</v>
      </c>
      <c r="B817" s="1360" t="s">
        <v>1487</v>
      </c>
      <c r="C817" s="1360" t="s">
        <v>7</v>
      </c>
      <c r="D817" s="1360"/>
      <c r="E817" s="1360"/>
      <c r="F817" s="1360" t="s">
        <v>231</v>
      </c>
      <c r="G817" s="1360" t="s">
        <v>230</v>
      </c>
      <c r="H817" s="1354"/>
      <c r="I817" s="1354"/>
    </row>
    <row r="818" spans="1:9">
      <c r="A818" s="1359">
        <v>1166717117</v>
      </c>
      <c r="B818" s="1360" t="s">
        <v>1488</v>
      </c>
      <c r="C818" s="1360" t="s">
        <v>7</v>
      </c>
      <c r="D818" s="1360"/>
      <c r="E818" s="1360"/>
      <c r="F818" s="1360" t="s">
        <v>237</v>
      </c>
      <c r="G818" s="1360" t="s">
        <v>236</v>
      </c>
      <c r="H818" s="1354"/>
      <c r="I818" s="1354"/>
    </row>
    <row r="819" spans="1:9">
      <c r="A819" s="1359">
        <v>1166730813</v>
      </c>
      <c r="B819" s="1360" t="s">
        <v>1489</v>
      </c>
      <c r="C819" s="1360" t="s">
        <v>7</v>
      </c>
      <c r="D819" s="1360"/>
      <c r="E819" s="1360"/>
      <c r="F819" s="1360" t="s">
        <v>235</v>
      </c>
      <c r="G819" s="1360" t="s">
        <v>234</v>
      </c>
      <c r="H819" s="1354"/>
      <c r="I819" s="1354"/>
    </row>
    <row r="820" spans="1:9">
      <c r="A820" s="1359">
        <v>1166730862</v>
      </c>
      <c r="B820" s="1360" t="s">
        <v>757</v>
      </c>
      <c r="C820" s="1360" t="s">
        <v>379</v>
      </c>
      <c r="D820" s="1360" t="s">
        <v>382</v>
      </c>
      <c r="E820" s="1360" t="s">
        <v>133</v>
      </c>
      <c r="F820" s="1360" t="s">
        <v>209</v>
      </c>
      <c r="G820" s="1360" t="s">
        <v>208</v>
      </c>
      <c r="H820" s="1354"/>
      <c r="I820" s="1354"/>
    </row>
    <row r="821" spans="1:9">
      <c r="A821" s="1359">
        <v>1166736653</v>
      </c>
      <c r="B821" s="1360" t="s">
        <v>1232</v>
      </c>
      <c r="C821" s="1360" t="s">
        <v>379</v>
      </c>
      <c r="D821" s="1360" t="s">
        <v>385</v>
      </c>
      <c r="E821" s="1360" t="s">
        <v>129</v>
      </c>
      <c r="F821" s="1360" t="s">
        <v>231</v>
      </c>
      <c r="G821" s="1360" t="s">
        <v>230</v>
      </c>
      <c r="H821" s="1354"/>
      <c r="I821" s="1354"/>
    </row>
    <row r="822" spans="1:9">
      <c r="A822" s="1359">
        <v>1166750597</v>
      </c>
      <c r="B822" s="1360" t="s">
        <v>1490</v>
      </c>
      <c r="C822" s="1360" t="s">
        <v>7</v>
      </c>
      <c r="D822" s="1360"/>
      <c r="E822" s="1360"/>
      <c r="F822" s="1360" t="s">
        <v>221</v>
      </c>
      <c r="G822" s="1360" t="s">
        <v>220</v>
      </c>
      <c r="H822" s="1354"/>
      <c r="I822" s="1354"/>
    </row>
    <row r="823" spans="1:9">
      <c r="A823" s="1359">
        <v>1166773573</v>
      </c>
      <c r="B823" s="1360" t="s">
        <v>1233</v>
      </c>
      <c r="C823" s="1360" t="s">
        <v>381</v>
      </c>
      <c r="D823" s="1360" t="s">
        <v>383</v>
      </c>
      <c r="E823" s="1360" t="s">
        <v>137</v>
      </c>
      <c r="F823" s="1360" t="s">
        <v>209</v>
      </c>
      <c r="G823" s="1360" t="s">
        <v>208</v>
      </c>
      <c r="H823" s="1354"/>
      <c r="I823" s="1354"/>
    </row>
    <row r="824" spans="1:9">
      <c r="A824" s="1359">
        <v>1166798869</v>
      </c>
      <c r="B824" s="1360" t="s">
        <v>758</v>
      </c>
      <c r="C824" s="1360" t="s">
        <v>7</v>
      </c>
      <c r="D824" s="1360"/>
      <c r="E824" s="1360"/>
      <c r="F824" s="1360" t="s">
        <v>231</v>
      </c>
      <c r="G824" s="1360" t="s">
        <v>230</v>
      </c>
      <c r="H824" s="1354"/>
      <c r="I824" s="1354"/>
    </row>
    <row r="825" spans="1:9">
      <c r="A825" s="1359">
        <v>1166846700</v>
      </c>
      <c r="B825" s="1360" t="s">
        <v>713</v>
      </c>
      <c r="C825" s="1360" t="s">
        <v>7</v>
      </c>
      <c r="D825" s="1360"/>
      <c r="E825" s="1360"/>
      <c r="F825" s="1360" t="s">
        <v>231</v>
      </c>
      <c r="G825" s="1360" t="s">
        <v>230</v>
      </c>
      <c r="H825" s="1354"/>
      <c r="I825" s="1354"/>
    </row>
    <row r="826" spans="1:9">
      <c r="A826" s="1359">
        <v>1166846775</v>
      </c>
      <c r="B826" s="1360" t="s">
        <v>1491</v>
      </c>
      <c r="C826" s="1360" t="s">
        <v>7</v>
      </c>
      <c r="D826" s="1360"/>
      <c r="E826" s="1360"/>
      <c r="F826" s="1360" t="s">
        <v>231</v>
      </c>
      <c r="G826" s="1360" t="s">
        <v>230</v>
      </c>
      <c r="H826" s="1354"/>
      <c r="I826" s="1354"/>
    </row>
    <row r="827" spans="1:9">
      <c r="A827" s="1359">
        <v>1166852062</v>
      </c>
      <c r="B827" s="1360" t="s">
        <v>563</v>
      </c>
      <c r="C827" s="1360" t="s">
        <v>381</v>
      </c>
      <c r="D827" s="1360" t="s">
        <v>386</v>
      </c>
      <c r="E827" s="1360" t="s">
        <v>103</v>
      </c>
      <c r="F827" s="1360" t="s">
        <v>231</v>
      </c>
      <c r="G827" s="1360" t="s">
        <v>230</v>
      </c>
      <c r="H827" s="1354"/>
      <c r="I827" s="1354"/>
    </row>
    <row r="828" spans="1:9">
      <c r="A828" s="1359">
        <v>1166871542</v>
      </c>
      <c r="B828" s="1360" t="s">
        <v>529</v>
      </c>
      <c r="C828" s="1360" t="s">
        <v>379</v>
      </c>
      <c r="D828" s="1360" t="s">
        <v>383</v>
      </c>
      <c r="E828" s="1360" t="s">
        <v>137</v>
      </c>
      <c r="F828" s="1360" t="s">
        <v>217</v>
      </c>
      <c r="G828" s="1360" t="s">
        <v>216</v>
      </c>
      <c r="H828" s="1354"/>
      <c r="I828" s="1354"/>
    </row>
    <row r="829" spans="1:9">
      <c r="A829" s="1359">
        <v>1166878893</v>
      </c>
      <c r="B829" s="1360" t="s">
        <v>905</v>
      </c>
      <c r="C829" s="1360" t="s">
        <v>379</v>
      </c>
      <c r="D829" s="1360" t="s">
        <v>835</v>
      </c>
      <c r="E829" s="1360" t="s">
        <v>238</v>
      </c>
      <c r="F829" s="1360" t="s">
        <v>209</v>
      </c>
      <c r="G829" s="1360" t="s">
        <v>208</v>
      </c>
      <c r="H829" s="1354"/>
      <c r="I829" s="1354"/>
    </row>
    <row r="830" spans="1:9">
      <c r="A830" s="1359">
        <v>1166937442</v>
      </c>
      <c r="B830" s="1360" t="s">
        <v>730</v>
      </c>
      <c r="C830" s="1360" t="s">
        <v>379</v>
      </c>
      <c r="D830" s="1360" t="s">
        <v>383</v>
      </c>
      <c r="E830" s="1360" t="s">
        <v>137</v>
      </c>
      <c r="F830" s="1360" t="s">
        <v>231</v>
      </c>
      <c r="G830" s="1360" t="s">
        <v>230</v>
      </c>
      <c r="H830" s="1354"/>
      <c r="I830" s="1354"/>
    </row>
    <row r="831" spans="1:9">
      <c r="A831" s="1359">
        <v>1166963760</v>
      </c>
      <c r="B831" s="1360" t="s">
        <v>442</v>
      </c>
      <c r="C831" s="1360" t="s">
        <v>379</v>
      </c>
      <c r="D831" s="1360" t="s">
        <v>383</v>
      </c>
      <c r="E831" s="1360" t="s">
        <v>137</v>
      </c>
      <c r="F831" s="1360" t="s">
        <v>231</v>
      </c>
      <c r="G831" s="1360" t="s">
        <v>230</v>
      </c>
      <c r="H831" s="1354"/>
      <c r="I831" s="1354"/>
    </row>
    <row r="832" spans="1:9">
      <c r="A832" s="1359">
        <v>1166965237</v>
      </c>
      <c r="B832" s="1360" t="s">
        <v>532</v>
      </c>
      <c r="C832" s="1360" t="s">
        <v>379</v>
      </c>
      <c r="D832" s="1360" t="s">
        <v>385</v>
      </c>
      <c r="E832" s="1360" t="s">
        <v>129</v>
      </c>
      <c r="F832" s="1360" t="s">
        <v>231</v>
      </c>
      <c r="G832" s="1360" t="s">
        <v>230</v>
      </c>
      <c r="H832" s="1354"/>
      <c r="I832" s="1354"/>
    </row>
    <row r="833" spans="1:9">
      <c r="A833" s="1359">
        <v>1167002733</v>
      </c>
      <c r="B833" s="1360" t="s">
        <v>1234</v>
      </c>
      <c r="C833" s="1360" t="s">
        <v>379</v>
      </c>
      <c r="D833" s="1360" t="s">
        <v>384</v>
      </c>
      <c r="E833" s="1360" t="s">
        <v>140</v>
      </c>
      <c r="F833" s="1360" t="s">
        <v>231</v>
      </c>
      <c r="G833" s="1360" t="s">
        <v>230</v>
      </c>
      <c r="H833" s="1354"/>
      <c r="I833" s="1354"/>
    </row>
    <row r="834" spans="1:9">
      <c r="A834" s="1359">
        <v>1167033886</v>
      </c>
      <c r="B834" s="1360" t="s">
        <v>1492</v>
      </c>
      <c r="C834" s="1360" t="s">
        <v>7</v>
      </c>
      <c r="D834" s="1360"/>
      <c r="E834" s="1360"/>
      <c r="F834" s="1360" t="s">
        <v>209</v>
      </c>
      <c r="G834" s="1360" t="s">
        <v>208</v>
      </c>
      <c r="H834" s="1354"/>
      <c r="I834" s="1354"/>
    </row>
    <row r="835" spans="1:9">
      <c r="A835" s="1359">
        <v>1167084434</v>
      </c>
      <c r="B835" s="1360" t="s">
        <v>906</v>
      </c>
      <c r="C835" s="1360" t="s">
        <v>7</v>
      </c>
      <c r="D835" s="1360"/>
      <c r="E835" s="1360"/>
      <c r="F835" s="1360" t="s">
        <v>205</v>
      </c>
      <c r="G835" s="1360" t="s">
        <v>204</v>
      </c>
      <c r="H835" s="1354"/>
      <c r="I835" s="1354"/>
    </row>
    <row r="836" spans="1:9">
      <c r="A836" s="1359">
        <v>1167093245</v>
      </c>
      <c r="B836" s="1360" t="s">
        <v>1235</v>
      </c>
      <c r="C836" s="1360" t="s">
        <v>379</v>
      </c>
      <c r="D836" s="1360" t="s">
        <v>383</v>
      </c>
      <c r="E836" s="1360" t="s">
        <v>137</v>
      </c>
      <c r="F836" s="1360" t="s">
        <v>231</v>
      </c>
      <c r="G836" s="1360" t="s">
        <v>230</v>
      </c>
      <c r="H836" s="1354"/>
      <c r="I836" s="1354"/>
    </row>
    <row r="837" spans="1:9">
      <c r="A837" s="1359">
        <v>1167101998</v>
      </c>
      <c r="B837" s="1360" t="s">
        <v>740</v>
      </c>
      <c r="C837" s="1360" t="s">
        <v>7</v>
      </c>
      <c r="D837" s="1360"/>
      <c r="E837" s="1360"/>
      <c r="F837" s="1360" t="s">
        <v>231</v>
      </c>
      <c r="G837" s="1360" t="s">
        <v>230</v>
      </c>
      <c r="H837" s="1354"/>
      <c r="I837" s="1354"/>
    </row>
    <row r="838" spans="1:9">
      <c r="A838" s="1359">
        <v>1167113951</v>
      </c>
      <c r="B838" s="1360" t="s">
        <v>949</v>
      </c>
      <c r="C838" s="1360" t="s">
        <v>7</v>
      </c>
      <c r="D838" s="1360"/>
      <c r="E838" s="1360"/>
      <c r="F838" s="1360" t="s">
        <v>207</v>
      </c>
      <c r="G838" s="1360" t="s">
        <v>206</v>
      </c>
      <c r="H838" s="1354"/>
      <c r="I838" s="1354"/>
    </row>
    <row r="839" spans="1:9">
      <c r="A839" s="1359">
        <v>1167269431</v>
      </c>
      <c r="B839" s="1360" t="s">
        <v>1493</v>
      </c>
      <c r="C839" s="1360" t="s">
        <v>7</v>
      </c>
      <c r="D839" s="1360"/>
      <c r="E839" s="1360"/>
      <c r="F839" s="1360" t="s">
        <v>209</v>
      </c>
      <c r="G839" s="1360" t="s">
        <v>208</v>
      </c>
      <c r="H839" s="1354"/>
      <c r="I839" s="1354"/>
    </row>
    <row r="840" spans="1:9">
      <c r="A840" s="1359">
        <v>1167292334</v>
      </c>
      <c r="B840" s="1360" t="s">
        <v>772</v>
      </c>
      <c r="C840" s="1360" t="s">
        <v>379</v>
      </c>
      <c r="D840" s="1360" t="s">
        <v>382</v>
      </c>
      <c r="E840" s="1360" t="s">
        <v>133</v>
      </c>
      <c r="F840" s="1360" t="s">
        <v>231</v>
      </c>
      <c r="G840" s="1360" t="s">
        <v>230</v>
      </c>
      <c r="H840" s="1354"/>
      <c r="I840" s="1354"/>
    </row>
    <row r="841" spans="1:9">
      <c r="A841" s="1359">
        <v>1167318402</v>
      </c>
      <c r="B841" s="1360" t="s">
        <v>1494</v>
      </c>
      <c r="C841" s="1360" t="s">
        <v>7</v>
      </c>
      <c r="D841" s="1360"/>
      <c r="E841" s="1360"/>
      <c r="F841" s="1360" t="s">
        <v>229</v>
      </c>
      <c r="G841" s="1360" t="s">
        <v>228</v>
      </c>
      <c r="H841" s="1354"/>
      <c r="I841" s="1354"/>
    </row>
    <row r="842" spans="1:9">
      <c r="A842" s="1359">
        <v>1167379032</v>
      </c>
      <c r="B842" s="1360" t="s">
        <v>1495</v>
      </c>
      <c r="C842" s="1360" t="s">
        <v>7</v>
      </c>
      <c r="D842" s="1360"/>
      <c r="E842" s="1360"/>
      <c r="F842" s="1360" t="s">
        <v>231</v>
      </c>
      <c r="G842" s="1360" t="s">
        <v>230</v>
      </c>
      <c r="H842" s="1354"/>
      <c r="I842" s="1354"/>
    </row>
    <row r="843" spans="1:9">
      <c r="A843" s="1359">
        <v>1167393330</v>
      </c>
      <c r="B843" s="1360" t="s">
        <v>753</v>
      </c>
      <c r="C843" s="1360" t="s">
        <v>7</v>
      </c>
      <c r="D843" s="1360"/>
      <c r="E843" s="1360"/>
      <c r="F843" s="1360" t="s">
        <v>231</v>
      </c>
      <c r="G843" s="1360" t="s">
        <v>230</v>
      </c>
      <c r="H843" s="1354"/>
      <c r="I843" s="1354"/>
    </row>
    <row r="844" spans="1:9">
      <c r="A844" s="1359">
        <v>1167396713</v>
      </c>
      <c r="B844" s="1360" t="s">
        <v>1236</v>
      </c>
      <c r="C844" s="1360" t="s">
        <v>379</v>
      </c>
      <c r="D844" s="1360" t="s">
        <v>382</v>
      </c>
      <c r="E844" s="1360" t="s">
        <v>133</v>
      </c>
      <c r="F844" s="1360" t="s">
        <v>231</v>
      </c>
      <c r="G844" s="1360" t="s">
        <v>230</v>
      </c>
      <c r="H844" s="1354"/>
      <c r="I844" s="1354"/>
    </row>
    <row r="845" spans="1:9">
      <c r="A845" s="1359">
        <v>1167398107</v>
      </c>
      <c r="B845" s="1360" t="s">
        <v>969</v>
      </c>
      <c r="C845" s="1360" t="s">
        <v>7</v>
      </c>
      <c r="D845" s="1360"/>
      <c r="E845" s="1360"/>
      <c r="F845" s="1360" t="s">
        <v>231</v>
      </c>
      <c r="G845" s="1360" t="s">
        <v>230</v>
      </c>
      <c r="H845" s="1354"/>
      <c r="I845" s="1354"/>
    </row>
    <row r="846" spans="1:9">
      <c r="A846" s="1359">
        <v>1167401679</v>
      </c>
      <c r="B846" s="1360" t="s">
        <v>751</v>
      </c>
      <c r="C846" s="1360" t="s">
        <v>379</v>
      </c>
      <c r="D846" s="1360" t="s">
        <v>382</v>
      </c>
      <c r="E846" s="1360" t="s">
        <v>133</v>
      </c>
      <c r="F846" s="1360" t="s">
        <v>231</v>
      </c>
      <c r="G846" s="1360" t="s">
        <v>230</v>
      </c>
      <c r="H846" s="1354"/>
      <c r="I846" s="1354"/>
    </row>
    <row r="847" spans="1:9">
      <c r="A847" s="1359">
        <v>1167461186</v>
      </c>
      <c r="B847" s="1360" t="s">
        <v>337</v>
      </c>
      <c r="C847" s="1360" t="s">
        <v>7</v>
      </c>
      <c r="D847" s="1360"/>
      <c r="E847" s="1360"/>
      <c r="F847" s="1360" t="s">
        <v>225</v>
      </c>
      <c r="G847" s="1360" t="s">
        <v>224</v>
      </c>
      <c r="H847" s="1354"/>
      <c r="I847" s="1354"/>
    </row>
    <row r="848" spans="1:9">
      <c r="A848" s="1359">
        <v>1167519140</v>
      </c>
      <c r="B848" s="1360" t="s">
        <v>1496</v>
      </c>
      <c r="C848" s="1360" t="s">
        <v>7</v>
      </c>
      <c r="D848" s="1360"/>
      <c r="E848" s="1360"/>
      <c r="F848" s="1360" t="s">
        <v>231</v>
      </c>
      <c r="G848" s="1360" t="s">
        <v>230</v>
      </c>
      <c r="H848" s="1354"/>
      <c r="I848" s="1354"/>
    </row>
    <row r="849" spans="1:9">
      <c r="A849" s="1359">
        <v>1167547497</v>
      </c>
      <c r="B849" s="1360" t="s">
        <v>627</v>
      </c>
      <c r="C849" s="1360" t="s">
        <v>381</v>
      </c>
      <c r="D849" s="1360" t="s">
        <v>382</v>
      </c>
      <c r="E849" s="1360" t="s">
        <v>133</v>
      </c>
      <c r="F849" s="1360" t="s">
        <v>209</v>
      </c>
      <c r="G849" s="1360" t="s">
        <v>208</v>
      </c>
      <c r="H849" s="1354"/>
      <c r="I849" s="1354"/>
    </row>
    <row r="850" spans="1:9">
      <c r="A850" s="1359">
        <v>1167569202</v>
      </c>
      <c r="B850" s="1360" t="s">
        <v>1237</v>
      </c>
      <c r="C850" s="1360" t="s">
        <v>381</v>
      </c>
      <c r="D850" s="1360" t="s">
        <v>383</v>
      </c>
      <c r="E850" s="1360" t="s">
        <v>137</v>
      </c>
      <c r="F850" s="1360" t="s">
        <v>231</v>
      </c>
      <c r="G850" s="1360" t="s">
        <v>230</v>
      </c>
      <c r="H850" s="1354"/>
      <c r="I850" s="1354"/>
    </row>
    <row r="851" spans="1:9">
      <c r="A851" s="1359">
        <v>1167595405</v>
      </c>
      <c r="B851" s="1360" t="s">
        <v>1497</v>
      </c>
      <c r="C851" s="1360" t="s">
        <v>7</v>
      </c>
      <c r="D851" s="1360"/>
      <c r="E851" s="1360"/>
      <c r="F851" s="1360" t="s">
        <v>229</v>
      </c>
      <c r="G851" s="1360" t="s">
        <v>228</v>
      </c>
      <c r="H851" s="1354"/>
      <c r="I851" s="1354"/>
    </row>
    <row r="852" spans="1:9">
      <c r="A852" s="1359">
        <v>1167611939</v>
      </c>
      <c r="B852" s="1360" t="s">
        <v>546</v>
      </c>
      <c r="C852" s="1360" t="s">
        <v>379</v>
      </c>
      <c r="D852" s="1360" t="s">
        <v>382</v>
      </c>
      <c r="E852" s="1360" t="s">
        <v>133</v>
      </c>
      <c r="F852" s="1360" t="s">
        <v>231</v>
      </c>
      <c r="G852" s="1360" t="s">
        <v>230</v>
      </c>
      <c r="H852" s="1354"/>
      <c r="I852" s="1354"/>
    </row>
    <row r="853" spans="1:9">
      <c r="A853" s="1359">
        <v>1167656843</v>
      </c>
      <c r="B853" s="1360" t="s">
        <v>1498</v>
      </c>
      <c r="C853" s="1360" t="s">
        <v>7</v>
      </c>
      <c r="D853" s="1360"/>
      <c r="E853" s="1360"/>
      <c r="F853" s="1360" t="s">
        <v>231</v>
      </c>
      <c r="G853" s="1360" t="s">
        <v>230</v>
      </c>
      <c r="H853" s="1354"/>
      <c r="I853" s="1354"/>
    </row>
    <row r="854" spans="1:9">
      <c r="A854" s="1359">
        <v>1167661769</v>
      </c>
      <c r="B854" s="1360" t="s">
        <v>1499</v>
      </c>
      <c r="C854" s="1360" t="s">
        <v>7</v>
      </c>
      <c r="D854" s="1360"/>
      <c r="E854" s="1360"/>
      <c r="F854" s="1360" t="s">
        <v>221</v>
      </c>
      <c r="G854" s="1360" t="s">
        <v>220</v>
      </c>
      <c r="H854" s="1354"/>
      <c r="I854" s="1354"/>
    </row>
    <row r="855" spans="1:9">
      <c r="A855" s="1359">
        <v>1167680207</v>
      </c>
      <c r="B855" s="1360" t="s">
        <v>897</v>
      </c>
      <c r="C855" s="1360" t="s">
        <v>7</v>
      </c>
      <c r="D855" s="1360"/>
      <c r="E855" s="1360"/>
      <c r="F855" s="1360" t="s">
        <v>231</v>
      </c>
      <c r="G855" s="1360" t="s">
        <v>230</v>
      </c>
      <c r="H855" s="1354"/>
      <c r="I855" s="1354"/>
    </row>
    <row r="856" spans="1:9">
      <c r="A856" s="1359">
        <v>1167693952</v>
      </c>
      <c r="B856" s="1360" t="s">
        <v>1238</v>
      </c>
      <c r="C856" s="1360" t="s">
        <v>379</v>
      </c>
      <c r="D856" s="1360" t="s">
        <v>383</v>
      </c>
      <c r="E856" s="1360" t="s">
        <v>137</v>
      </c>
      <c r="F856" s="1360" t="s">
        <v>231</v>
      </c>
      <c r="G856" s="1360" t="s">
        <v>230</v>
      </c>
      <c r="H856" s="1354"/>
      <c r="I856" s="1354"/>
    </row>
    <row r="857" spans="1:9">
      <c r="A857" s="1359">
        <v>1167693960</v>
      </c>
      <c r="B857" s="1360" t="s">
        <v>501</v>
      </c>
      <c r="C857" s="1360" t="s">
        <v>379</v>
      </c>
      <c r="D857" s="1360" t="s">
        <v>382</v>
      </c>
      <c r="E857" s="1360" t="s">
        <v>133</v>
      </c>
      <c r="F857" s="1360" t="s">
        <v>231</v>
      </c>
      <c r="G857" s="1360" t="s">
        <v>230</v>
      </c>
      <c r="H857" s="1354"/>
      <c r="I857" s="1354"/>
    </row>
    <row r="858" spans="1:9">
      <c r="A858" s="1359">
        <v>1167694042</v>
      </c>
      <c r="B858" s="1360" t="s">
        <v>646</v>
      </c>
      <c r="C858" s="1360" t="s">
        <v>381</v>
      </c>
      <c r="D858" s="1360" t="s">
        <v>382</v>
      </c>
      <c r="E858" s="1360" t="s">
        <v>133</v>
      </c>
      <c r="F858" s="1360" t="s">
        <v>231</v>
      </c>
      <c r="G858" s="1360" t="s">
        <v>230</v>
      </c>
      <c r="H858" s="1354"/>
      <c r="I858" s="1354"/>
    </row>
    <row r="859" spans="1:9">
      <c r="A859" s="1359">
        <v>1167718031</v>
      </c>
      <c r="B859" s="1360" t="s">
        <v>1500</v>
      </c>
      <c r="C859" s="1360" t="s">
        <v>7</v>
      </c>
      <c r="D859" s="1360"/>
      <c r="E859" s="1360"/>
      <c r="F859" s="1360" t="s">
        <v>231</v>
      </c>
      <c r="G859" s="1360" t="s">
        <v>230</v>
      </c>
      <c r="H859" s="1354"/>
      <c r="I859" s="1354"/>
    </row>
    <row r="860" spans="1:9">
      <c r="A860" s="1359">
        <v>1167722652</v>
      </c>
      <c r="B860" s="1360" t="s">
        <v>1501</v>
      </c>
      <c r="C860" s="1360" t="s">
        <v>7</v>
      </c>
      <c r="D860" s="1360"/>
      <c r="E860" s="1360"/>
      <c r="F860" s="1360" t="s">
        <v>231</v>
      </c>
      <c r="G860" s="1360" t="s">
        <v>230</v>
      </c>
      <c r="H860" s="1354"/>
      <c r="I860" s="1354"/>
    </row>
    <row r="861" spans="1:9">
      <c r="A861" s="1359">
        <v>1167736520</v>
      </c>
      <c r="B861" s="1360" t="s">
        <v>1239</v>
      </c>
      <c r="C861" s="1360" t="s">
        <v>379</v>
      </c>
      <c r="D861" s="1360" t="s">
        <v>382</v>
      </c>
      <c r="E861" s="1360" t="s">
        <v>133</v>
      </c>
      <c r="F861" s="1360" t="s">
        <v>209</v>
      </c>
      <c r="G861" s="1360" t="s">
        <v>208</v>
      </c>
      <c r="H861" s="1354"/>
      <c r="I861" s="1354"/>
    </row>
    <row r="862" spans="1:9">
      <c r="A862" s="1359">
        <v>1167772988</v>
      </c>
      <c r="B862" s="1360" t="s">
        <v>584</v>
      </c>
      <c r="C862" s="1360" t="s">
        <v>381</v>
      </c>
      <c r="D862" s="1360" t="s">
        <v>423</v>
      </c>
      <c r="E862" s="1360" t="s">
        <v>102</v>
      </c>
      <c r="F862" s="1360" t="s">
        <v>209</v>
      </c>
      <c r="G862" s="1360" t="s">
        <v>208</v>
      </c>
      <c r="H862" s="1354"/>
      <c r="I862" s="1354"/>
    </row>
    <row r="863" spans="1:9">
      <c r="A863" s="1359">
        <v>1167781450</v>
      </c>
      <c r="B863" s="1360" t="s">
        <v>1502</v>
      </c>
      <c r="C863" s="1360" t="s">
        <v>7</v>
      </c>
      <c r="D863" s="1360"/>
      <c r="E863" s="1360"/>
      <c r="F863" s="1360" t="s">
        <v>231</v>
      </c>
      <c r="G863" s="1360" t="s">
        <v>230</v>
      </c>
      <c r="H863" s="1354"/>
      <c r="I863" s="1354"/>
    </row>
    <row r="864" spans="1:9">
      <c r="A864" s="1359">
        <v>1167806877</v>
      </c>
      <c r="B864" s="1360" t="s">
        <v>1503</v>
      </c>
      <c r="C864" s="1360" t="s">
        <v>7</v>
      </c>
      <c r="D864" s="1360"/>
      <c r="E864" s="1360"/>
      <c r="F864" s="1360" t="s">
        <v>231</v>
      </c>
      <c r="G864" s="1360" t="s">
        <v>230</v>
      </c>
      <c r="H864" s="1354"/>
      <c r="I864" s="1354"/>
    </row>
    <row r="865" spans="1:9">
      <c r="A865" s="1359">
        <v>1167812651</v>
      </c>
      <c r="B865" s="1360" t="s">
        <v>979</v>
      </c>
      <c r="C865" s="1360" t="s">
        <v>7</v>
      </c>
      <c r="D865" s="1360"/>
      <c r="E865" s="1360"/>
      <c r="F865" s="1360" t="s">
        <v>231</v>
      </c>
      <c r="G865" s="1360" t="s">
        <v>230</v>
      </c>
      <c r="H865" s="1354"/>
      <c r="I865" s="1354"/>
    </row>
    <row r="866" spans="1:9">
      <c r="A866" s="1359">
        <v>1167854257</v>
      </c>
      <c r="B866" s="1360" t="s">
        <v>1504</v>
      </c>
      <c r="C866" s="1360" t="s">
        <v>7</v>
      </c>
      <c r="D866" s="1360"/>
      <c r="E866" s="1360"/>
      <c r="F866" s="1360" t="s">
        <v>231</v>
      </c>
      <c r="G866" s="1360" t="s">
        <v>230</v>
      </c>
      <c r="H866" s="1354"/>
      <c r="I866" s="1354"/>
    </row>
    <row r="867" spans="1:9">
      <c r="A867" s="1359">
        <v>1167858274</v>
      </c>
      <c r="B867" s="1360" t="s">
        <v>1505</v>
      </c>
      <c r="C867" s="1360" t="s">
        <v>7</v>
      </c>
      <c r="D867" s="1360"/>
      <c r="E867" s="1360"/>
      <c r="F867" s="1360" t="s">
        <v>217</v>
      </c>
      <c r="G867" s="1360" t="s">
        <v>216</v>
      </c>
      <c r="H867" s="1354"/>
      <c r="I867" s="1354"/>
    </row>
    <row r="868" spans="1:9">
      <c r="A868" s="1359">
        <v>1167898866</v>
      </c>
      <c r="B868" s="1360" t="s">
        <v>1506</v>
      </c>
      <c r="C868" s="1360" t="s">
        <v>7</v>
      </c>
      <c r="D868" s="1360"/>
      <c r="E868" s="1360"/>
      <c r="F868" s="1360" t="s">
        <v>231</v>
      </c>
      <c r="G868" s="1360" t="s">
        <v>230</v>
      </c>
      <c r="H868" s="1354"/>
      <c r="I868" s="1354"/>
    </row>
    <row r="869" spans="1:9">
      <c r="A869" s="1359">
        <v>1167952069</v>
      </c>
      <c r="B869" s="1360" t="s">
        <v>1507</v>
      </c>
      <c r="C869" s="1360" t="s">
        <v>7</v>
      </c>
      <c r="D869" s="1360"/>
      <c r="E869" s="1360"/>
      <c r="F869" s="1360" t="s">
        <v>219</v>
      </c>
      <c r="G869" s="1360" t="s">
        <v>218</v>
      </c>
      <c r="H869" s="1354"/>
      <c r="I869" s="1354"/>
    </row>
    <row r="870" spans="1:9">
      <c r="A870" s="1359">
        <v>1167952093</v>
      </c>
      <c r="B870" s="1360" t="s">
        <v>771</v>
      </c>
      <c r="C870" s="1360" t="s">
        <v>379</v>
      </c>
      <c r="D870" s="1360" t="s">
        <v>385</v>
      </c>
      <c r="E870" s="1360" t="s">
        <v>129</v>
      </c>
      <c r="F870" s="1360" t="s">
        <v>209</v>
      </c>
      <c r="G870" s="1360" t="s">
        <v>208</v>
      </c>
      <c r="H870" s="1354"/>
      <c r="I870" s="1354"/>
    </row>
    <row r="871" spans="1:9">
      <c r="A871" s="1359">
        <v>1167971325</v>
      </c>
      <c r="B871" s="1360" t="s">
        <v>903</v>
      </c>
      <c r="C871" s="1360" t="s">
        <v>379</v>
      </c>
      <c r="D871" s="1360" t="s">
        <v>835</v>
      </c>
      <c r="E871" s="1360" t="s">
        <v>238</v>
      </c>
      <c r="F871" s="1360" t="s">
        <v>231</v>
      </c>
      <c r="G871" s="1360" t="s">
        <v>230</v>
      </c>
      <c r="H871" s="1354"/>
      <c r="I871" s="1354"/>
    </row>
    <row r="872" spans="1:9">
      <c r="A872" s="1359">
        <v>1167975078</v>
      </c>
      <c r="B872" s="1360" t="s">
        <v>521</v>
      </c>
      <c r="C872" s="1360" t="s">
        <v>379</v>
      </c>
      <c r="D872" s="1360" t="s">
        <v>382</v>
      </c>
      <c r="E872" s="1360" t="s">
        <v>133</v>
      </c>
      <c r="F872" s="1360" t="s">
        <v>231</v>
      </c>
      <c r="G872" s="1360" t="s">
        <v>230</v>
      </c>
      <c r="H872" s="1354"/>
      <c r="I872" s="1354"/>
    </row>
    <row r="873" spans="1:9">
      <c r="A873" s="1359">
        <v>1167975086</v>
      </c>
      <c r="B873" s="1360" t="s">
        <v>1508</v>
      </c>
      <c r="C873" s="1360" t="s">
        <v>7</v>
      </c>
      <c r="D873" s="1360"/>
      <c r="E873" s="1360"/>
      <c r="F873" s="1360" t="s">
        <v>209</v>
      </c>
      <c r="G873" s="1360" t="s">
        <v>208</v>
      </c>
      <c r="H873" s="1354"/>
      <c r="I873" s="1354"/>
    </row>
    <row r="874" spans="1:9">
      <c r="A874" s="1359">
        <v>1168000397</v>
      </c>
      <c r="B874" s="1360" t="s">
        <v>1240</v>
      </c>
      <c r="C874" s="1360" t="s">
        <v>379</v>
      </c>
      <c r="D874" s="1360" t="s">
        <v>383</v>
      </c>
      <c r="E874" s="1360" t="s">
        <v>137</v>
      </c>
      <c r="F874" s="1360" t="s">
        <v>211</v>
      </c>
      <c r="G874" s="1360" t="s">
        <v>210</v>
      </c>
      <c r="H874" s="1354"/>
      <c r="I874" s="1354"/>
    </row>
    <row r="875" spans="1:9">
      <c r="A875" s="1359">
        <v>1168006204</v>
      </c>
      <c r="B875" s="1360" t="s">
        <v>765</v>
      </c>
      <c r="C875" s="1360" t="s">
        <v>7</v>
      </c>
      <c r="D875" s="1360"/>
      <c r="E875" s="1360"/>
      <c r="F875" s="1360" t="s">
        <v>231</v>
      </c>
      <c r="G875" s="1360" t="s">
        <v>230</v>
      </c>
      <c r="H875" s="1354"/>
      <c r="I875" s="1354"/>
    </row>
    <row r="876" spans="1:9">
      <c r="A876" s="1359">
        <v>1168028281</v>
      </c>
      <c r="B876" s="1360" t="s">
        <v>708</v>
      </c>
      <c r="C876" s="1360" t="s">
        <v>7</v>
      </c>
      <c r="D876" s="1360"/>
      <c r="E876" s="1360"/>
      <c r="F876" s="1360" t="s">
        <v>231</v>
      </c>
      <c r="G876" s="1360" t="s">
        <v>230</v>
      </c>
    </row>
    <row r="877" spans="1:9">
      <c r="A877" s="1359">
        <v>1168048198</v>
      </c>
      <c r="B877" s="1360" t="s">
        <v>528</v>
      </c>
      <c r="C877" s="1360" t="s">
        <v>379</v>
      </c>
      <c r="D877" s="1360" t="s">
        <v>382</v>
      </c>
      <c r="E877" s="1360" t="s">
        <v>133</v>
      </c>
      <c r="F877" s="1360" t="s">
        <v>231</v>
      </c>
      <c r="G877" s="1360" t="s">
        <v>230</v>
      </c>
    </row>
    <row r="878" spans="1:9">
      <c r="A878" s="1359">
        <v>1168048214</v>
      </c>
      <c r="B878" s="1360" t="s">
        <v>1509</v>
      </c>
      <c r="C878" s="1360" t="s">
        <v>7</v>
      </c>
      <c r="D878" s="1360"/>
      <c r="E878" s="1360"/>
      <c r="F878" s="1360" t="s">
        <v>229</v>
      </c>
      <c r="G878" s="1360" t="s">
        <v>228</v>
      </c>
    </row>
    <row r="879" spans="1:9">
      <c r="A879" s="1359">
        <v>1168055441</v>
      </c>
      <c r="B879" s="1360" t="s">
        <v>1510</v>
      </c>
      <c r="C879" s="1360" t="s">
        <v>7</v>
      </c>
      <c r="D879" s="1360"/>
      <c r="E879" s="1360"/>
      <c r="F879" s="1360" t="s">
        <v>219</v>
      </c>
      <c r="G879" s="1360" t="s">
        <v>218</v>
      </c>
    </row>
    <row r="880" spans="1:9">
      <c r="A880" s="1359">
        <v>1168196781</v>
      </c>
      <c r="B880" s="1360" t="s">
        <v>724</v>
      </c>
      <c r="C880" s="1360" t="s">
        <v>7</v>
      </c>
      <c r="D880" s="1360"/>
      <c r="E880" s="1360"/>
      <c r="F880" s="1360" t="s">
        <v>231</v>
      </c>
      <c r="G880" s="1360" t="s">
        <v>230</v>
      </c>
    </row>
    <row r="881" spans="1:7">
      <c r="A881" s="1359">
        <v>1168220581</v>
      </c>
      <c r="B881" s="1360" t="s">
        <v>1511</v>
      </c>
      <c r="C881" s="1360" t="s">
        <v>7</v>
      </c>
      <c r="D881" s="1360"/>
      <c r="E881" s="1360"/>
      <c r="F881" s="1360" t="s">
        <v>231</v>
      </c>
      <c r="G881" s="1360" t="s">
        <v>230</v>
      </c>
    </row>
    <row r="882" spans="1:7">
      <c r="A882" s="1359">
        <v>1168236199</v>
      </c>
      <c r="B882" s="1360" t="s">
        <v>1512</v>
      </c>
      <c r="C882" s="1360" t="s">
        <v>7</v>
      </c>
      <c r="D882" s="1360"/>
      <c r="E882" s="1360"/>
      <c r="F882" s="1360" t="s">
        <v>229</v>
      </c>
      <c r="G882" s="1360" t="s">
        <v>228</v>
      </c>
    </row>
    <row r="883" spans="1:7">
      <c r="A883" s="1359">
        <v>1168262880</v>
      </c>
      <c r="B883" s="1360" t="s">
        <v>505</v>
      </c>
      <c r="C883" s="1360" t="s">
        <v>379</v>
      </c>
      <c r="D883" s="1360" t="s">
        <v>382</v>
      </c>
      <c r="E883" s="1360" t="s">
        <v>133</v>
      </c>
      <c r="F883" s="1360" t="s">
        <v>231</v>
      </c>
      <c r="G883" s="1360" t="s">
        <v>230</v>
      </c>
    </row>
    <row r="884" spans="1:7">
      <c r="A884" s="1359">
        <v>1168347392</v>
      </c>
      <c r="B884" s="1360" t="s">
        <v>705</v>
      </c>
      <c r="C884" s="1360" t="s">
        <v>7</v>
      </c>
      <c r="D884" s="1360"/>
      <c r="E884" s="1360"/>
      <c r="F884" s="1360" t="s">
        <v>231</v>
      </c>
      <c r="G884" s="1360" t="s">
        <v>230</v>
      </c>
    </row>
    <row r="885" spans="1:7">
      <c r="A885" s="1359">
        <v>1168357946</v>
      </c>
      <c r="B885" s="1360" t="s">
        <v>723</v>
      </c>
      <c r="C885" s="1360" t="s">
        <v>7</v>
      </c>
      <c r="D885" s="1360"/>
      <c r="E885" s="1360"/>
      <c r="F885" s="1360" t="s">
        <v>223</v>
      </c>
      <c r="G885" s="1360" t="s">
        <v>222</v>
      </c>
    </row>
    <row r="886" spans="1:7">
      <c r="A886" s="1359">
        <v>1168362243</v>
      </c>
      <c r="B886" s="1360" t="s">
        <v>1513</v>
      </c>
      <c r="C886" s="1360" t="s">
        <v>7</v>
      </c>
      <c r="D886" s="1360"/>
      <c r="E886" s="1360"/>
      <c r="F886" s="1360" t="s">
        <v>213</v>
      </c>
      <c r="G886" s="1360" t="s">
        <v>212</v>
      </c>
    </row>
    <row r="887" spans="1:7">
      <c r="A887" s="1359">
        <v>1168366285</v>
      </c>
      <c r="B887" s="1360" t="s">
        <v>1514</v>
      </c>
      <c r="C887" s="1360" t="s">
        <v>7</v>
      </c>
      <c r="D887" s="1360"/>
      <c r="E887" s="1360"/>
      <c r="F887" s="1360" t="s">
        <v>213</v>
      </c>
      <c r="G887" s="1360" t="s">
        <v>212</v>
      </c>
    </row>
    <row r="888" spans="1:7">
      <c r="A888" s="1359">
        <v>1168408749</v>
      </c>
      <c r="B888" s="1360" t="s">
        <v>1515</v>
      </c>
      <c r="C888" s="1360" t="s">
        <v>7</v>
      </c>
      <c r="D888" s="1360"/>
      <c r="E888" s="1360"/>
      <c r="F888" s="1360" t="s">
        <v>231</v>
      </c>
      <c r="G888" s="1360" t="s">
        <v>230</v>
      </c>
    </row>
    <row r="889" spans="1:7">
      <c r="A889" s="1359">
        <v>1168410356</v>
      </c>
      <c r="B889" s="1360" t="s">
        <v>913</v>
      </c>
      <c r="C889" s="1360" t="s">
        <v>379</v>
      </c>
      <c r="D889" s="1360" t="s">
        <v>832</v>
      </c>
      <c r="E889" s="1360" t="s">
        <v>145</v>
      </c>
      <c r="F889" s="1360" t="s">
        <v>217</v>
      </c>
      <c r="G889" s="1360" t="s">
        <v>216</v>
      </c>
    </row>
    <row r="890" spans="1:7">
      <c r="A890" s="1359">
        <v>1168508712</v>
      </c>
      <c r="B890" s="1360" t="s">
        <v>908</v>
      </c>
      <c r="C890" s="1360" t="s">
        <v>7</v>
      </c>
      <c r="D890" s="1360"/>
      <c r="E890" s="1360"/>
      <c r="F890" s="1360" t="s">
        <v>231</v>
      </c>
      <c r="G890" s="1360" t="s">
        <v>230</v>
      </c>
    </row>
    <row r="891" spans="1:7">
      <c r="A891" s="1359">
        <v>1168512987</v>
      </c>
      <c r="B891" s="1360" t="s">
        <v>715</v>
      </c>
      <c r="C891" s="1360" t="s">
        <v>7</v>
      </c>
      <c r="D891" s="1360"/>
      <c r="E891" s="1360"/>
      <c r="F891" s="1360" t="s">
        <v>231</v>
      </c>
      <c r="G891" s="1360" t="s">
        <v>230</v>
      </c>
    </row>
    <row r="892" spans="1:7">
      <c r="A892" s="1359">
        <v>1168636182</v>
      </c>
      <c r="B892" s="1360" t="s">
        <v>510</v>
      </c>
      <c r="C892" s="1360" t="s">
        <v>379</v>
      </c>
      <c r="D892" s="1360" t="s">
        <v>383</v>
      </c>
      <c r="E892" s="1360" t="s">
        <v>137</v>
      </c>
      <c r="F892" s="1360" t="s">
        <v>231</v>
      </c>
      <c r="G892" s="1360" t="s">
        <v>230</v>
      </c>
    </row>
    <row r="893" spans="1:7">
      <c r="A893" s="1359">
        <v>1168650225</v>
      </c>
      <c r="B893" s="1360" t="s">
        <v>877</v>
      </c>
      <c r="C893" s="1360" t="s">
        <v>7</v>
      </c>
      <c r="D893" s="1360"/>
      <c r="E893" s="1360"/>
      <c r="F893" s="1360" t="s">
        <v>231</v>
      </c>
      <c r="G893" s="1360" t="s">
        <v>230</v>
      </c>
    </row>
    <row r="894" spans="1:7">
      <c r="A894" s="1359">
        <v>1168663731</v>
      </c>
      <c r="B894" s="1360" t="s">
        <v>736</v>
      </c>
      <c r="C894" s="1360" t="s">
        <v>7</v>
      </c>
      <c r="D894" s="1360"/>
      <c r="E894" s="1360"/>
      <c r="F894" s="1360" t="s">
        <v>231</v>
      </c>
      <c r="G894" s="1360" t="s">
        <v>230</v>
      </c>
    </row>
    <row r="895" spans="1:7">
      <c r="A895" s="1359">
        <v>1168710276</v>
      </c>
      <c r="B895" s="1360" t="s">
        <v>900</v>
      </c>
      <c r="C895" s="1360" t="s">
        <v>379</v>
      </c>
      <c r="D895" s="1360" t="s">
        <v>832</v>
      </c>
      <c r="E895" s="1360" t="s">
        <v>145</v>
      </c>
      <c r="F895" s="1360" t="s">
        <v>231</v>
      </c>
      <c r="G895" s="1360" t="s">
        <v>230</v>
      </c>
    </row>
    <row r="896" spans="1:7">
      <c r="A896" s="1359">
        <v>1168800176</v>
      </c>
      <c r="B896" s="1360" t="s">
        <v>1516</v>
      </c>
      <c r="C896" s="1360" t="s">
        <v>7</v>
      </c>
      <c r="D896" s="1360"/>
      <c r="E896" s="1360"/>
      <c r="F896" s="1360" t="s">
        <v>231</v>
      </c>
      <c r="G896" s="1360" t="s">
        <v>230</v>
      </c>
    </row>
    <row r="897" spans="1:7">
      <c r="A897" s="1359">
        <v>1168855295</v>
      </c>
      <c r="B897" s="1360" t="s">
        <v>1517</v>
      </c>
      <c r="C897" s="1360" t="s">
        <v>7</v>
      </c>
      <c r="D897" s="1360"/>
      <c r="E897" s="1360"/>
      <c r="F897" s="1360" t="s">
        <v>231</v>
      </c>
      <c r="G897" s="1360" t="s">
        <v>230</v>
      </c>
    </row>
    <row r="898" spans="1:7">
      <c r="A898" s="1359">
        <v>1168866656</v>
      </c>
      <c r="B898" s="1360" t="s">
        <v>1518</v>
      </c>
      <c r="C898" s="1360" t="s">
        <v>7</v>
      </c>
      <c r="D898" s="1360"/>
      <c r="E898" s="1360"/>
      <c r="F898" s="1360" t="s">
        <v>231</v>
      </c>
      <c r="G898" s="1360" t="s">
        <v>230</v>
      </c>
    </row>
    <row r="899" spans="1:7">
      <c r="A899" s="1359">
        <v>1168868207</v>
      </c>
      <c r="B899" s="1360" t="s">
        <v>511</v>
      </c>
      <c r="C899" s="1360" t="s">
        <v>379</v>
      </c>
      <c r="D899" s="1360" t="s">
        <v>383</v>
      </c>
      <c r="E899" s="1360" t="s">
        <v>137</v>
      </c>
      <c r="F899" s="1360" t="s">
        <v>231</v>
      </c>
      <c r="G899" s="1360" t="s">
        <v>230</v>
      </c>
    </row>
    <row r="900" spans="1:7">
      <c r="A900" s="1359">
        <v>1168881697</v>
      </c>
      <c r="B900" s="1360" t="s">
        <v>1241</v>
      </c>
      <c r="C900" s="1360" t="s">
        <v>379</v>
      </c>
      <c r="D900" s="1360" t="s">
        <v>840</v>
      </c>
      <c r="E900" s="1360" t="s">
        <v>110</v>
      </c>
      <c r="F900" s="1360" t="s">
        <v>231</v>
      </c>
      <c r="G900" s="1360" t="s">
        <v>230</v>
      </c>
    </row>
    <row r="901" spans="1:7">
      <c r="A901" s="1359">
        <v>1168892439</v>
      </c>
      <c r="B901" s="1360" t="s">
        <v>735</v>
      </c>
      <c r="C901" s="1360" t="s">
        <v>379</v>
      </c>
      <c r="D901" s="1360" t="s">
        <v>383</v>
      </c>
      <c r="E901" s="1360" t="s">
        <v>137</v>
      </c>
      <c r="F901" s="1360" t="s">
        <v>231</v>
      </c>
      <c r="G901" s="1360" t="s">
        <v>230</v>
      </c>
    </row>
    <row r="902" spans="1:7">
      <c r="A902" s="1359">
        <v>1168913896</v>
      </c>
      <c r="B902" s="1360" t="s">
        <v>1242</v>
      </c>
      <c r="C902" s="1360" t="s">
        <v>379</v>
      </c>
      <c r="D902" s="1360" t="s">
        <v>832</v>
      </c>
      <c r="E902" s="1360" t="s">
        <v>145</v>
      </c>
      <c r="F902" s="1360" t="s">
        <v>235</v>
      </c>
      <c r="G902" s="1360" t="s">
        <v>234</v>
      </c>
    </row>
    <row r="903" spans="1:7">
      <c r="A903" s="1359">
        <v>1168919760</v>
      </c>
      <c r="B903" s="1360" t="s">
        <v>1519</v>
      </c>
      <c r="C903" s="1360" t="s">
        <v>7</v>
      </c>
      <c r="D903" s="1360"/>
      <c r="E903" s="1360"/>
      <c r="F903" s="1360" t="s">
        <v>231</v>
      </c>
      <c r="G903" s="1360" t="s">
        <v>230</v>
      </c>
    </row>
    <row r="904" spans="1:7">
      <c r="A904" s="1359">
        <v>1168932516</v>
      </c>
      <c r="B904" s="1360" t="s">
        <v>716</v>
      </c>
      <c r="C904" s="1360" t="s">
        <v>7</v>
      </c>
      <c r="D904" s="1360"/>
      <c r="E904" s="1360"/>
      <c r="F904" s="1360" t="s">
        <v>217</v>
      </c>
      <c r="G904" s="1360" t="s">
        <v>216</v>
      </c>
    </row>
    <row r="905" spans="1:7">
      <c r="A905" s="1359">
        <v>1168938232</v>
      </c>
      <c r="B905" s="1360" t="s">
        <v>1520</v>
      </c>
      <c r="C905" s="1360" t="s">
        <v>7</v>
      </c>
      <c r="D905" s="1360"/>
      <c r="E905" s="1360"/>
      <c r="F905" s="1360" t="s">
        <v>231</v>
      </c>
      <c r="G905" s="1360" t="s">
        <v>230</v>
      </c>
    </row>
    <row r="906" spans="1:7">
      <c r="A906" s="1359">
        <v>1168960053</v>
      </c>
      <c r="B906" s="1360" t="s">
        <v>738</v>
      </c>
      <c r="C906" s="1360" t="s">
        <v>379</v>
      </c>
      <c r="D906" s="1360" t="s">
        <v>383</v>
      </c>
      <c r="E906" s="1360" t="s">
        <v>137</v>
      </c>
      <c r="F906" s="1360" t="s">
        <v>231</v>
      </c>
      <c r="G906" s="1360" t="s">
        <v>230</v>
      </c>
    </row>
    <row r="907" spans="1:7">
      <c r="A907" s="1359">
        <v>1168971100</v>
      </c>
      <c r="B907" s="1360" t="s">
        <v>1243</v>
      </c>
      <c r="C907" s="1360" t="s">
        <v>379</v>
      </c>
      <c r="D907" s="1360" t="s">
        <v>382</v>
      </c>
      <c r="E907" s="1360" t="s">
        <v>133</v>
      </c>
      <c r="F907" s="1360" t="s">
        <v>225</v>
      </c>
      <c r="G907" s="1360" t="s">
        <v>224</v>
      </c>
    </row>
    <row r="908" spans="1:7">
      <c r="A908" s="1359">
        <v>1168971118</v>
      </c>
      <c r="B908" s="1360" t="s">
        <v>558</v>
      </c>
      <c r="C908" s="1360" t="s">
        <v>379</v>
      </c>
      <c r="D908" s="1360" t="s">
        <v>386</v>
      </c>
      <c r="E908" s="1360" t="s">
        <v>103</v>
      </c>
      <c r="F908" s="1360" t="s">
        <v>209</v>
      </c>
      <c r="G908" s="1360" t="s">
        <v>208</v>
      </c>
    </row>
    <row r="909" spans="1:7">
      <c r="A909" s="1359">
        <v>1168977651</v>
      </c>
      <c r="B909" s="1360" t="s">
        <v>1521</v>
      </c>
      <c r="C909" s="1360" t="s">
        <v>7</v>
      </c>
      <c r="D909" s="1360"/>
      <c r="E909" s="1360"/>
      <c r="F909" s="1360" t="s">
        <v>223</v>
      </c>
      <c r="G909" s="1360" t="s">
        <v>222</v>
      </c>
    </row>
    <row r="910" spans="1:7">
      <c r="A910" s="1359">
        <v>1168981596</v>
      </c>
      <c r="B910" s="1360" t="s">
        <v>535</v>
      </c>
      <c r="C910" s="1360" t="s">
        <v>379</v>
      </c>
      <c r="D910" s="1360" t="s">
        <v>385</v>
      </c>
      <c r="E910" s="1360" t="s">
        <v>129</v>
      </c>
      <c r="F910" s="1360" t="s">
        <v>219</v>
      </c>
      <c r="G910" s="1360" t="s">
        <v>218</v>
      </c>
    </row>
    <row r="911" spans="1:7">
      <c r="A911" s="1359">
        <v>1168981745</v>
      </c>
      <c r="B911" s="1360" t="s">
        <v>439</v>
      </c>
      <c r="C911" s="1360" t="s">
        <v>379</v>
      </c>
      <c r="D911" s="1360" t="s">
        <v>384</v>
      </c>
      <c r="E911" s="1360" t="s">
        <v>140</v>
      </c>
      <c r="F911" s="1360" t="s">
        <v>229</v>
      </c>
      <c r="G911" s="1360" t="s">
        <v>228</v>
      </c>
    </row>
    <row r="912" spans="1:7">
      <c r="A912" s="1359">
        <v>1169015022</v>
      </c>
      <c r="B912" s="1360" t="s">
        <v>1522</v>
      </c>
      <c r="C912" s="1360" t="s">
        <v>7</v>
      </c>
      <c r="D912" s="1360"/>
      <c r="E912" s="1360"/>
      <c r="F912" s="1360" t="s">
        <v>235</v>
      </c>
      <c r="G912" s="1360" t="s">
        <v>234</v>
      </c>
    </row>
    <row r="913" spans="1:7">
      <c r="A913" s="1359">
        <v>1169055812</v>
      </c>
      <c r="B913" s="1360" t="s">
        <v>495</v>
      </c>
      <c r="C913" s="1360" t="s">
        <v>379</v>
      </c>
      <c r="D913" s="1360" t="s">
        <v>385</v>
      </c>
      <c r="E913" s="1360" t="s">
        <v>129</v>
      </c>
      <c r="F913" s="1360" t="s">
        <v>209</v>
      </c>
      <c r="G913" s="1360" t="s">
        <v>208</v>
      </c>
    </row>
    <row r="914" spans="1:7">
      <c r="A914" s="1359">
        <v>1169083822</v>
      </c>
      <c r="B914" s="1360" t="s">
        <v>755</v>
      </c>
      <c r="C914" s="1360" t="s">
        <v>7</v>
      </c>
      <c r="D914" s="1360"/>
      <c r="E914" s="1360"/>
      <c r="F914" s="1360" t="s">
        <v>231</v>
      </c>
      <c r="G914" s="1360" t="s">
        <v>230</v>
      </c>
    </row>
    <row r="915" spans="1:7">
      <c r="A915" s="1359">
        <v>1169099828</v>
      </c>
      <c r="B915" s="1360" t="s">
        <v>427</v>
      </c>
      <c r="C915" s="1360" t="s">
        <v>381</v>
      </c>
      <c r="D915" s="1360" t="s">
        <v>383</v>
      </c>
      <c r="E915" s="1360" t="s">
        <v>137</v>
      </c>
      <c r="F915" s="1360" t="s">
        <v>209</v>
      </c>
      <c r="G915" s="1360" t="s">
        <v>208</v>
      </c>
    </row>
    <row r="916" spans="1:7">
      <c r="A916" s="1359">
        <v>1169102192</v>
      </c>
      <c r="B916" s="1360" t="s">
        <v>531</v>
      </c>
      <c r="C916" s="1360" t="s">
        <v>379</v>
      </c>
      <c r="D916" s="1360" t="s">
        <v>385</v>
      </c>
      <c r="E916" s="1360" t="s">
        <v>129</v>
      </c>
      <c r="F916" s="1360" t="s">
        <v>231</v>
      </c>
      <c r="G916" s="1360" t="s">
        <v>230</v>
      </c>
    </row>
    <row r="917" spans="1:7">
      <c r="A917" s="1359">
        <v>1169102283</v>
      </c>
      <c r="B917" s="1360" t="s">
        <v>1244</v>
      </c>
      <c r="C917" s="1360" t="s">
        <v>379</v>
      </c>
      <c r="D917" s="1360" t="s">
        <v>382</v>
      </c>
      <c r="E917" s="1360" t="s">
        <v>133</v>
      </c>
      <c r="F917" s="1360" t="s">
        <v>231</v>
      </c>
      <c r="G917" s="1360" t="s">
        <v>230</v>
      </c>
    </row>
    <row r="918" spans="1:7">
      <c r="A918" s="1359">
        <v>1169159416</v>
      </c>
      <c r="B918" s="1360" t="s">
        <v>1245</v>
      </c>
      <c r="C918" s="1360" t="s">
        <v>379</v>
      </c>
      <c r="D918" s="1360" t="s">
        <v>383</v>
      </c>
      <c r="E918" s="1360" t="s">
        <v>137</v>
      </c>
      <c r="F918" s="1360" t="s">
        <v>231</v>
      </c>
      <c r="G918" s="1360" t="s">
        <v>230</v>
      </c>
    </row>
    <row r="919" spans="1:7">
      <c r="A919" s="1359">
        <v>1169164309</v>
      </c>
      <c r="B919" s="1360" t="s">
        <v>497</v>
      </c>
      <c r="C919" s="1360" t="s">
        <v>379</v>
      </c>
      <c r="D919" s="1360" t="s">
        <v>383</v>
      </c>
      <c r="E919" s="1360" t="s">
        <v>137</v>
      </c>
      <c r="F919" s="1360" t="s">
        <v>231</v>
      </c>
      <c r="G919" s="1360" t="s">
        <v>230</v>
      </c>
    </row>
    <row r="920" spans="1:7">
      <c r="A920" s="1359">
        <v>1169287936</v>
      </c>
      <c r="B920" s="1360" t="s">
        <v>1246</v>
      </c>
      <c r="C920" s="1360" t="s">
        <v>379</v>
      </c>
      <c r="D920" s="1360" t="s">
        <v>383</v>
      </c>
      <c r="E920" s="1360" t="s">
        <v>137</v>
      </c>
      <c r="F920" s="1360" t="s">
        <v>231</v>
      </c>
      <c r="G920" s="1360" t="s">
        <v>230</v>
      </c>
    </row>
    <row r="921" spans="1:7">
      <c r="A921" s="1359">
        <v>1169295137</v>
      </c>
      <c r="B921" s="1360" t="s">
        <v>711</v>
      </c>
      <c r="C921" s="1360" t="s">
        <v>7</v>
      </c>
      <c r="D921" s="1360"/>
      <c r="E921" s="1360"/>
      <c r="F921" s="1360" t="s">
        <v>231</v>
      </c>
      <c r="G921" s="1360" t="s">
        <v>230</v>
      </c>
    </row>
    <row r="922" spans="1:7">
      <c r="A922" s="1359">
        <v>1169312205</v>
      </c>
      <c r="B922" s="1360" t="s">
        <v>507</v>
      </c>
      <c r="C922" s="1360" t="s">
        <v>379</v>
      </c>
      <c r="D922" s="1360" t="s">
        <v>385</v>
      </c>
      <c r="E922" s="1360" t="s">
        <v>129</v>
      </c>
      <c r="F922" s="1360" t="s">
        <v>231</v>
      </c>
      <c r="G922" s="1360" t="s">
        <v>230</v>
      </c>
    </row>
    <row r="923" spans="1:7">
      <c r="A923" s="1359">
        <v>1169319101</v>
      </c>
      <c r="B923" s="1360" t="s">
        <v>475</v>
      </c>
      <c r="C923" s="1360" t="s">
        <v>379</v>
      </c>
      <c r="D923" s="1360" t="s">
        <v>380</v>
      </c>
      <c r="E923" s="1360" t="s">
        <v>146</v>
      </c>
      <c r="F923" s="1360" t="s">
        <v>207</v>
      </c>
      <c r="G923" s="1360" t="s">
        <v>206</v>
      </c>
    </row>
    <row r="924" spans="1:7">
      <c r="A924" s="1359">
        <v>1169333250</v>
      </c>
      <c r="B924" s="1360" t="s">
        <v>702</v>
      </c>
      <c r="C924" s="1360" t="s">
        <v>7</v>
      </c>
      <c r="D924" s="1360"/>
      <c r="E924" s="1360"/>
      <c r="F924" s="1360" t="s">
        <v>231</v>
      </c>
      <c r="G924" s="1360" t="s">
        <v>230</v>
      </c>
    </row>
    <row r="925" spans="1:7">
      <c r="A925" s="1359">
        <v>1169383875</v>
      </c>
      <c r="B925" s="1360" t="s">
        <v>1523</v>
      </c>
      <c r="C925" s="1360" t="s">
        <v>7</v>
      </c>
      <c r="D925" s="1360"/>
      <c r="E925" s="1360"/>
      <c r="F925" s="1360" t="s">
        <v>231</v>
      </c>
      <c r="G925" s="1360" t="s">
        <v>230</v>
      </c>
    </row>
    <row r="926" spans="1:7">
      <c r="A926" s="1359">
        <v>1169403913</v>
      </c>
      <c r="B926" s="1360" t="s">
        <v>544</v>
      </c>
      <c r="C926" s="1360" t="s">
        <v>379</v>
      </c>
      <c r="D926" s="1360" t="s">
        <v>384</v>
      </c>
      <c r="E926" s="1360" t="s">
        <v>140</v>
      </c>
      <c r="F926" s="1360" t="s">
        <v>231</v>
      </c>
      <c r="G926" s="1360" t="s">
        <v>230</v>
      </c>
    </row>
    <row r="927" spans="1:7">
      <c r="A927" s="1359">
        <v>1169440881</v>
      </c>
      <c r="B927" s="1360" t="s">
        <v>756</v>
      </c>
      <c r="C927" s="1360" t="s">
        <v>7</v>
      </c>
      <c r="D927" s="1360"/>
      <c r="E927" s="1360"/>
      <c r="F927" s="1360" t="s">
        <v>231</v>
      </c>
      <c r="G927" s="1360" t="s">
        <v>230</v>
      </c>
    </row>
    <row r="928" spans="1:7">
      <c r="A928" s="1359">
        <v>1169449783</v>
      </c>
      <c r="B928" s="1360" t="s">
        <v>954</v>
      </c>
      <c r="C928" s="1360" t="s">
        <v>7</v>
      </c>
      <c r="D928" s="1360"/>
      <c r="E928" s="1360"/>
      <c r="F928" s="1360" t="s">
        <v>217</v>
      </c>
      <c r="G928" s="1360" t="s">
        <v>216</v>
      </c>
    </row>
    <row r="929" spans="1:7">
      <c r="A929" s="1359">
        <v>1169449874</v>
      </c>
      <c r="B929" s="1360" t="s">
        <v>533</v>
      </c>
      <c r="C929" s="1360" t="s">
        <v>379</v>
      </c>
      <c r="D929" s="1360" t="s">
        <v>423</v>
      </c>
      <c r="E929" s="1360" t="s">
        <v>102</v>
      </c>
      <c r="F929" s="1360" t="s">
        <v>209</v>
      </c>
      <c r="G929" s="1360" t="s">
        <v>208</v>
      </c>
    </row>
    <row r="930" spans="1:7">
      <c r="A930" s="1359">
        <v>1169457414</v>
      </c>
      <c r="B930" s="1360" t="s">
        <v>707</v>
      </c>
      <c r="C930" s="1360" t="s">
        <v>7</v>
      </c>
      <c r="D930" s="1360"/>
      <c r="E930" s="1360"/>
      <c r="F930" s="1360" t="s">
        <v>231</v>
      </c>
      <c r="G930" s="1360" t="s">
        <v>230</v>
      </c>
    </row>
    <row r="931" spans="1:7">
      <c r="A931" s="1359">
        <v>1169479616</v>
      </c>
      <c r="B931" s="1360" t="s">
        <v>1247</v>
      </c>
      <c r="C931" s="1360" t="s">
        <v>379</v>
      </c>
      <c r="D931" s="1360" t="s">
        <v>382</v>
      </c>
      <c r="E931" s="1360" t="s">
        <v>133</v>
      </c>
      <c r="F931" s="1360" t="s">
        <v>209</v>
      </c>
      <c r="G931" s="1360" t="s">
        <v>208</v>
      </c>
    </row>
    <row r="932" spans="1:7">
      <c r="A932" s="1359">
        <v>1169486595</v>
      </c>
      <c r="B932" s="1360" t="s">
        <v>1524</v>
      </c>
      <c r="C932" s="1360" t="s">
        <v>7</v>
      </c>
      <c r="D932" s="1360"/>
      <c r="E932" s="1360"/>
      <c r="F932" s="1360" t="s">
        <v>209</v>
      </c>
      <c r="G932" s="1360" t="s">
        <v>208</v>
      </c>
    </row>
    <row r="933" spans="1:7">
      <c r="A933" s="1359">
        <v>1169501773</v>
      </c>
      <c r="B933" s="1360" t="s">
        <v>732</v>
      </c>
      <c r="C933" s="1360" t="s">
        <v>379</v>
      </c>
      <c r="D933" s="1360" t="s">
        <v>386</v>
      </c>
      <c r="E933" s="1360" t="s">
        <v>103</v>
      </c>
      <c r="F933" s="1360" t="s">
        <v>231</v>
      </c>
      <c r="G933" s="1360" t="s">
        <v>230</v>
      </c>
    </row>
    <row r="934" spans="1:7">
      <c r="A934" s="1359">
        <v>1169506012</v>
      </c>
      <c r="B934" s="1360" t="s">
        <v>506</v>
      </c>
      <c r="C934" s="1360" t="s">
        <v>379</v>
      </c>
      <c r="D934" s="1360" t="s">
        <v>385</v>
      </c>
      <c r="E934" s="1360" t="s">
        <v>129</v>
      </c>
      <c r="F934" s="1360" t="s">
        <v>231</v>
      </c>
      <c r="G934" s="1360" t="s">
        <v>230</v>
      </c>
    </row>
    <row r="935" spans="1:7">
      <c r="A935" s="1359">
        <v>1169513646</v>
      </c>
      <c r="B935" s="1360" t="s">
        <v>1525</v>
      </c>
      <c r="C935" s="1360" t="s">
        <v>7</v>
      </c>
      <c r="D935" s="1360"/>
      <c r="E935" s="1360"/>
      <c r="F935" s="1360" t="s">
        <v>205</v>
      </c>
      <c r="G935" s="1360" t="s">
        <v>204</v>
      </c>
    </row>
    <row r="936" spans="1:7">
      <c r="A936" s="1359">
        <v>1169563823</v>
      </c>
      <c r="B936" s="1360" t="s">
        <v>1526</v>
      </c>
      <c r="C936" s="1360" t="s">
        <v>7</v>
      </c>
      <c r="D936" s="1360"/>
      <c r="E936" s="1360"/>
      <c r="F936" s="1360" t="s">
        <v>231</v>
      </c>
      <c r="G936" s="1360" t="s">
        <v>230</v>
      </c>
    </row>
    <row r="937" spans="1:7">
      <c r="A937" s="1359">
        <v>1169606911</v>
      </c>
      <c r="B937" s="1360" t="s">
        <v>494</v>
      </c>
      <c r="C937" s="1360" t="s">
        <v>7</v>
      </c>
      <c r="D937" s="1360"/>
      <c r="E937" s="1360"/>
      <c r="F937" s="1360" t="s">
        <v>231</v>
      </c>
      <c r="G937" s="1360" t="s">
        <v>230</v>
      </c>
    </row>
    <row r="938" spans="1:7">
      <c r="A938" s="1359">
        <v>1169613875</v>
      </c>
      <c r="B938" s="1360" t="s">
        <v>762</v>
      </c>
      <c r="C938" s="1360" t="s">
        <v>7</v>
      </c>
      <c r="D938" s="1360"/>
      <c r="E938" s="1360"/>
      <c r="F938" s="1360" t="s">
        <v>225</v>
      </c>
      <c r="G938" s="1360" t="s">
        <v>224</v>
      </c>
    </row>
    <row r="939" spans="1:7">
      <c r="A939" s="1359">
        <v>1169651909</v>
      </c>
      <c r="B939" s="1360" t="s">
        <v>1527</v>
      </c>
      <c r="C939" s="1360" t="s">
        <v>7</v>
      </c>
      <c r="D939" s="1360"/>
      <c r="E939" s="1360"/>
      <c r="F939" s="1360" t="s">
        <v>231</v>
      </c>
      <c r="G939" s="1360" t="s">
        <v>230</v>
      </c>
    </row>
    <row r="940" spans="1:7">
      <c r="A940" s="1359">
        <v>1169652014</v>
      </c>
      <c r="B940" s="1360" t="s">
        <v>795</v>
      </c>
      <c r="C940" s="1360" t="s">
        <v>7</v>
      </c>
      <c r="D940" s="1360"/>
      <c r="E940" s="1360"/>
      <c r="F940" s="1360" t="s">
        <v>231</v>
      </c>
      <c r="G940" s="1360" t="s">
        <v>230</v>
      </c>
    </row>
    <row r="941" spans="1:7">
      <c r="A941" s="1359">
        <v>1169663474</v>
      </c>
      <c r="B941" s="1360" t="s">
        <v>1528</v>
      </c>
      <c r="C941" s="1360" t="s">
        <v>7</v>
      </c>
      <c r="D941" s="1360"/>
      <c r="E941" s="1360"/>
      <c r="F941" s="1360" t="s">
        <v>231</v>
      </c>
      <c r="G941" s="1360" t="s">
        <v>230</v>
      </c>
    </row>
    <row r="942" spans="1:7">
      <c r="A942" s="1359">
        <v>1169666758</v>
      </c>
      <c r="B942" s="1360" t="s">
        <v>1529</v>
      </c>
      <c r="C942" s="1360" t="s">
        <v>7</v>
      </c>
      <c r="D942" s="1360"/>
      <c r="E942" s="1360"/>
      <c r="F942" s="1360" t="s">
        <v>225</v>
      </c>
      <c r="G942" s="1360" t="s">
        <v>224</v>
      </c>
    </row>
    <row r="943" spans="1:7">
      <c r="A943" s="1359">
        <v>1169714897</v>
      </c>
      <c r="B943" s="1360" t="s">
        <v>811</v>
      </c>
      <c r="C943" s="1360" t="s">
        <v>379</v>
      </c>
      <c r="D943" s="1360" t="s">
        <v>384</v>
      </c>
      <c r="E943" s="1360" t="s">
        <v>140</v>
      </c>
      <c r="F943" s="1360" t="s">
        <v>237</v>
      </c>
      <c r="G943" s="1360" t="s">
        <v>236</v>
      </c>
    </row>
    <row r="944" spans="1:7">
      <c r="A944" s="1359">
        <v>1169755908</v>
      </c>
      <c r="B944" s="1360" t="s">
        <v>1530</v>
      </c>
      <c r="C944" s="1360" t="s">
        <v>7</v>
      </c>
      <c r="D944" s="1360"/>
      <c r="E944" s="1360"/>
      <c r="F944" s="1360" t="s">
        <v>229</v>
      </c>
      <c r="G944" s="1360" t="s">
        <v>228</v>
      </c>
    </row>
    <row r="945" spans="1:7">
      <c r="A945" s="1359">
        <v>1169813772</v>
      </c>
      <c r="B945" s="1360" t="s">
        <v>1531</v>
      </c>
      <c r="C945" s="1360" t="s">
        <v>7</v>
      </c>
      <c r="D945" s="1360"/>
      <c r="E945" s="1360"/>
      <c r="F945" s="1360" t="s">
        <v>231</v>
      </c>
      <c r="G945" s="1360" t="s">
        <v>230</v>
      </c>
    </row>
    <row r="946" spans="1:7">
      <c r="A946" s="1359">
        <v>1169818755</v>
      </c>
      <c r="B946" s="1360" t="s">
        <v>1532</v>
      </c>
      <c r="C946" s="1360" t="s">
        <v>7</v>
      </c>
      <c r="D946" s="1360"/>
      <c r="E946" s="1360"/>
      <c r="F946" s="1360" t="s">
        <v>231</v>
      </c>
      <c r="G946" s="1360" t="s">
        <v>230</v>
      </c>
    </row>
    <row r="947" spans="1:7">
      <c r="A947" s="1359">
        <v>1169837227</v>
      </c>
      <c r="B947" s="1360" t="s">
        <v>774</v>
      </c>
      <c r="C947" s="1360" t="s">
        <v>379</v>
      </c>
      <c r="D947" s="1360" t="s">
        <v>382</v>
      </c>
      <c r="E947" s="1360" t="s">
        <v>133</v>
      </c>
      <c r="F947" s="1360" t="s">
        <v>231</v>
      </c>
      <c r="G947" s="1360" t="s">
        <v>230</v>
      </c>
    </row>
    <row r="948" spans="1:7">
      <c r="A948" s="1359">
        <v>1169850964</v>
      </c>
      <c r="B948" s="1360" t="s">
        <v>1533</v>
      </c>
      <c r="C948" s="1360" t="s">
        <v>7</v>
      </c>
      <c r="D948" s="1360"/>
      <c r="E948" s="1360"/>
      <c r="F948" s="1360" t="s">
        <v>231</v>
      </c>
      <c r="G948" s="1360" t="s">
        <v>230</v>
      </c>
    </row>
    <row r="949" spans="1:7">
      <c r="A949" s="1359">
        <v>1169893485</v>
      </c>
      <c r="B949" s="1360" t="s">
        <v>766</v>
      </c>
      <c r="C949" s="1360" t="s">
        <v>379</v>
      </c>
      <c r="D949" s="1360" t="s">
        <v>383</v>
      </c>
      <c r="E949" s="1360" t="s">
        <v>137</v>
      </c>
      <c r="F949" s="1360" t="s">
        <v>231</v>
      </c>
      <c r="G949" s="1360" t="s">
        <v>230</v>
      </c>
    </row>
    <row r="950" spans="1:7">
      <c r="A950" s="1359">
        <v>1169939411</v>
      </c>
      <c r="B950" s="1360" t="s">
        <v>1534</v>
      </c>
      <c r="C950" s="1360" t="s">
        <v>7</v>
      </c>
      <c r="D950" s="1360"/>
      <c r="E950" s="1360"/>
      <c r="F950" s="1360" t="s">
        <v>209</v>
      </c>
      <c r="G950" s="1360" t="s">
        <v>208</v>
      </c>
    </row>
    <row r="951" spans="1:7">
      <c r="A951" s="1359">
        <v>1169970309</v>
      </c>
      <c r="B951" s="1360" t="s">
        <v>539</v>
      </c>
      <c r="C951" s="1360" t="s">
        <v>379</v>
      </c>
      <c r="D951" s="1360" t="s">
        <v>383</v>
      </c>
      <c r="E951" s="1360" t="s">
        <v>137</v>
      </c>
      <c r="F951" s="1360" t="s">
        <v>231</v>
      </c>
      <c r="G951" s="1360" t="s">
        <v>230</v>
      </c>
    </row>
    <row r="952" spans="1:7">
      <c r="A952" s="1359">
        <v>1170054846</v>
      </c>
      <c r="B952" s="1360" t="s">
        <v>1248</v>
      </c>
      <c r="C952" s="1360" t="s">
        <v>379</v>
      </c>
      <c r="D952" s="1360" t="s">
        <v>382</v>
      </c>
      <c r="E952" s="1360" t="s">
        <v>133</v>
      </c>
      <c r="F952" s="1360" t="s">
        <v>231</v>
      </c>
      <c r="G952" s="1360" t="s">
        <v>230</v>
      </c>
    </row>
    <row r="953" spans="1:7">
      <c r="A953" s="1359">
        <v>1170071832</v>
      </c>
      <c r="B953" s="1360" t="s">
        <v>1535</v>
      </c>
      <c r="C953" s="1360" t="s">
        <v>7</v>
      </c>
      <c r="D953" s="1360"/>
      <c r="E953" s="1360"/>
      <c r="F953" s="1360" t="s">
        <v>229</v>
      </c>
      <c r="G953" s="1360" t="s">
        <v>228</v>
      </c>
    </row>
    <row r="954" spans="1:7">
      <c r="A954" s="1359">
        <v>1170092853</v>
      </c>
      <c r="B954" s="1360" t="s">
        <v>1536</v>
      </c>
      <c r="C954" s="1360" t="s">
        <v>7</v>
      </c>
      <c r="D954" s="1360"/>
      <c r="E954" s="1360"/>
      <c r="F954" s="1360" t="s">
        <v>209</v>
      </c>
      <c r="G954" s="1360" t="s">
        <v>208</v>
      </c>
    </row>
    <row r="955" spans="1:7">
      <c r="A955" s="1359">
        <v>1170105507</v>
      </c>
      <c r="B955" s="1360" t="s">
        <v>695</v>
      </c>
      <c r="C955" s="1360" t="s">
        <v>7</v>
      </c>
      <c r="D955" s="1360"/>
      <c r="E955" s="1360"/>
      <c r="F955" s="1360" t="s">
        <v>231</v>
      </c>
      <c r="G955" s="1360" t="s">
        <v>230</v>
      </c>
    </row>
    <row r="956" spans="1:7">
      <c r="A956" s="1359">
        <v>1170179767</v>
      </c>
      <c r="B956" s="1360" t="s">
        <v>534</v>
      </c>
      <c r="C956" s="1360" t="s">
        <v>379</v>
      </c>
      <c r="D956" s="1360" t="s">
        <v>385</v>
      </c>
      <c r="E956" s="1360" t="s">
        <v>129</v>
      </c>
      <c r="F956" s="1360" t="s">
        <v>231</v>
      </c>
      <c r="G956" s="1360" t="s">
        <v>230</v>
      </c>
    </row>
    <row r="957" spans="1:7">
      <c r="A957" s="1359">
        <v>1170212709</v>
      </c>
      <c r="B957" s="1360" t="s">
        <v>1537</v>
      </c>
      <c r="C957" s="1360" t="s">
        <v>7</v>
      </c>
      <c r="D957" s="1360"/>
      <c r="E957" s="1360"/>
      <c r="F957" s="1360" t="s">
        <v>209</v>
      </c>
      <c r="G957" s="1360" t="s">
        <v>208</v>
      </c>
    </row>
    <row r="958" spans="1:7">
      <c r="A958" s="1359">
        <v>1170259353</v>
      </c>
      <c r="B958" s="1360" t="s">
        <v>1249</v>
      </c>
      <c r="C958" s="1360" t="s">
        <v>379</v>
      </c>
      <c r="D958" s="1360" t="s">
        <v>383</v>
      </c>
      <c r="E958" s="1360" t="s">
        <v>137</v>
      </c>
      <c r="F958" s="1360" t="s">
        <v>217</v>
      </c>
      <c r="G958" s="1360" t="s">
        <v>216</v>
      </c>
    </row>
    <row r="959" spans="1:7">
      <c r="A959" s="1359">
        <v>1170284401</v>
      </c>
      <c r="B959" s="1360" t="s">
        <v>704</v>
      </c>
      <c r="C959" s="1360" t="s">
        <v>7</v>
      </c>
      <c r="D959" s="1360"/>
      <c r="E959" s="1360"/>
      <c r="F959" s="1360" t="s">
        <v>215</v>
      </c>
      <c r="G959" s="1360" t="s">
        <v>214</v>
      </c>
    </row>
    <row r="960" spans="1:7">
      <c r="A960" s="1359">
        <v>1170307152</v>
      </c>
      <c r="B960" s="1360" t="s">
        <v>1538</v>
      </c>
      <c r="C960" s="1360" t="s">
        <v>7</v>
      </c>
      <c r="D960" s="1360"/>
      <c r="E960" s="1360"/>
      <c r="F960" s="1360" t="s">
        <v>209</v>
      </c>
      <c r="G960" s="1360" t="s">
        <v>208</v>
      </c>
    </row>
    <row r="961" spans="1:7">
      <c r="A961" s="1359">
        <v>1170311451</v>
      </c>
      <c r="B961" s="1360" t="s">
        <v>1539</v>
      </c>
      <c r="C961" s="1360" t="s">
        <v>7</v>
      </c>
      <c r="D961" s="1360"/>
      <c r="E961" s="1360"/>
      <c r="F961" s="1360" t="s">
        <v>225</v>
      </c>
      <c r="G961" s="1360" t="s">
        <v>224</v>
      </c>
    </row>
    <row r="962" spans="1:7">
      <c r="A962" s="1359">
        <v>1170311626</v>
      </c>
      <c r="B962" s="1360" t="s">
        <v>643</v>
      </c>
      <c r="C962" s="1360" t="s">
        <v>381</v>
      </c>
      <c r="D962" s="1360" t="s">
        <v>385</v>
      </c>
      <c r="E962" s="1360" t="s">
        <v>129</v>
      </c>
      <c r="F962" s="1360" t="s">
        <v>231</v>
      </c>
      <c r="G962" s="1360" t="s">
        <v>230</v>
      </c>
    </row>
    <row r="963" spans="1:7">
      <c r="A963" s="1359">
        <v>1170322045</v>
      </c>
      <c r="B963" s="1360" t="s">
        <v>1540</v>
      </c>
      <c r="C963" s="1360" t="s">
        <v>7</v>
      </c>
      <c r="D963" s="1360"/>
      <c r="E963" s="1360"/>
      <c r="F963" s="1360" t="s">
        <v>231</v>
      </c>
      <c r="G963" s="1360" t="s">
        <v>230</v>
      </c>
    </row>
    <row r="964" spans="1:7">
      <c r="A964" s="1359">
        <v>1170330394</v>
      </c>
      <c r="B964" s="1360" t="s">
        <v>508</v>
      </c>
      <c r="C964" s="1360" t="s">
        <v>379</v>
      </c>
      <c r="D964" s="1360" t="s">
        <v>383</v>
      </c>
      <c r="E964" s="1360" t="s">
        <v>137</v>
      </c>
      <c r="F964" s="1360" t="s">
        <v>231</v>
      </c>
      <c r="G964" s="1360" t="s">
        <v>230</v>
      </c>
    </row>
    <row r="965" spans="1:7">
      <c r="A965" s="1359">
        <v>1170395041</v>
      </c>
      <c r="B965" s="1360" t="s">
        <v>470</v>
      </c>
      <c r="C965" s="1360" t="s">
        <v>379</v>
      </c>
      <c r="D965" s="1360" t="s">
        <v>380</v>
      </c>
      <c r="E965" s="1360" t="s">
        <v>146</v>
      </c>
      <c r="F965" s="1360" t="s">
        <v>231</v>
      </c>
      <c r="G965" s="1360" t="s">
        <v>230</v>
      </c>
    </row>
    <row r="966" spans="1:7">
      <c r="A966" s="1359">
        <v>1170412580</v>
      </c>
      <c r="B966" s="1360" t="s">
        <v>1541</v>
      </c>
      <c r="C966" s="1360" t="s">
        <v>7</v>
      </c>
      <c r="D966" s="1360"/>
      <c r="E966" s="1360"/>
      <c r="F966" s="1360" t="s">
        <v>231</v>
      </c>
      <c r="G966" s="1360" t="s">
        <v>230</v>
      </c>
    </row>
    <row r="967" spans="1:7">
      <c r="A967" s="1359">
        <v>1170429360</v>
      </c>
      <c r="B967" s="1360" t="s">
        <v>734</v>
      </c>
      <c r="C967" s="1360" t="s">
        <v>379</v>
      </c>
      <c r="D967" s="1360" t="s">
        <v>383</v>
      </c>
      <c r="E967" s="1360" t="s">
        <v>137</v>
      </c>
      <c r="F967" s="1360" t="s">
        <v>215</v>
      </c>
      <c r="G967" s="1360" t="s">
        <v>214</v>
      </c>
    </row>
    <row r="968" spans="1:7">
      <c r="A968" s="1359">
        <v>1170458682</v>
      </c>
      <c r="B968" s="1360" t="s">
        <v>1542</v>
      </c>
      <c r="C968" s="1360" t="s">
        <v>7</v>
      </c>
      <c r="D968" s="1360"/>
      <c r="E968" s="1360"/>
      <c r="F968" s="1360" t="s">
        <v>223</v>
      </c>
      <c r="G968" s="1360" t="s">
        <v>222</v>
      </c>
    </row>
    <row r="969" spans="1:7">
      <c r="A969" s="1359">
        <v>1170476122</v>
      </c>
      <c r="B969" s="1360" t="s">
        <v>1250</v>
      </c>
      <c r="C969" s="1360" t="s">
        <v>379</v>
      </c>
      <c r="D969" s="1360" t="s">
        <v>385</v>
      </c>
      <c r="E969" s="1360" t="s">
        <v>129</v>
      </c>
      <c r="F969" s="1360" t="s">
        <v>231</v>
      </c>
      <c r="G969" s="1360" t="s">
        <v>230</v>
      </c>
    </row>
    <row r="970" spans="1:7">
      <c r="A970" s="1359">
        <v>1170519335</v>
      </c>
      <c r="B970" s="1360" t="s">
        <v>1543</v>
      </c>
      <c r="C970" s="1360" t="s">
        <v>7</v>
      </c>
      <c r="D970" s="1360"/>
      <c r="E970" s="1360"/>
      <c r="F970" s="1360" t="s">
        <v>213</v>
      </c>
      <c r="G970" s="1360" t="s">
        <v>212</v>
      </c>
    </row>
    <row r="971" spans="1:7">
      <c r="A971" s="1359">
        <v>1170589312</v>
      </c>
      <c r="B971" s="1360" t="s">
        <v>1544</v>
      </c>
      <c r="C971" s="1360" t="s">
        <v>7</v>
      </c>
      <c r="D971" s="1360"/>
      <c r="E971" s="1360"/>
      <c r="F971" s="1360" t="s">
        <v>217</v>
      </c>
      <c r="G971" s="1360" t="s">
        <v>216</v>
      </c>
    </row>
    <row r="972" spans="1:7">
      <c r="A972" s="1359">
        <v>1170622147</v>
      </c>
      <c r="B972" s="1360" t="s">
        <v>1545</v>
      </c>
      <c r="C972" s="1360" t="s">
        <v>7</v>
      </c>
      <c r="D972" s="1360"/>
      <c r="E972" s="1360"/>
      <c r="F972" s="1360" t="s">
        <v>231</v>
      </c>
      <c r="G972" s="1360" t="s">
        <v>230</v>
      </c>
    </row>
    <row r="973" spans="1:7">
      <c r="A973" s="1359">
        <v>1170631676</v>
      </c>
      <c r="B973" s="1360" t="s">
        <v>911</v>
      </c>
      <c r="C973" s="1360" t="s">
        <v>7</v>
      </c>
      <c r="D973" s="1360"/>
      <c r="E973" s="1360"/>
      <c r="F973" s="1360" t="s">
        <v>223</v>
      </c>
      <c r="G973" s="1360" t="s">
        <v>222</v>
      </c>
    </row>
    <row r="974" spans="1:7">
      <c r="A974" s="1359">
        <v>1170646567</v>
      </c>
      <c r="B974" s="1360" t="s">
        <v>1251</v>
      </c>
      <c r="C974" s="1360" t="s">
        <v>379</v>
      </c>
      <c r="D974" s="1360" t="s">
        <v>380</v>
      </c>
      <c r="E974" s="1360" t="s">
        <v>146</v>
      </c>
      <c r="F974" s="1360" t="s">
        <v>231</v>
      </c>
      <c r="G974" s="1360" t="s">
        <v>230</v>
      </c>
    </row>
    <row r="975" spans="1:7">
      <c r="A975" s="1359">
        <v>1170687090</v>
      </c>
      <c r="B975" s="1360" t="s">
        <v>1546</v>
      </c>
      <c r="C975" s="1360" t="s">
        <v>7</v>
      </c>
      <c r="D975" s="1360"/>
      <c r="E975" s="1360"/>
      <c r="F975" s="1360" t="s">
        <v>231</v>
      </c>
      <c r="G975" s="1360" t="s">
        <v>230</v>
      </c>
    </row>
    <row r="976" spans="1:7">
      <c r="A976" s="1359">
        <v>1170692785</v>
      </c>
      <c r="B976" s="1360" t="s">
        <v>541</v>
      </c>
      <c r="C976" s="1360" t="s">
        <v>379</v>
      </c>
      <c r="D976" s="1360" t="s">
        <v>382</v>
      </c>
      <c r="E976" s="1360" t="s">
        <v>133</v>
      </c>
      <c r="F976" s="1360" t="s">
        <v>231</v>
      </c>
      <c r="G976" s="1360" t="s">
        <v>230</v>
      </c>
    </row>
    <row r="977" spans="1:7">
      <c r="A977" s="1359">
        <v>1170699863</v>
      </c>
      <c r="B977" s="1360" t="s">
        <v>502</v>
      </c>
      <c r="C977" s="1360" t="s">
        <v>379</v>
      </c>
      <c r="D977" s="1360" t="s">
        <v>383</v>
      </c>
      <c r="E977" s="1360" t="s">
        <v>137</v>
      </c>
      <c r="F977" s="1360" t="s">
        <v>231</v>
      </c>
      <c r="G977" s="1360" t="s">
        <v>230</v>
      </c>
    </row>
    <row r="978" spans="1:7">
      <c r="A978" s="1359">
        <v>1170716766</v>
      </c>
      <c r="B978" s="1360" t="s">
        <v>1547</v>
      </c>
      <c r="C978" s="1360" t="s">
        <v>7</v>
      </c>
      <c r="D978" s="1360"/>
      <c r="E978" s="1360"/>
      <c r="F978" s="1360" t="s">
        <v>231</v>
      </c>
      <c r="G978" s="1360" t="s">
        <v>230</v>
      </c>
    </row>
    <row r="979" spans="1:7">
      <c r="A979" s="1359">
        <v>1170733860</v>
      </c>
      <c r="B979" s="1360" t="s">
        <v>1548</v>
      </c>
      <c r="C979" s="1360" t="s">
        <v>7</v>
      </c>
      <c r="D979" s="1360"/>
      <c r="E979" s="1360"/>
      <c r="F979" s="1360" t="s">
        <v>229</v>
      </c>
      <c r="G979" s="1360" t="s">
        <v>228</v>
      </c>
    </row>
    <row r="980" spans="1:7">
      <c r="A980" s="1359">
        <v>1170737234</v>
      </c>
      <c r="B980" s="1360" t="s">
        <v>721</v>
      </c>
      <c r="C980" s="1360" t="s">
        <v>7</v>
      </c>
      <c r="D980" s="1360"/>
      <c r="E980" s="1360"/>
      <c r="F980" s="1360" t="s">
        <v>217</v>
      </c>
      <c r="G980" s="1360" t="s">
        <v>216</v>
      </c>
    </row>
    <row r="981" spans="1:7">
      <c r="A981" s="1359">
        <v>1170749833</v>
      </c>
      <c r="B981" s="1360" t="s">
        <v>1549</v>
      </c>
      <c r="C981" s="1360" t="s">
        <v>7</v>
      </c>
      <c r="D981" s="1360"/>
      <c r="E981" s="1360"/>
      <c r="F981" s="1360" t="s">
        <v>231</v>
      </c>
      <c r="G981" s="1360" t="s">
        <v>230</v>
      </c>
    </row>
    <row r="982" spans="1:7">
      <c r="A982" s="1359">
        <v>1170798160</v>
      </c>
      <c r="B982" s="1360" t="s">
        <v>1550</v>
      </c>
      <c r="C982" s="1360" t="s">
        <v>7</v>
      </c>
      <c r="D982" s="1360"/>
      <c r="E982" s="1360"/>
      <c r="F982" s="1360" t="s">
        <v>227</v>
      </c>
      <c r="G982" s="1360" t="s">
        <v>226</v>
      </c>
    </row>
    <row r="983" spans="1:7">
      <c r="A983" s="1359">
        <v>1170812359</v>
      </c>
      <c r="B983" s="1360" t="s">
        <v>339</v>
      </c>
      <c r="C983" s="1360" t="s">
        <v>379</v>
      </c>
      <c r="D983" s="1360" t="s">
        <v>380</v>
      </c>
      <c r="E983" s="1360" t="s">
        <v>146</v>
      </c>
      <c r="F983" s="1360" t="s">
        <v>217</v>
      </c>
      <c r="G983" s="1360" t="s">
        <v>216</v>
      </c>
    </row>
    <row r="984" spans="1:7">
      <c r="A984" s="1359">
        <v>1170823794</v>
      </c>
      <c r="B984" s="1360" t="s">
        <v>1551</v>
      </c>
      <c r="C984" s="1360" t="s">
        <v>7</v>
      </c>
      <c r="D984" s="1360"/>
      <c r="E984" s="1360"/>
      <c r="F984" s="1360" t="s">
        <v>237</v>
      </c>
      <c r="G984" s="1360" t="s">
        <v>236</v>
      </c>
    </row>
    <row r="985" spans="1:7">
      <c r="A985" s="1359">
        <v>1170854229</v>
      </c>
      <c r="B985" s="1360" t="s">
        <v>837</v>
      </c>
      <c r="C985" s="1360" t="s">
        <v>379</v>
      </c>
      <c r="D985" s="1360" t="s">
        <v>835</v>
      </c>
      <c r="E985" s="1360" t="s">
        <v>238</v>
      </c>
      <c r="F985" s="1360" t="s">
        <v>231</v>
      </c>
      <c r="G985" s="1360" t="s">
        <v>230</v>
      </c>
    </row>
    <row r="986" spans="1:7">
      <c r="A986" s="1359">
        <v>1170855721</v>
      </c>
      <c r="B986" s="1360" t="s">
        <v>1552</v>
      </c>
      <c r="C986" s="1360" t="s">
        <v>7</v>
      </c>
      <c r="D986" s="1360"/>
      <c r="E986" s="1360"/>
      <c r="F986" s="1360" t="s">
        <v>231</v>
      </c>
      <c r="G986" s="1360" t="s">
        <v>230</v>
      </c>
    </row>
    <row r="987" spans="1:7">
      <c r="A987" s="1359">
        <v>1170858048</v>
      </c>
      <c r="B987" s="1360" t="s">
        <v>1553</v>
      </c>
      <c r="C987" s="1360" t="s">
        <v>7</v>
      </c>
      <c r="D987" s="1360"/>
      <c r="E987" s="1360"/>
      <c r="F987" s="1360" t="s">
        <v>231</v>
      </c>
      <c r="G987" s="1360" t="s">
        <v>230</v>
      </c>
    </row>
    <row r="988" spans="1:7">
      <c r="A988" s="1359">
        <v>1170867130</v>
      </c>
      <c r="B988" s="1360" t="s">
        <v>519</v>
      </c>
      <c r="C988" s="1360" t="s">
        <v>379</v>
      </c>
      <c r="D988" s="1360" t="s">
        <v>382</v>
      </c>
      <c r="E988" s="1360" t="s">
        <v>133</v>
      </c>
      <c r="F988" s="1360" t="s">
        <v>231</v>
      </c>
      <c r="G988" s="1360" t="s">
        <v>230</v>
      </c>
    </row>
    <row r="989" spans="1:7">
      <c r="A989" s="1359">
        <v>1170894381</v>
      </c>
      <c r="B989" s="1360" t="s">
        <v>1554</v>
      </c>
      <c r="C989" s="1360" t="s">
        <v>7</v>
      </c>
      <c r="D989" s="1360"/>
      <c r="E989" s="1360"/>
      <c r="F989" s="1360" t="s">
        <v>231</v>
      </c>
      <c r="G989" s="1360" t="s">
        <v>230</v>
      </c>
    </row>
    <row r="990" spans="1:7">
      <c r="A990" s="1359">
        <v>1170916515</v>
      </c>
      <c r="B990" s="1360" t="s">
        <v>1555</v>
      </c>
      <c r="C990" s="1360" t="s">
        <v>7</v>
      </c>
      <c r="D990" s="1360"/>
      <c r="E990" s="1360"/>
      <c r="F990" s="1360" t="s">
        <v>231</v>
      </c>
      <c r="G990" s="1360" t="s">
        <v>230</v>
      </c>
    </row>
    <row r="991" spans="1:7">
      <c r="A991" s="1359">
        <v>1170939632</v>
      </c>
      <c r="B991" s="1360" t="s">
        <v>1252</v>
      </c>
      <c r="C991" s="1360" t="s">
        <v>379</v>
      </c>
      <c r="D991" s="1360" t="s">
        <v>380</v>
      </c>
      <c r="E991" s="1360" t="s">
        <v>146</v>
      </c>
      <c r="F991" s="1360" t="s">
        <v>209</v>
      </c>
      <c r="G991" s="1360" t="s">
        <v>208</v>
      </c>
    </row>
    <row r="992" spans="1:7">
      <c r="A992" s="1359">
        <v>1170950431</v>
      </c>
      <c r="B992" s="1360" t="s">
        <v>340</v>
      </c>
      <c r="C992" s="1360" t="s">
        <v>379</v>
      </c>
      <c r="D992" s="1360" t="s">
        <v>380</v>
      </c>
      <c r="E992" s="1360" t="s">
        <v>146</v>
      </c>
      <c r="F992" s="1360" t="s">
        <v>209</v>
      </c>
      <c r="G992" s="1360" t="s">
        <v>208</v>
      </c>
    </row>
    <row r="993" spans="1:7">
      <c r="A993" s="1359">
        <v>1170992599</v>
      </c>
      <c r="B993" s="1360" t="s">
        <v>1556</v>
      </c>
      <c r="C993" s="1360" t="s">
        <v>7</v>
      </c>
      <c r="D993" s="1360"/>
      <c r="E993" s="1360"/>
      <c r="F993" s="1360" t="s">
        <v>231</v>
      </c>
      <c r="G993" s="1360" t="s">
        <v>230</v>
      </c>
    </row>
    <row r="994" spans="1:7">
      <c r="A994" s="1359">
        <v>1171036172</v>
      </c>
      <c r="B994" s="1360" t="s">
        <v>1557</v>
      </c>
      <c r="C994" s="1360" t="s">
        <v>7</v>
      </c>
      <c r="D994" s="1360"/>
      <c r="E994" s="1360"/>
      <c r="F994" s="1360" t="s">
        <v>209</v>
      </c>
      <c r="G994" s="1360" t="s">
        <v>208</v>
      </c>
    </row>
    <row r="995" spans="1:7">
      <c r="A995" s="1359">
        <v>1171036180</v>
      </c>
      <c r="B995" s="1360" t="s">
        <v>1558</v>
      </c>
      <c r="C995" s="1360" t="s">
        <v>7</v>
      </c>
      <c r="D995" s="1360"/>
      <c r="E995" s="1360"/>
      <c r="F995" s="1360" t="s">
        <v>231</v>
      </c>
      <c r="G995" s="1360" t="s">
        <v>230</v>
      </c>
    </row>
    <row r="996" spans="1:7">
      <c r="A996" s="1359">
        <v>1171077101</v>
      </c>
      <c r="B996" s="1360" t="s">
        <v>1253</v>
      </c>
      <c r="C996" s="1360" t="s">
        <v>379</v>
      </c>
      <c r="D996" s="1360" t="s">
        <v>380</v>
      </c>
      <c r="E996" s="1360" t="s">
        <v>146</v>
      </c>
      <c r="F996" s="1360" t="s">
        <v>231</v>
      </c>
      <c r="G996" s="1360" t="s">
        <v>230</v>
      </c>
    </row>
    <row r="997" spans="1:7">
      <c r="A997" s="1359">
        <v>1171111991</v>
      </c>
      <c r="B997" s="1360" t="s">
        <v>1559</v>
      </c>
      <c r="C997" s="1360" t="s">
        <v>7</v>
      </c>
      <c r="D997" s="1360"/>
      <c r="E997" s="1360"/>
      <c r="F997" s="1360" t="s">
        <v>231</v>
      </c>
      <c r="G997" s="1360" t="s">
        <v>230</v>
      </c>
    </row>
    <row r="998" spans="1:7">
      <c r="A998" s="1359">
        <v>1171119630</v>
      </c>
      <c r="B998" s="1360" t="s">
        <v>1560</v>
      </c>
      <c r="C998" s="1360" t="s">
        <v>7</v>
      </c>
      <c r="D998" s="1360"/>
      <c r="E998" s="1360"/>
      <c r="F998" s="1360" t="s">
        <v>235</v>
      </c>
      <c r="G998" s="1360" t="s">
        <v>234</v>
      </c>
    </row>
    <row r="999" spans="1:7">
      <c r="A999" s="1359">
        <v>1171141147</v>
      </c>
      <c r="B999" s="1360" t="s">
        <v>748</v>
      </c>
      <c r="C999" s="1360" t="s">
        <v>7</v>
      </c>
      <c r="D999" s="1360"/>
      <c r="E999" s="1360"/>
      <c r="F999" s="1360" t="s">
        <v>231</v>
      </c>
      <c r="G999" s="1360" t="s">
        <v>230</v>
      </c>
    </row>
    <row r="1000" spans="1:7">
      <c r="A1000" s="1359">
        <v>1171169601</v>
      </c>
      <c r="B1000" s="1360" t="s">
        <v>530</v>
      </c>
      <c r="C1000" s="1360" t="s">
        <v>379</v>
      </c>
      <c r="D1000" s="1360" t="s">
        <v>383</v>
      </c>
      <c r="E1000" s="1360" t="s">
        <v>137</v>
      </c>
      <c r="F1000" s="1360" t="s">
        <v>209</v>
      </c>
      <c r="G1000" s="1360" t="s">
        <v>208</v>
      </c>
    </row>
    <row r="1001" spans="1:7">
      <c r="A1001" s="1359">
        <v>1171216550</v>
      </c>
      <c r="B1001" s="1360" t="s">
        <v>1561</v>
      </c>
      <c r="C1001" s="1360" t="s">
        <v>7</v>
      </c>
      <c r="D1001" s="1360"/>
      <c r="E1001" s="1360"/>
      <c r="F1001" s="1360" t="s">
        <v>231</v>
      </c>
      <c r="G1001" s="1360" t="s">
        <v>230</v>
      </c>
    </row>
    <row r="1002" spans="1:7">
      <c r="A1002" s="1359">
        <v>1171225866</v>
      </c>
      <c r="B1002" s="1360" t="s">
        <v>1254</v>
      </c>
      <c r="C1002" s="1360" t="s">
        <v>379</v>
      </c>
      <c r="D1002" s="1360" t="s">
        <v>383</v>
      </c>
      <c r="E1002" s="1360" t="s">
        <v>137</v>
      </c>
      <c r="F1002" s="1360" t="s">
        <v>209</v>
      </c>
      <c r="G1002" s="1360" t="s">
        <v>208</v>
      </c>
    </row>
    <row r="1003" spans="1:7">
      <c r="A1003" s="1359">
        <v>1171248033</v>
      </c>
      <c r="B1003" s="1360" t="s">
        <v>509</v>
      </c>
      <c r="C1003" s="1360" t="s">
        <v>379</v>
      </c>
      <c r="D1003" s="1360" t="s">
        <v>383</v>
      </c>
      <c r="E1003" s="1360" t="s">
        <v>137</v>
      </c>
      <c r="F1003" s="1360" t="s">
        <v>231</v>
      </c>
      <c r="G1003" s="1360" t="s">
        <v>230</v>
      </c>
    </row>
    <row r="1004" spans="1:7">
      <c r="A1004" s="1359">
        <v>1171273072</v>
      </c>
      <c r="B1004" s="1360" t="s">
        <v>1562</v>
      </c>
      <c r="C1004" s="1360" t="s">
        <v>7</v>
      </c>
      <c r="D1004" s="1360"/>
      <c r="E1004" s="1360"/>
      <c r="F1004" s="1360" t="s">
        <v>231</v>
      </c>
      <c r="G1004" s="1360" t="s">
        <v>230</v>
      </c>
    </row>
    <row r="1005" spans="1:7">
      <c r="A1005" s="1359">
        <v>1171281935</v>
      </c>
      <c r="B1005" s="1360" t="s">
        <v>745</v>
      </c>
      <c r="C1005" s="1360" t="s">
        <v>7</v>
      </c>
      <c r="D1005" s="1360"/>
      <c r="E1005" s="1360"/>
      <c r="F1005" s="1360" t="s">
        <v>231</v>
      </c>
      <c r="G1005" s="1360" t="s">
        <v>230</v>
      </c>
    </row>
    <row r="1006" spans="1:7">
      <c r="A1006" s="1359">
        <v>1171302566</v>
      </c>
      <c r="B1006" s="1360" t="s">
        <v>1563</v>
      </c>
      <c r="C1006" s="1360" t="s">
        <v>7</v>
      </c>
      <c r="D1006" s="1360"/>
      <c r="E1006" s="1360"/>
      <c r="F1006" s="1360" t="s">
        <v>209</v>
      </c>
      <c r="G1006" s="1360" t="s">
        <v>208</v>
      </c>
    </row>
    <row r="1007" spans="1:7">
      <c r="A1007" s="1359">
        <v>1171332811</v>
      </c>
      <c r="B1007" s="1360" t="s">
        <v>500</v>
      </c>
      <c r="C1007" s="1360" t="s">
        <v>379</v>
      </c>
      <c r="D1007" s="1360" t="s">
        <v>385</v>
      </c>
      <c r="E1007" s="1360" t="s">
        <v>129</v>
      </c>
      <c r="F1007" s="1360" t="s">
        <v>231</v>
      </c>
      <c r="G1007" s="1360" t="s">
        <v>230</v>
      </c>
    </row>
    <row r="1008" spans="1:7">
      <c r="A1008" s="1359">
        <v>1171357255</v>
      </c>
      <c r="B1008" s="1360" t="s">
        <v>1288</v>
      </c>
      <c r="C1008" s="1360" t="s">
        <v>7</v>
      </c>
      <c r="D1008" s="1360"/>
      <c r="E1008" s="1360"/>
      <c r="F1008" s="1360" t="s">
        <v>231</v>
      </c>
      <c r="G1008" s="1360" t="s">
        <v>230</v>
      </c>
    </row>
    <row r="1009" spans="1:7">
      <c r="A1009" s="1359">
        <v>1171398572</v>
      </c>
      <c r="B1009" s="1360" t="s">
        <v>1255</v>
      </c>
      <c r="C1009" s="1360" t="s">
        <v>379</v>
      </c>
      <c r="D1009" s="1360" t="s">
        <v>383</v>
      </c>
      <c r="E1009" s="1360" t="s">
        <v>137</v>
      </c>
      <c r="F1009" s="1360" t="s">
        <v>231</v>
      </c>
      <c r="G1009" s="1360" t="s">
        <v>230</v>
      </c>
    </row>
    <row r="1010" spans="1:7">
      <c r="A1010" s="1359">
        <v>1171412712</v>
      </c>
      <c r="B1010" s="1360" t="s">
        <v>880</v>
      </c>
      <c r="C1010" s="1360" t="s">
        <v>379</v>
      </c>
      <c r="D1010" s="1360" t="s">
        <v>835</v>
      </c>
      <c r="E1010" s="1360" t="s">
        <v>238</v>
      </c>
      <c r="F1010" s="1360" t="s">
        <v>231</v>
      </c>
      <c r="G1010" s="1360" t="s">
        <v>230</v>
      </c>
    </row>
    <row r="1011" spans="1:7">
      <c r="A1011" s="1359">
        <v>1171435333</v>
      </c>
      <c r="B1011" s="1360" t="s">
        <v>1564</v>
      </c>
      <c r="C1011" s="1360" t="s">
        <v>7</v>
      </c>
      <c r="D1011" s="1360"/>
      <c r="E1011" s="1360"/>
      <c r="F1011" s="1360" t="s">
        <v>231</v>
      </c>
      <c r="G1011" s="1360" t="s">
        <v>230</v>
      </c>
    </row>
    <row r="1012" spans="1:7">
      <c r="A1012" s="1359">
        <v>1171448534</v>
      </c>
      <c r="B1012" s="1360" t="s">
        <v>559</v>
      </c>
      <c r="C1012" s="1360" t="s">
        <v>379</v>
      </c>
      <c r="D1012" s="1360" t="s">
        <v>382</v>
      </c>
      <c r="E1012" s="1360" t="s">
        <v>133</v>
      </c>
      <c r="F1012" s="1360" t="s">
        <v>231</v>
      </c>
      <c r="G1012" s="1360" t="s">
        <v>230</v>
      </c>
    </row>
    <row r="1013" spans="1:7">
      <c r="A1013" s="1359">
        <v>1171452106</v>
      </c>
      <c r="B1013" s="1360" t="s">
        <v>1256</v>
      </c>
      <c r="C1013" s="1360" t="s">
        <v>379</v>
      </c>
      <c r="D1013" s="1360" t="s">
        <v>832</v>
      </c>
      <c r="E1013" s="1360" t="s">
        <v>145</v>
      </c>
      <c r="F1013" s="1360" t="s">
        <v>231</v>
      </c>
      <c r="G1013" s="1360" t="s">
        <v>230</v>
      </c>
    </row>
    <row r="1014" spans="1:7">
      <c r="A1014" s="1359">
        <v>1171452163</v>
      </c>
      <c r="B1014" s="1360" t="s">
        <v>904</v>
      </c>
      <c r="C1014" s="1360" t="s">
        <v>7</v>
      </c>
      <c r="D1014" s="1360"/>
      <c r="E1014" s="1360"/>
      <c r="F1014" s="1360" t="s">
        <v>235</v>
      </c>
      <c r="G1014" s="1360" t="s">
        <v>234</v>
      </c>
    </row>
    <row r="1015" spans="1:7">
      <c r="A1015" s="1359">
        <v>1171464101</v>
      </c>
      <c r="B1015" s="1360" t="s">
        <v>1565</v>
      </c>
      <c r="C1015" s="1360" t="s">
        <v>7</v>
      </c>
      <c r="D1015" s="1360"/>
      <c r="E1015" s="1360"/>
      <c r="F1015" s="1360" t="s">
        <v>231</v>
      </c>
      <c r="G1015" s="1360" t="s">
        <v>230</v>
      </c>
    </row>
    <row r="1016" spans="1:7">
      <c r="A1016" s="1359">
        <v>1171488787</v>
      </c>
      <c r="B1016" s="1360" t="s">
        <v>1566</v>
      </c>
      <c r="C1016" s="1360" t="s">
        <v>7</v>
      </c>
      <c r="D1016" s="1360"/>
      <c r="E1016" s="1360"/>
      <c r="F1016" s="1360" t="s">
        <v>231</v>
      </c>
      <c r="G1016" s="1360" t="s">
        <v>230</v>
      </c>
    </row>
    <row r="1017" spans="1:7">
      <c r="A1017" s="1359">
        <v>1171499735</v>
      </c>
      <c r="B1017" s="1360" t="s">
        <v>1567</v>
      </c>
      <c r="C1017" s="1360" t="s">
        <v>7</v>
      </c>
      <c r="D1017" s="1360"/>
      <c r="E1017" s="1360"/>
      <c r="F1017" s="1360" t="s">
        <v>231</v>
      </c>
      <c r="G1017" s="1360" t="s">
        <v>230</v>
      </c>
    </row>
    <row r="1018" spans="1:7">
      <c r="A1018" s="1359">
        <v>1171541924</v>
      </c>
      <c r="B1018" s="1360" t="s">
        <v>1568</v>
      </c>
      <c r="C1018" s="1360" t="s">
        <v>7</v>
      </c>
      <c r="D1018" s="1360"/>
      <c r="E1018" s="1360"/>
      <c r="F1018" s="1360" t="s">
        <v>231</v>
      </c>
      <c r="G1018" s="1360" t="s">
        <v>230</v>
      </c>
    </row>
    <row r="1019" spans="1:7">
      <c r="A1019" s="1359">
        <v>1171573380</v>
      </c>
      <c r="B1019" s="1360" t="s">
        <v>1569</v>
      </c>
      <c r="C1019" s="1360" t="s">
        <v>7</v>
      </c>
      <c r="D1019" s="1360"/>
      <c r="E1019" s="1360"/>
      <c r="F1019" s="1360" t="s">
        <v>237</v>
      </c>
      <c r="G1019" s="1360" t="s">
        <v>236</v>
      </c>
    </row>
    <row r="1020" spans="1:7">
      <c r="A1020" s="1359">
        <v>1171594071</v>
      </c>
      <c r="B1020" s="1360" t="s">
        <v>1570</v>
      </c>
      <c r="C1020" s="1360" t="s">
        <v>7</v>
      </c>
      <c r="D1020" s="1360"/>
      <c r="E1020" s="1360"/>
      <c r="F1020" s="1360" t="s">
        <v>221</v>
      </c>
      <c r="G1020" s="1360" t="s">
        <v>220</v>
      </c>
    </row>
    <row r="1021" spans="1:7">
      <c r="A1021" s="1359">
        <v>1171615850</v>
      </c>
      <c r="B1021" s="1360" t="s">
        <v>1571</v>
      </c>
      <c r="C1021" s="1360" t="s">
        <v>7</v>
      </c>
      <c r="D1021" s="1360"/>
      <c r="E1021" s="1360"/>
      <c r="F1021" s="1360" t="s">
        <v>231</v>
      </c>
      <c r="G1021" s="1360" t="s">
        <v>230</v>
      </c>
    </row>
    <row r="1022" spans="1:7">
      <c r="A1022" s="1359">
        <v>1171619399</v>
      </c>
      <c r="B1022" s="1360" t="s">
        <v>1572</v>
      </c>
      <c r="C1022" s="1360" t="s">
        <v>7</v>
      </c>
      <c r="D1022" s="1360"/>
      <c r="E1022" s="1360"/>
      <c r="F1022" s="1360" t="s">
        <v>213</v>
      </c>
      <c r="G1022" s="1360" t="s">
        <v>212</v>
      </c>
    </row>
    <row r="1023" spans="1:7">
      <c r="A1023" s="1359">
        <v>1171623573</v>
      </c>
      <c r="B1023" s="1360" t="s">
        <v>1573</v>
      </c>
      <c r="C1023" s="1360" t="s">
        <v>7</v>
      </c>
      <c r="D1023" s="1360"/>
      <c r="E1023" s="1360"/>
      <c r="F1023" s="1360" t="s">
        <v>225</v>
      </c>
      <c r="G1023" s="1360" t="s">
        <v>224</v>
      </c>
    </row>
    <row r="1024" spans="1:7">
      <c r="A1024" s="1359">
        <v>1171642219</v>
      </c>
      <c r="B1024" s="1360" t="s">
        <v>1574</v>
      </c>
      <c r="C1024" s="1360" t="s">
        <v>7</v>
      </c>
      <c r="D1024" s="1360"/>
      <c r="E1024" s="1360"/>
      <c r="F1024" s="1360" t="s">
        <v>231</v>
      </c>
      <c r="G1024" s="1360" t="s">
        <v>230</v>
      </c>
    </row>
    <row r="1025" spans="1:7">
      <c r="A1025" s="1359">
        <v>1171645212</v>
      </c>
      <c r="B1025" s="1360" t="s">
        <v>1575</v>
      </c>
      <c r="C1025" s="1360" t="s">
        <v>7</v>
      </c>
      <c r="D1025" s="1360"/>
      <c r="E1025" s="1360"/>
      <c r="F1025" s="1360" t="s">
        <v>231</v>
      </c>
      <c r="G1025" s="1360" t="s">
        <v>230</v>
      </c>
    </row>
    <row r="1026" spans="1:7">
      <c r="A1026" s="1359">
        <v>1171669667</v>
      </c>
      <c r="B1026" s="1360" t="s">
        <v>1576</v>
      </c>
      <c r="C1026" s="1360" t="s">
        <v>7</v>
      </c>
      <c r="D1026" s="1360"/>
      <c r="E1026" s="1360"/>
      <c r="F1026" s="1360" t="s">
        <v>229</v>
      </c>
      <c r="G1026" s="1360" t="s">
        <v>228</v>
      </c>
    </row>
    <row r="1027" spans="1:7">
      <c r="A1027" s="1359">
        <v>1171725402</v>
      </c>
      <c r="B1027" s="1360" t="s">
        <v>1577</v>
      </c>
      <c r="C1027" s="1360" t="s">
        <v>7</v>
      </c>
      <c r="D1027" s="1360"/>
      <c r="E1027" s="1360"/>
      <c r="F1027" s="1360" t="s">
        <v>229</v>
      </c>
      <c r="G1027" s="1360" t="s">
        <v>228</v>
      </c>
    </row>
    <row r="1028" spans="1:7">
      <c r="A1028" s="1359">
        <v>1171739676</v>
      </c>
      <c r="B1028" s="1360" t="s">
        <v>1578</v>
      </c>
      <c r="C1028" s="1360" t="s">
        <v>7</v>
      </c>
      <c r="D1028" s="1360"/>
      <c r="E1028" s="1360"/>
      <c r="F1028" s="1360" t="s">
        <v>207</v>
      </c>
      <c r="G1028" s="1360" t="s">
        <v>206</v>
      </c>
    </row>
    <row r="1029" spans="1:7">
      <c r="A1029" s="1359">
        <v>1171758932</v>
      </c>
      <c r="B1029" s="1360" t="s">
        <v>1579</v>
      </c>
      <c r="C1029" s="1360" t="s">
        <v>7</v>
      </c>
      <c r="D1029" s="1360"/>
      <c r="E1029" s="1360"/>
      <c r="F1029" s="1360" t="s">
        <v>231</v>
      </c>
      <c r="G1029" s="1360" t="s">
        <v>230</v>
      </c>
    </row>
    <row r="1030" spans="1:7">
      <c r="A1030" s="1359">
        <v>1171762579</v>
      </c>
      <c r="B1030" s="1360" t="s">
        <v>1580</v>
      </c>
      <c r="C1030" s="1360" t="s">
        <v>7</v>
      </c>
      <c r="D1030" s="1360"/>
      <c r="E1030" s="1360"/>
      <c r="F1030" s="1360" t="s">
        <v>231</v>
      </c>
      <c r="G1030" s="1360" t="s">
        <v>230</v>
      </c>
    </row>
    <row r="1031" spans="1:7">
      <c r="A1031" s="1359">
        <v>1171765168</v>
      </c>
      <c r="B1031" s="1360" t="s">
        <v>1581</v>
      </c>
      <c r="C1031" s="1360" t="s">
        <v>7</v>
      </c>
      <c r="D1031" s="1360"/>
      <c r="E1031" s="1360"/>
      <c r="F1031" s="1360" t="s">
        <v>231</v>
      </c>
      <c r="G1031" s="1360" t="s">
        <v>230</v>
      </c>
    </row>
    <row r="1032" spans="1:7">
      <c r="A1032" s="1359">
        <v>1171770879</v>
      </c>
      <c r="B1032" s="1360" t="s">
        <v>791</v>
      </c>
      <c r="C1032" s="1360" t="s">
        <v>7</v>
      </c>
      <c r="D1032" s="1360"/>
      <c r="E1032" s="1360"/>
      <c r="F1032" s="1360" t="s">
        <v>231</v>
      </c>
      <c r="G1032" s="1360" t="s">
        <v>230</v>
      </c>
    </row>
    <row r="1033" spans="1:7">
      <c r="A1033" s="1359">
        <v>1171796221</v>
      </c>
      <c r="B1033" s="1360" t="s">
        <v>1582</v>
      </c>
      <c r="C1033" s="1360" t="s">
        <v>7</v>
      </c>
      <c r="D1033" s="1360"/>
      <c r="E1033" s="1360"/>
      <c r="F1033" s="1360" t="s">
        <v>231</v>
      </c>
      <c r="G1033" s="1360" t="s">
        <v>230</v>
      </c>
    </row>
    <row r="1034" spans="1:7">
      <c r="A1034" s="1359">
        <v>1171883581</v>
      </c>
      <c r="B1034" s="1360" t="s">
        <v>1583</v>
      </c>
      <c r="C1034" s="1360" t="s">
        <v>7</v>
      </c>
      <c r="D1034" s="1360"/>
      <c r="E1034" s="1360"/>
      <c r="F1034" s="1360" t="s">
        <v>231</v>
      </c>
      <c r="G1034" s="1360" t="s">
        <v>230</v>
      </c>
    </row>
    <row r="1035" spans="1:7">
      <c r="A1035" s="1359">
        <v>1171895510</v>
      </c>
      <c r="B1035" s="1360" t="s">
        <v>779</v>
      </c>
      <c r="C1035" s="1360" t="s">
        <v>379</v>
      </c>
      <c r="D1035" s="1360" t="s">
        <v>384</v>
      </c>
      <c r="E1035" s="1360" t="s">
        <v>140</v>
      </c>
      <c r="F1035" s="1360" t="s">
        <v>217</v>
      </c>
      <c r="G1035" s="1360" t="s">
        <v>216</v>
      </c>
    </row>
    <row r="1036" spans="1:7">
      <c r="A1036" s="1359">
        <v>1171895601</v>
      </c>
      <c r="B1036" s="1360" t="s">
        <v>1257</v>
      </c>
      <c r="C1036" s="1360" t="s">
        <v>379</v>
      </c>
      <c r="D1036" s="1360" t="s">
        <v>383</v>
      </c>
      <c r="E1036" s="1360" t="s">
        <v>137</v>
      </c>
      <c r="F1036" s="1360" t="s">
        <v>237</v>
      </c>
      <c r="G1036" s="1360" t="s">
        <v>236</v>
      </c>
    </row>
    <row r="1037" spans="1:7">
      <c r="A1037" s="1359">
        <v>1171905038</v>
      </c>
      <c r="B1037" s="1360" t="s">
        <v>1584</v>
      </c>
      <c r="C1037" s="1360" t="s">
        <v>7</v>
      </c>
      <c r="D1037" s="1360"/>
      <c r="E1037" s="1360"/>
      <c r="F1037" s="1360" t="s">
        <v>231</v>
      </c>
      <c r="G1037" s="1360" t="s">
        <v>230</v>
      </c>
    </row>
    <row r="1038" spans="1:7">
      <c r="A1038" s="1359">
        <v>1171945190</v>
      </c>
      <c r="B1038" s="1360" t="s">
        <v>1585</v>
      </c>
      <c r="C1038" s="1360" t="s">
        <v>7</v>
      </c>
      <c r="D1038" s="1360"/>
      <c r="E1038" s="1360"/>
      <c r="F1038" s="1360" t="s">
        <v>209</v>
      </c>
      <c r="G1038" s="1360" t="s">
        <v>208</v>
      </c>
    </row>
    <row r="1039" spans="1:7">
      <c r="A1039" s="1359">
        <v>1171994925</v>
      </c>
      <c r="B1039" s="1360" t="s">
        <v>1258</v>
      </c>
      <c r="C1039" s="1360" t="s">
        <v>381</v>
      </c>
      <c r="D1039" s="1360" t="s">
        <v>380</v>
      </c>
      <c r="E1039" s="1360" t="s">
        <v>146</v>
      </c>
      <c r="F1039" s="1360" t="s">
        <v>237</v>
      </c>
      <c r="G1039" s="1360" t="s">
        <v>236</v>
      </c>
    </row>
    <row r="1040" spans="1:7">
      <c r="A1040" s="1359">
        <v>1171999486</v>
      </c>
      <c r="B1040" s="1360" t="s">
        <v>907</v>
      </c>
      <c r="C1040" s="1360" t="s">
        <v>7</v>
      </c>
      <c r="D1040" s="1360"/>
      <c r="E1040" s="1360"/>
      <c r="F1040" s="1360" t="s">
        <v>231</v>
      </c>
      <c r="G1040" s="1360" t="s">
        <v>230</v>
      </c>
    </row>
    <row r="1041" spans="1:7">
      <c r="A1041" s="1359">
        <v>1172000375</v>
      </c>
      <c r="B1041" s="1360" t="s">
        <v>1586</v>
      </c>
      <c r="C1041" s="1360" t="s">
        <v>7</v>
      </c>
      <c r="D1041" s="1360"/>
      <c r="E1041" s="1360"/>
      <c r="F1041" s="1360" t="s">
        <v>209</v>
      </c>
      <c r="G1041" s="1360" t="s">
        <v>208</v>
      </c>
    </row>
    <row r="1042" spans="1:7">
      <c r="A1042" s="1359">
        <v>1172009228</v>
      </c>
      <c r="B1042" s="1360" t="s">
        <v>1587</v>
      </c>
      <c r="C1042" s="1360" t="s">
        <v>7</v>
      </c>
      <c r="D1042" s="1360"/>
      <c r="E1042" s="1360"/>
      <c r="F1042" s="1360" t="s">
        <v>231</v>
      </c>
      <c r="G1042" s="1360" t="s">
        <v>230</v>
      </c>
    </row>
    <row r="1043" spans="1:7">
      <c r="A1043" s="1359">
        <v>1172038987</v>
      </c>
      <c r="B1043" s="1360" t="s">
        <v>1588</v>
      </c>
      <c r="C1043" s="1360" t="s">
        <v>7</v>
      </c>
      <c r="D1043" s="1360"/>
      <c r="E1043" s="1360"/>
      <c r="F1043" s="1360" t="s">
        <v>221</v>
      </c>
      <c r="G1043" s="1360" t="s">
        <v>220</v>
      </c>
    </row>
    <row r="1044" spans="1:7">
      <c r="A1044" s="1359">
        <v>1172044670</v>
      </c>
      <c r="B1044" s="1360" t="s">
        <v>1589</v>
      </c>
      <c r="C1044" s="1360" t="s">
        <v>7</v>
      </c>
      <c r="D1044" s="1360"/>
      <c r="E1044" s="1360"/>
      <c r="F1044" s="1360" t="s">
        <v>231</v>
      </c>
      <c r="G1044" s="1360" t="s">
        <v>230</v>
      </c>
    </row>
    <row r="1045" spans="1:7">
      <c r="A1045" s="1359">
        <v>1172059355</v>
      </c>
      <c r="B1045" s="1360" t="s">
        <v>1590</v>
      </c>
      <c r="C1045" s="1360" t="s">
        <v>7</v>
      </c>
      <c r="D1045" s="1360"/>
      <c r="E1045" s="1360"/>
      <c r="F1045" s="1360" t="s">
        <v>223</v>
      </c>
      <c r="G1045" s="1360" t="s">
        <v>222</v>
      </c>
    </row>
    <row r="1046" spans="1:7">
      <c r="A1046" s="1359">
        <v>1172067176</v>
      </c>
      <c r="B1046" s="1360" t="s">
        <v>1591</v>
      </c>
      <c r="C1046" s="1360" t="s">
        <v>7</v>
      </c>
      <c r="D1046" s="1360"/>
      <c r="E1046" s="1360"/>
      <c r="F1046" s="1360" t="s">
        <v>209</v>
      </c>
      <c r="G1046" s="1360" t="s">
        <v>208</v>
      </c>
    </row>
    <row r="1047" spans="1:7">
      <c r="A1047" s="1359">
        <v>1172092547</v>
      </c>
      <c r="B1047" s="1360" t="s">
        <v>1592</v>
      </c>
      <c r="C1047" s="1360" t="s">
        <v>7</v>
      </c>
      <c r="D1047" s="1360"/>
      <c r="E1047" s="1360"/>
      <c r="F1047" s="1360" t="s">
        <v>205</v>
      </c>
      <c r="G1047" s="1360" t="s">
        <v>204</v>
      </c>
    </row>
    <row r="1048" spans="1:7">
      <c r="A1048" s="1359">
        <v>1172097074</v>
      </c>
      <c r="B1048" s="1360" t="s">
        <v>1259</v>
      </c>
      <c r="C1048" s="1360" t="s">
        <v>379</v>
      </c>
      <c r="D1048" s="1360" t="s">
        <v>383</v>
      </c>
      <c r="E1048" s="1360" t="s">
        <v>137</v>
      </c>
      <c r="F1048" s="1360" t="s">
        <v>209</v>
      </c>
      <c r="G1048" s="1360" t="s">
        <v>208</v>
      </c>
    </row>
    <row r="1049" spans="1:7">
      <c r="A1049" s="1359">
        <v>1172100142</v>
      </c>
      <c r="B1049" s="1360" t="s">
        <v>956</v>
      </c>
      <c r="C1049" s="1360" t="s">
        <v>379</v>
      </c>
      <c r="D1049" s="1360" t="s">
        <v>382</v>
      </c>
      <c r="E1049" s="1360" t="s">
        <v>133</v>
      </c>
      <c r="F1049" s="1360" t="s">
        <v>231</v>
      </c>
      <c r="G1049" s="1360" t="s">
        <v>230</v>
      </c>
    </row>
    <row r="1050" spans="1:7">
      <c r="A1050" s="1359">
        <v>1172130560</v>
      </c>
      <c r="B1050" s="1360" t="s">
        <v>722</v>
      </c>
      <c r="C1050" s="1360" t="s">
        <v>7</v>
      </c>
      <c r="D1050" s="1360"/>
      <c r="E1050" s="1360"/>
      <c r="F1050" s="1360" t="s">
        <v>231</v>
      </c>
      <c r="G1050" s="1360" t="s">
        <v>230</v>
      </c>
    </row>
    <row r="1051" spans="1:7">
      <c r="A1051" s="1359">
        <v>1172133960</v>
      </c>
      <c r="B1051" s="1360" t="s">
        <v>1593</v>
      </c>
      <c r="C1051" s="1360" t="s">
        <v>7</v>
      </c>
      <c r="D1051" s="1360"/>
      <c r="E1051" s="1360"/>
      <c r="F1051" s="1360" t="s">
        <v>209</v>
      </c>
      <c r="G1051" s="1360" t="s">
        <v>208</v>
      </c>
    </row>
    <row r="1052" spans="1:7">
      <c r="A1052" s="1359">
        <v>1172134109</v>
      </c>
      <c r="B1052" s="1360" t="s">
        <v>1594</v>
      </c>
      <c r="C1052" s="1360" t="s">
        <v>7</v>
      </c>
      <c r="D1052" s="1360"/>
      <c r="E1052" s="1360"/>
      <c r="F1052" s="1360" t="s">
        <v>231</v>
      </c>
      <c r="G1052" s="1360" t="s">
        <v>230</v>
      </c>
    </row>
    <row r="1053" spans="1:7">
      <c r="A1053" s="1359">
        <v>1172153505</v>
      </c>
      <c r="B1053" s="1360" t="s">
        <v>1595</v>
      </c>
      <c r="C1053" s="1360" t="s">
        <v>7</v>
      </c>
      <c r="D1053" s="1360"/>
      <c r="E1053" s="1360"/>
      <c r="F1053" s="1360" t="s">
        <v>217</v>
      </c>
      <c r="G1053" s="1360" t="s">
        <v>216</v>
      </c>
    </row>
    <row r="1054" spans="1:7">
      <c r="A1054" s="1359">
        <v>1172182066</v>
      </c>
      <c r="B1054" s="1360" t="s">
        <v>902</v>
      </c>
      <c r="C1054" s="1360" t="s">
        <v>7</v>
      </c>
      <c r="D1054" s="1360"/>
      <c r="E1054" s="1360"/>
      <c r="F1054" s="1360" t="s">
        <v>231</v>
      </c>
      <c r="G1054" s="1360" t="s">
        <v>230</v>
      </c>
    </row>
    <row r="1055" spans="1:7">
      <c r="A1055" s="1359">
        <v>1172205818</v>
      </c>
      <c r="B1055" s="1360" t="s">
        <v>1260</v>
      </c>
      <c r="C1055" s="1360" t="s">
        <v>379</v>
      </c>
      <c r="D1055" s="1360" t="s">
        <v>383</v>
      </c>
      <c r="E1055" s="1360" t="s">
        <v>137</v>
      </c>
      <c r="F1055" s="1360" t="s">
        <v>231</v>
      </c>
      <c r="G1055" s="1360" t="s">
        <v>230</v>
      </c>
    </row>
    <row r="1056" spans="1:7">
      <c r="A1056" s="1359">
        <v>1172208481</v>
      </c>
      <c r="B1056" s="1360" t="s">
        <v>1261</v>
      </c>
      <c r="C1056" s="1360" t="s">
        <v>379</v>
      </c>
      <c r="D1056" s="1360" t="s">
        <v>382</v>
      </c>
      <c r="E1056" s="1360" t="s">
        <v>133</v>
      </c>
      <c r="F1056" s="1360" t="s">
        <v>209</v>
      </c>
      <c r="G1056" s="1360" t="s">
        <v>208</v>
      </c>
    </row>
    <row r="1057" spans="1:7">
      <c r="A1057" s="1359">
        <v>1172213168</v>
      </c>
      <c r="B1057" s="1360" t="s">
        <v>1596</v>
      </c>
      <c r="C1057" s="1360" t="s">
        <v>7</v>
      </c>
      <c r="D1057" s="1360"/>
      <c r="E1057" s="1360"/>
      <c r="F1057" s="1360" t="s">
        <v>231</v>
      </c>
      <c r="G1057" s="1360" t="s">
        <v>230</v>
      </c>
    </row>
    <row r="1058" spans="1:7">
      <c r="A1058" s="1359">
        <v>1172228067</v>
      </c>
      <c r="B1058" s="1360" t="s">
        <v>1597</v>
      </c>
      <c r="C1058" s="1360" t="s">
        <v>7</v>
      </c>
      <c r="D1058" s="1360"/>
      <c r="E1058" s="1360"/>
      <c r="F1058" s="1360" t="s">
        <v>221</v>
      </c>
      <c r="G1058" s="1360" t="s">
        <v>220</v>
      </c>
    </row>
    <row r="1059" spans="1:7">
      <c r="A1059" s="1359">
        <v>1172241953</v>
      </c>
      <c r="B1059" s="1360" t="s">
        <v>696</v>
      </c>
      <c r="C1059" s="1360" t="s">
        <v>379</v>
      </c>
      <c r="D1059" s="1360" t="s">
        <v>383</v>
      </c>
      <c r="E1059" s="1360" t="s">
        <v>137</v>
      </c>
      <c r="F1059" s="1360" t="s">
        <v>231</v>
      </c>
      <c r="G1059" s="1360" t="s">
        <v>230</v>
      </c>
    </row>
    <row r="1060" spans="1:7">
      <c r="A1060" s="1359">
        <v>1172271729</v>
      </c>
      <c r="B1060" s="1360" t="s">
        <v>1598</v>
      </c>
      <c r="C1060" s="1360" t="s">
        <v>7</v>
      </c>
      <c r="D1060" s="1360"/>
      <c r="E1060" s="1360"/>
      <c r="F1060" s="1360" t="s">
        <v>231</v>
      </c>
      <c r="G1060" s="1360" t="s">
        <v>230</v>
      </c>
    </row>
    <row r="1061" spans="1:7">
      <c r="A1061" s="1359">
        <v>1172330608</v>
      </c>
      <c r="B1061" s="1360" t="s">
        <v>1599</v>
      </c>
      <c r="C1061" s="1360" t="s">
        <v>7</v>
      </c>
      <c r="D1061" s="1360"/>
      <c r="E1061" s="1360"/>
      <c r="F1061" s="1360" t="s">
        <v>229</v>
      </c>
      <c r="G1061" s="1360" t="s">
        <v>228</v>
      </c>
    </row>
    <row r="1062" spans="1:7">
      <c r="A1062" s="1359">
        <v>1172335169</v>
      </c>
      <c r="B1062" s="1360" t="s">
        <v>1262</v>
      </c>
      <c r="C1062" s="1360" t="s">
        <v>379</v>
      </c>
      <c r="D1062" s="1360" t="s">
        <v>382</v>
      </c>
      <c r="E1062" s="1360" t="s">
        <v>133</v>
      </c>
      <c r="F1062" s="1360" t="s">
        <v>235</v>
      </c>
      <c r="G1062" s="1360" t="s">
        <v>234</v>
      </c>
    </row>
    <row r="1063" spans="1:7">
      <c r="A1063" s="1359">
        <v>1172343908</v>
      </c>
      <c r="B1063" s="1360" t="s">
        <v>1263</v>
      </c>
      <c r="C1063" s="1360" t="s">
        <v>379</v>
      </c>
      <c r="D1063" s="1360" t="s">
        <v>423</v>
      </c>
      <c r="E1063" s="1360" t="s">
        <v>102</v>
      </c>
      <c r="F1063" s="1360" t="s">
        <v>231</v>
      </c>
      <c r="G1063" s="1360" t="s">
        <v>230</v>
      </c>
    </row>
    <row r="1064" spans="1:7">
      <c r="A1064" s="1359">
        <v>1172351323</v>
      </c>
      <c r="B1064" s="1360" t="s">
        <v>1600</v>
      </c>
      <c r="C1064" s="1360" t="s">
        <v>7</v>
      </c>
      <c r="D1064" s="1360"/>
      <c r="E1064" s="1360"/>
      <c r="F1064" s="1360" t="s">
        <v>231</v>
      </c>
      <c r="G1064" s="1360" t="s">
        <v>230</v>
      </c>
    </row>
    <row r="1065" spans="1:7">
      <c r="A1065" s="1359">
        <v>1172354269</v>
      </c>
      <c r="B1065" s="1360" t="s">
        <v>1601</v>
      </c>
      <c r="C1065" s="1360" t="s">
        <v>7</v>
      </c>
      <c r="D1065" s="1360"/>
      <c r="E1065" s="1360"/>
      <c r="F1065" s="1360" t="s">
        <v>231</v>
      </c>
      <c r="G1065" s="1360" t="s">
        <v>230</v>
      </c>
    </row>
    <row r="1066" spans="1:7">
      <c r="A1066" s="1359">
        <v>1172405988</v>
      </c>
      <c r="B1066" s="1360" t="s">
        <v>794</v>
      </c>
      <c r="C1066" s="1360" t="s">
        <v>7</v>
      </c>
      <c r="D1066" s="1360"/>
      <c r="E1066" s="1360"/>
      <c r="F1066" s="1360" t="s">
        <v>209</v>
      </c>
      <c r="G1066" s="1360" t="s">
        <v>208</v>
      </c>
    </row>
    <row r="1067" spans="1:7">
      <c r="A1067" s="1359">
        <v>1172420128</v>
      </c>
      <c r="B1067" s="1360" t="s">
        <v>1602</v>
      </c>
      <c r="C1067" s="1360" t="s">
        <v>7</v>
      </c>
      <c r="D1067" s="1360"/>
      <c r="E1067" s="1360"/>
      <c r="F1067" s="1360" t="s">
        <v>231</v>
      </c>
      <c r="G1067" s="1360" t="s">
        <v>230</v>
      </c>
    </row>
    <row r="1068" spans="1:7">
      <c r="A1068" s="1359">
        <v>1172425127</v>
      </c>
      <c r="B1068" s="1360" t="s">
        <v>1603</v>
      </c>
      <c r="C1068" s="1360" t="s">
        <v>7</v>
      </c>
      <c r="D1068" s="1360"/>
      <c r="E1068" s="1360"/>
      <c r="F1068" s="1360" t="s">
        <v>231</v>
      </c>
      <c r="G1068" s="1360" t="s">
        <v>230</v>
      </c>
    </row>
    <row r="1069" spans="1:7">
      <c r="A1069" s="1359">
        <v>1172428204</v>
      </c>
      <c r="B1069" s="1360" t="s">
        <v>1264</v>
      </c>
      <c r="C1069" s="1360" t="s">
        <v>379</v>
      </c>
      <c r="D1069" s="1360" t="s">
        <v>380</v>
      </c>
      <c r="E1069" s="1360" t="s">
        <v>146</v>
      </c>
      <c r="F1069" s="1360" t="s">
        <v>231</v>
      </c>
      <c r="G1069" s="1360" t="s">
        <v>230</v>
      </c>
    </row>
    <row r="1070" spans="1:7">
      <c r="A1070" s="1359">
        <v>1172440019</v>
      </c>
      <c r="B1070" s="1360" t="s">
        <v>1265</v>
      </c>
      <c r="C1070" s="1360" t="s">
        <v>379</v>
      </c>
      <c r="D1070" s="1360" t="s">
        <v>832</v>
      </c>
      <c r="E1070" s="1360" t="s">
        <v>145</v>
      </c>
      <c r="F1070" s="1360" t="s">
        <v>227</v>
      </c>
      <c r="G1070" s="1360" t="s">
        <v>226</v>
      </c>
    </row>
    <row r="1071" spans="1:7">
      <c r="A1071" s="1359">
        <v>1172446859</v>
      </c>
      <c r="B1071" s="1360" t="s">
        <v>421</v>
      </c>
      <c r="C1071" s="1360" t="s">
        <v>7</v>
      </c>
      <c r="D1071" s="1360"/>
      <c r="E1071" s="1360"/>
      <c r="F1071" s="1360" t="s">
        <v>211</v>
      </c>
      <c r="G1071" s="1360" t="s">
        <v>210</v>
      </c>
    </row>
    <row r="1072" spans="1:7">
      <c r="A1072" s="1359">
        <v>1172453020</v>
      </c>
      <c r="B1072" s="1360" t="s">
        <v>1266</v>
      </c>
      <c r="C1072" s="1360" t="s">
        <v>379</v>
      </c>
      <c r="D1072" s="1360" t="s">
        <v>384</v>
      </c>
      <c r="E1072" s="1360" t="s">
        <v>140</v>
      </c>
      <c r="F1072" s="1360" t="s">
        <v>231</v>
      </c>
      <c r="G1072" s="1360" t="s">
        <v>230</v>
      </c>
    </row>
    <row r="1073" spans="1:7">
      <c r="A1073" s="1359">
        <v>1172478746</v>
      </c>
      <c r="B1073" s="1360" t="s">
        <v>1604</v>
      </c>
      <c r="C1073" s="1360" t="s">
        <v>7</v>
      </c>
      <c r="D1073" s="1360"/>
      <c r="E1073" s="1360"/>
      <c r="F1073" s="1360" t="s">
        <v>207</v>
      </c>
      <c r="G1073" s="1360" t="s">
        <v>206</v>
      </c>
    </row>
    <row r="1074" spans="1:7">
      <c r="A1074" s="1359">
        <v>1172509193</v>
      </c>
      <c r="B1074" s="1360" t="s">
        <v>431</v>
      </c>
      <c r="C1074" s="1360" t="s">
        <v>379</v>
      </c>
      <c r="D1074" s="1360" t="s">
        <v>383</v>
      </c>
      <c r="E1074" s="1360" t="s">
        <v>137</v>
      </c>
      <c r="F1074" s="1360" t="s">
        <v>217</v>
      </c>
      <c r="G1074" s="1360" t="s">
        <v>216</v>
      </c>
    </row>
    <row r="1075" spans="1:7">
      <c r="A1075" s="1359">
        <v>1172513286</v>
      </c>
      <c r="B1075" s="1360" t="s">
        <v>1605</v>
      </c>
      <c r="C1075" s="1360" t="s">
        <v>7</v>
      </c>
      <c r="D1075" s="1360"/>
      <c r="E1075" s="1360"/>
      <c r="F1075" s="1360" t="s">
        <v>231</v>
      </c>
      <c r="G1075" s="1360" t="s">
        <v>230</v>
      </c>
    </row>
    <row r="1076" spans="1:7">
      <c r="A1076" s="1359">
        <v>1172513344</v>
      </c>
      <c r="B1076" s="1360" t="s">
        <v>725</v>
      </c>
      <c r="C1076" s="1360" t="s">
        <v>7</v>
      </c>
      <c r="D1076" s="1360"/>
      <c r="E1076" s="1360"/>
      <c r="F1076" s="1360" t="s">
        <v>229</v>
      </c>
      <c r="G1076" s="1360" t="s">
        <v>228</v>
      </c>
    </row>
    <row r="1077" spans="1:7">
      <c r="A1077" s="1359">
        <v>1172526445</v>
      </c>
      <c r="B1077" s="1360" t="s">
        <v>895</v>
      </c>
      <c r="C1077" s="1360" t="s">
        <v>7</v>
      </c>
      <c r="D1077" s="1360"/>
      <c r="E1077" s="1360"/>
      <c r="F1077" s="1360" t="s">
        <v>231</v>
      </c>
      <c r="G1077" s="1360" t="s">
        <v>230</v>
      </c>
    </row>
    <row r="1078" spans="1:7">
      <c r="A1078" s="1359">
        <v>1172537731</v>
      </c>
      <c r="B1078" s="1360" t="s">
        <v>1267</v>
      </c>
      <c r="C1078" s="1360" t="s">
        <v>379</v>
      </c>
      <c r="D1078" s="1360" t="s">
        <v>380</v>
      </c>
      <c r="E1078" s="1360" t="s">
        <v>146</v>
      </c>
      <c r="F1078" s="1360" t="s">
        <v>231</v>
      </c>
      <c r="G1078" s="1360" t="s">
        <v>230</v>
      </c>
    </row>
    <row r="1079" spans="1:7">
      <c r="A1079" s="1359">
        <v>1172537848</v>
      </c>
      <c r="B1079" s="1360" t="s">
        <v>769</v>
      </c>
      <c r="C1079" s="1360" t="s">
        <v>379</v>
      </c>
      <c r="D1079" s="1360" t="s">
        <v>380</v>
      </c>
      <c r="E1079" s="1360" t="s">
        <v>146</v>
      </c>
      <c r="F1079" s="1360" t="s">
        <v>231</v>
      </c>
      <c r="G1079" s="1360" t="s">
        <v>230</v>
      </c>
    </row>
    <row r="1080" spans="1:7">
      <c r="A1080" s="1359">
        <v>1172546021</v>
      </c>
      <c r="B1080" s="1360" t="s">
        <v>1606</v>
      </c>
      <c r="C1080" s="1360" t="s">
        <v>7</v>
      </c>
      <c r="D1080" s="1360"/>
      <c r="E1080" s="1360"/>
      <c r="F1080" s="1360" t="s">
        <v>217</v>
      </c>
      <c r="G1080" s="1360" t="s">
        <v>216</v>
      </c>
    </row>
    <row r="1081" spans="1:7">
      <c r="A1081" s="1359">
        <v>1172571557</v>
      </c>
      <c r="B1081" s="1360" t="s">
        <v>1607</v>
      </c>
      <c r="C1081" s="1360" t="s">
        <v>7</v>
      </c>
      <c r="D1081" s="1360"/>
      <c r="E1081" s="1360"/>
      <c r="F1081" s="1360" t="s">
        <v>231</v>
      </c>
      <c r="G1081" s="1360" t="s">
        <v>230</v>
      </c>
    </row>
    <row r="1082" spans="1:7">
      <c r="A1082" s="1359">
        <v>1172571565</v>
      </c>
      <c r="B1082" s="1360" t="s">
        <v>1608</v>
      </c>
      <c r="C1082" s="1360" t="s">
        <v>7</v>
      </c>
      <c r="D1082" s="1360"/>
      <c r="E1082" s="1360"/>
      <c r="F1082" s="1360" t="s">
        <v>231</v>
      </c>
      <c r="G1082" s="1360" t="s">
        <v>230</v>
      </c>
    </row>
    <row r="1083" spans="1:7">
      <c r="A1083" s="1359">
        <v>1172571656</v>
      </c>
      <c r="B1083" s="1360" t="s">
        <v>1609</v>
      </c>
      <c r="C1083" s="1360" t="s">
        <v>7</v>
      </c>
      <c r="D1083" s="1360"/>
      <c r="E1083" s="1360"/>
      <c r="F1083" s="1360" t="s">
        <v>231</v>
      </c>
      <c r="G1083" s="1360" t="s">
        <v>230</v>
      </c>
    </row>
    <row r="1084" spans="1:7">
      <c r="A1084" s="1359">
        <v>1172597271</v>
      </c>
      <c r="B1084" s="1360" t="s">
        <v>1610</v>
      </c>
      <c r="C1084" s="1360" t="s">
        <v>7</v>
      </c>
      <c r="D1084" s="1360"/>
      <c r="E1084" s="1360"/>
      <c r="F1084" s="1360" t="s">
        <v>237</v>
      </c>
      <c r="G1084" s="1360" t="s">
        <v>236</v>
      </c>
    </row>
    <row r="1085" spans="1:7">
      <c r="A1085" s="1359">
        <v>1172628894</v>
      </c>
      <c r="B1085" s="1360" t="s">
        <v>1611</v>
      </c>
      <c r="C1085" s="1360" t="s">
        <v>7</v>
      </c>
      <c r="D1085" s="1360"/>
      <c r="E1085" s="1360"/>
      <c r="F1085" s="1360" t="s">
        <v>231</v>
      </c>
      <c r="G1085" s="1360" t="s">
        <v>230</v>
      </c>
    </row>
    <row r="1086" spans="1:7">
      <c r="A1086" s="1359">
        <v>1172635881</v>
      </c>
      <c r="B1086" s="1360" t="s">
        <v>726</v>
      </c>
      <c r="C1086" s="1360" t="s">
        <v>379</v>
      </c>
      <c r="D1086" s="1360" t="s">
        <v>383</v>
      </c>
      <c r="E1086" s="1360" t="s">
        <v>137</v>
      </c>
      <c r="F1086" s="1360" t="s">
        <v>231</v>
      </c>
      <c r="G1086" s="1360" t="s">
        <v>230</v>
      </c>
    </row>
    <row r="1087" spans="1:7">
      <c r="A1087" s="1359">
        <v>1172662083</v>
      </c>
      <c r="B1087" s="1360" t="s">
        <v>1612</v>
      </c>
      <c r="C1087" s="1360" t="s">
        <v>7</v>
      </c>
      <c r="D1087" s="1360"/>
      <c r="E1087" s="1360"/>
      <c r="F1087" s="1360" t="s">
        <v>209</v>
      </c>
      <c r="G1087" s="1360" t="s">
        <v>208</v>
      </c>
    </row>
    <row r="1088" spans="1:7">
      <c r="A1088" s="1359">
        <v>1172668767</v>
      </c>
      <c r="B1088" s="1360" t="s">
        <v>1613</v>
      </c>
      <c r="C1088" s="1360" t="s">
        <v>7</v>
      </c>
      <c r="D1088" s="1360"/>
      <c r="E1088" s="1360"/>
      <c r="F1088" s="1360" t="s">
        <v>231</v>
      </c>
      <c r="G1088" s="1360" t="s">
        <v>230</v>
      </c>
    </row>
    <row r="1089" spans="1:7">
      <c r="A1089" s="1359">
        <v>1172671977</v>
      </c>
      <c r="B1089" s="1360" t="s">
        <v>1614</v>
      </c>
      <c r="C1089" s="1360" t="s">
        <v>7</v>
      </c>
      <c r="D1089" s="1360"/>
      <c r="E1089" s="1360"/>
      <c r="F1089" s="1360" t="s">
        <v>231</v>
      </c>
      <c r="G1089" s="1360" t="s">
        <v>230</v>
      </c>
    </row>
    <row r="1090" spans="1:7">
      <c r="A1090" s="1359">
        <v>1172693047</v>
      </c>
      <c r="B1090" s="1360" t="s">
        <v>1615</v>
      </c>
      <c r="C1090" s="1360" t="s">
        <v>7</v>
      </c>
      <c r="D1090" s="1360"/>
      <c r="E1090" s="1360"/>
      <c r="F1090" s="1360" t="s">
        <v>231</v>
      </c>
      <c r="G1090" s="1360" t="s">
        <v>230</v>
      </c>
    </row>
    <row r="1091" spans="1:7">
      <c r="A1091" s="1359">
        <v>1172707516</v>
      </c>
      <c r="B1091" s="1360" t="s">
        <v>973</v>
      </c>
      <c r="C1091" s="1360" t="s">
        <v>7</v>
      </c>
      <c r="D1091" s="1360"/>
      <c r="E1091" s="1360"/>
      <c r="F1091" s="1360" t="s">
        <v>231</v>
      </c>
      <c r="G1091" s="1360" t="s">
        <v>230</v>
      </c>
    </row>
    <row r="1092" spans="1:7">
      <c r="A1092" s="1359">
        <v>1172716137</v>
      </c>
      <c r="B1092" s="1360" t="s">
        <v>1616</v>
      </c>
      <c r="C1092" s="1360" t="s">
        <v>7</v>
      </c>
      <c r="D1092" s="1360"/>
      <c r="E1092" s="1360"/>
      <c r="F1092" s="1360" t="s">
        <v>209</v>
      </c>
      <c r="G1092" s="1360" t="s">
        <v>208</v>
      </c>
    </row>
    <row r="1093" spans="1:7">
      <c r="A1093" s="1359">
        <v>1172734577</v>
      </c>
      <c r="B1093" s="1360" t="s">
        <v>752</v>
      </c>
      <c r="C1093" s="1360" t="s">
        <v>7</v>
      </c>
      <c r="D1093" s="1360"/>
      <c r="E1093" s="1360"/>
      <c r="F1093" s="1360" t="s">
        <v>231</v>
      </c>
      <c r="G1093" s="1360" t="s">
        <v>230</v>
      </c>
    </row>
    <row r="1094" spans="1:7">
      <c r="A1094" s="1359">
        <v>1172760051</v>
      </c>
      <c r="B1094" s="1360" t="s">
        <v>1617</v>
      </c>
      <c r="C1094" s="1360" t="s">
        <v>7</v>
      </c>
      <c r="D1094" s="1360"/>
      <c r="E1094" s="1360"/>
      <c r="F1094" s="1360" t="s">
        <v>231</v>
      </c>
      <c r="G1094" s="1360" t="s">
        <v>230</v>
      </c>
    </row>
    <row r="1095" spans="1:7">
      <c r="A1095" s="1359">
        <v>1172815244</v>
      </c>
      <c r="B1095" s="1360" t="s">
        <v>1618</v>
      </c>
      <c r="C1095" s="1360" t="s">
        <v>7</v>
      </c>
      <c r="D1095" s="1360"/>
      <c r="E1095" s="1360"/>
      <c r="F1095" s="1360" t="s">
        <v>231</v>
      </c>
      <c r="G1095" s="1360" t="s">
        <v>230</v>
      </c>
    </row>
    <row r="1096" spans="1:7">
      <c r="A1096" s="1359">
        <v>1172827587</v>
      </c>
      <c r="B1096" s="1360" t="s">
        <v>1268</v>
      </c>
      <c r="C1096" s="1360" t="s">
        <v>379</v>
      </c>
      <c r="D1096" s="1360" t="s">
        <v>383</v>
      </c>
      <c r="E1096" s="1360" t="s">
        <v>137</v>
      </c>
      <c r="F1096" s="1360" t="s">
        <v>217</v>
      </c>
      <c r="G1096" s="1360" t="s">
        <v>216</v>
      </c>
    </row>
    <row r="1097" spans="1:7">
      <c r="A1097" s="1359">
        <v>1172835341</v>
      </c>
      <c r="B1097" s="1360" t="s">
        <v>1619</v>
      </c>
      <c r="C1097" s="1360" t="s">
        <v>7</v>
      </c>
      <c r="D1097" s="1360"/>
      <c r="E1097" s="1360"/>
      <c r="F1097" s="1360" t="s">
        <v>207</v>
      </c>
      <c r="G1097" s="1360" t="s">
        <v>206</v>
      </c>
    </row>
    <row r="1098" spans="1:7">
      <c r="A1098" s="1359">
        <v>1172843915</v>
      </c>
      <c r="B1098" s="1360" t="s">
        <v>1620</v>
      </c>
      <c r="C1098" s="1360" t="s">
        <v>7</v>
      </c>
      <c r="D1098" s="1360"/>
      <c r="E1098" s="1360"/>
      <c r="F1098" s="1360" t="s">
        <v>209</v>
      </c>
      <c r="G1098" s="1360" t="s">
        <v>208</v>
      </c>
    </row>
    <row r="1099" spans="1:7">
      <c r="A1099" s="1359">
        <v>1172855778</v>
      </c>
      <c r="B1099" s="1360" t="s">
        <v>1269</v>
      </c>
      <c r="C1099" s="1360" t="s">
        <v>379</v>
      </c>
      <c r="D1099" s="1360" t="s">
        <v>380</v>
      </c>
      <c r="E1099" s="1360" t="s">
        <v>146</v>
      </c>
      <c r="F1099" s="1360" t="s">
        <v>217</v>
      </c>
      <c r="G1099" s="1360" t="s">
        <v>216</v>
      </c>
    </row>
    <row r="1100" spans="1:7">
      <c r="A1100" s="1359">
        <v>1172891658</v>
      </c>
      <c r="B1100" s="1360" t="s">
        <v>1621</v>
      </c>
      <c r="C1100" s="1360" t="s">
        <v>7</v>
      </c>
      <c r="D1100" s="1360"/>
      <c r="E1100" s="1360"/>
      <c r="F1100" s="1360" t="s">
        <v>209</v>
      </c>
      <c r="G1100" s="1360" t="s">
        <v>208</v>
      </c>
    </row>
    <row r="1101" spans="1:7">
      <c r="A1101" s="1359">
        <v>1172905078</v>
      </c>
      <c r="B1101" s="1360" t="s">
        <v>901</v>
      </c>
      <c r="C1101" s="1360" t="s">
        <v>379</v>
      </c>
      <c r="D1101" s="1360" t="s">
        <v>840</v>
      </c>
      <c r="E1101" s="1360" t="s">
        <v>110</v>
      </c>
      <c r="F1101" s="1360" t="s">
        <v>219</v>
      </c>
      <c r="G1101" s="1360" t="s">
        <v>218</v>
      </c>
    </row>
    <row r="1102" spans="1:7">
      <c r="A1102" s="1359">
        <v>1172905821</v>
      </c>
      <c r="B1102" s="1360" t="s">
        <v>1622</v>
      </c>
      <c r="C1102" s="1360" t="s">
        <v>7</v>
      </c>
      <c r="D1102" s="1360"/>
      <c r="E1102" s="1360"/>
      <c r="F1102" s="1360" t="s">
        <v>209</v>
      </c>
      <c r="G1102" s="1360" t="s">
        <v>208</v>
      </c>
    </row>
    <row r="1103" spans="1:7">
      <c r="A1103" s="1359">
        <v>1172906639</v>
      </c>
      <c r="B1103" s="1360" t="s">
        <v>770</v>
      </c>
      <c r="C1103" s="1360" t="s">
        <v>379</v>
      </c>
      <c r="D1103" s="1360" t="s">
        <v>383</v>
      </c>
      <c r="E1103" s="1360" t="s">
        <v>137</v>
      </c>
      <c r="F1103" s="1360" t="s">
        <v>231</v>
      </c>
      <c r="G1103" s="1360" t="s">
        <v>230</v>
      </c>
    </row>
    <row r="1104" spans="1:7">
      <c r="A1104" s="1359">
        <v>1172921315</v>
      </c>
      <c r="B1104" s="1360" t="s">
        <v>1623</v>
      </c>
      <c r="C1104" s="1360" t="s">
        <v>7</v>
      </c>
      <c r="D1104" s="1360"/>
      <c r="E1104" s="1360"/>
      <c r="F1104" s="1360" t="s">
        <v>231</v>
      </c>
      <c r="G1104" s="1360" t="s">
        <v>230</v>
      </c>
    </row>
    <row r="1105" spans="1:7">
      <c r="A1105" s="1359">
        <v>1172940729</v>
      </c>
      <c r="B1105" s="1360" t="s">
        <v>1624</v>
      </c>
      <c r="C1105" s="1360" t="s">
        <v>7</v>
      </c>
      <c r="D1105" s="1360"/>
      <c r="E1105" s="1360"/>
      <c r="F1105" s="1360" t="s">
        <v>231</v>
      </c>
      <c r="G1105" s="1360" t="s">
        <v>230</v>
      </c>
    </row>
    <row r="1106" spans="1:7">
      <c r="A1106" s="1359">
        <v>1172944549</v>
      </c>
      <c r="B1106" s="1360" t="s">
        <v>1625</v>
      </c>
      <c r="C1106" s="1360" t="s">
        <v>7</v>
      </c>
      <c r="D1106" s="1360"/>
      <c r="E1106" s="1360"/>
      <c r="F1106" s="1360" t="s">
        <v>231</v>
      </c>
      <c r="G1106" s="1360" t="s">
        <v>230</v>
      </c>
    </row>
    <row r="1107" spans="1:7">
      <c r="A1107" s="1359">
        <v>1172948409</v>
      </c>
      <c r="B1107" s="1360" t="s">
        <v>1626</v>
      </c>
      <c r="C1107" s="1360" t="s">
        <v>7</v>
      </c>
      <c r="D1107" s="1360"/>
      <c r="E1107" s="1360"/>
      <c r="F1107" s="1360" t="s">
        <v>223</v>
      </c>
      <c r="G1107" s="1360" t="s">
        <v>222</v>
      </c>
    </row>
    <row r="1108" spans="1:7">
      <c r="A1108" s="1359">
        <v>1172952161</v>
      </c>
      <c r="B1108" s="1360" t="s">
        <v>1627</v>
      </c>
      <c r="C1108" s="1360" t="s">
        <v>7</v>
      </c>
      <c r="D1108" s="1360"/>
      <c r="E1108" s="1360"/>
      <c r="F1108" s="1360" t="s">
        <v>231</v>
      </c>
      <c r="G1108" s="1360" t="s">
        <v>230</v>
      </c>
    </row>
    <row r="1109" spans="1:7">
      <c r="A1109" s="1359">
        <v>1172957210</v>
      </c>
      <c r="B1109" s="1360" t="s">
        <v>1628</v>
      </c>
      <c r="C1109" s="1360" t="s">
        <v>7</v>
      </c>
      <c r="D1109" s="1360"/>
      <c r="E1109" s="1360"/>
      <c r="F1109" s="1360" t="s">
        <v>221</v>
      </c>
      <c r="G1109" s="1360" t="s">
        <v>220</v>
      </c>
    </row>
    <row r="1110" spans="1:7">
      <c r="A1110" s="1359">
        <v>1172964943</v>
      </c>
      <c r="B1110" s="1360" t="s">
        <v>976</v>
      </c>
      <c r="C1110" s="1360" t="s">
        <v>379</v>
      </c>
      <c r="D1110" s="1360" t="s">
        <v>832</v>
      </c>
      <c r="E1110" s="1360" t="s">
        <v>145</v>
      </c>
      <c r="F1110" s="1360" t="s">
        <v>231</v>
      </c>
      <c r="G1110" s="1360" t="s">
        <v>230</v>
      </c>
    </row>
    <row r="1111" spans="1:7">
      <c r="A1111" s="1359">
        <v>1172969660</v>
      </c>
      <c r="B1111" s="1360" t="s">
        <v>747</v>
      </c>
      <c r="C1111" s="1360" t="s">
        <v>379</v>
      </c>
      <c r="D1111" s="1360" t="s">
        <v>385</v>
      </c>
      <c r="E1111" s="1360" t="s">
        <v>129</v>
      </c>
      <c r="F1111" s="1360" t="s">
        <v>231</v>
      </c>
      <c r="G1111" s="1360" t="s">
        <v>230</v>
      </c>
    </row>
    <row r="1112" spans="1:7">
      <c r="A1112" s="1359">
        <v>1172997414</v>
      </c>
      <c r="B1112" s="1360" t="s">
        <v>1629</v>
      </c>
      <c r="C1112" s="1360" t="s">
        <v>7</v>
      </c>
      <c r="D1112" s="1360"/>
      <c r="E1112" s="1360"/>
      <c r="F1112" s="1360" t="s">
        <v>231</v>
      </c>
      <c r="G1112" s="1360" t="s">
        <v>230</v>
      </c>
    </row>
    <row r="1113" spans="1:7">
      <c r="A1113" s="1359">
        <v>1173019598</v>
      </c>
      <c r="B1113" s="1360" t="s">
        <v>1630</v>
      </c>
      <c r="C1113" s="1360" t="s">
        <v>7</v>
      </c>
      <c r="D1113" s="1360"/>
      <c r="E1113" s="1360"/>
      <c r="F1113" s="1360" t="s">
        <v>229</v>
      </c>
      <c r="G1113" s="1360" t="s">
        <v>228</v>
      </c>
    </row>
    <row r="1114" spans="1:7">
      <c r="A1114" s="1359">
        <v>1173033185</v>
      </c>
      <c r="B1114" s="1360" t="s">
        <v>1631</v>
      </c>
      <c r="C1114" s="1360" t="s">
        <v>7</v>
      </c>
      <c r="D1114" s="1360"/>
      <c r="E1114" s="1360"/>
      <c r="F1114" s="1360" t="s">
        <v>231</v>
      </c>
      <c r="G1114" s="1360" t="s">
        <v>230</v>
      </c>
    </row>
    <row r="1115" spans="1:7">
      <c r="A1115" s="1359">
        <v>1173046955</v>
      </c>
      <c r="B1115" s="1360" t="s">
        <v>1632</v>
      </c>
      <c r="C1115" s="1360" t="s">
        <v>7</v>
      </c>
      <c r="D1115" s="1360"/>
      <c r="E1115" s="1360"/>
      <c r="F1115" s="1360" t="s">
        <v>231</v>
      </c>
      <c r="G1115" s="1360" t="s">
        <v>230</v>
      </c>
    </row>
    <row r="1116" spans="1:7">
      <c r="A1116" s="1359">
        <v>1173097263</v>
      </c>
      <c r="B1116" s="1360" t="s">
        <v>1633</v>
      </c>
      <c r="C1116" s="1360" t="s">
        <v>7</v>
      </c>
      <c r="D1116" s="1360"/>
      <c r="E1116" s="1360"/>
      <c r="F1116" s="1360" t="s">
        <v>209</v>
      </c>
      <c r="G1116" s="1360" t="s">
        <v>208</v>
      </c>
    </row>
    <row r="1117" spans="1:7">
      <c r="A1117" s="1359">
        <v>1173122871</v>
      </c>
      <c r="B1117" s="1360" t="s">
        <v>974</v>
      </c>
      <c r="C1117" s="1360" t="s">
        <v>379</v>
      </c>
      <c r="D1117" s="1360" t="s">
        <v>835</v>
      </c>
      <c r="E1117" s="1360" t="s">
        <v>238</v>
      </c>
      <c r="F1117" s="1360" t="s">
        <v>231</v>
      </c>
      <c r="G1117" s="1360" t="s">
        <v>230</v>
      </c>
    </row>
    <row r="1118" spans="1:7">
      <c r="A1118" s="1359">
        <v>1173155210</v>
      </c>
      <c r="B1118" s="1360" t="s">
        <v>971</v>
      </c>
      <c r="C1118" s="1360" t="s">
        <v>7</v>
      </c>
      <c r="D1118" s="1360"/>
      <c r="E1118" s="1360"/>
      <c r="F1118" s="1360" t="s">
        <v>235</v>
      </c>
      <c r="G1118" s="1360" t="s">
        <v>234</v>
      </c>
    </row>
    <row r="1119" spans="1:7">
      <c r="A1119" s="1359">
        <v>1173165425</v>
      </c>
      <c r="B1119" s="1360" t="s">
        <v>1270</v>
      </c>
      <c r="C1119" s="1360" t="s">
        <v>379</v>
      </c>
      <c r="D1119" s="1360" t="s">
        <v>835</v>
      </c>
      <c r="E1119" s="1360" t="s">
        <v>238</v>
      </c>
      <c r="F1119" s="1360" t="s">
        <v>231</v>
      </c>
      <c r="G1119" s="1360" t="s">
        <v>230</v>
      </c>
    </row>
    <row r="1120" spans="1:7">
      <c r="A1120" s="1359">
        <v>1173171563</v>
      </c>
      <c r="B1120" s="1360" t="s">
        <v>948</v>
      </c>
      <c r="C1120" s="1360" t="s">
        <v>379</v>
      </c>
      <c r="D1120" s="1360" t="s">
        <v>847</v>
      </c>
      <c r="E1120" s="1360" t="s">
        <v>141</v>
      </c>
      <c r="F1120" s="1360" t="s">
        <v>209</v>
      </c>
      <c r="G1120" s="1360" t="s">
        <v>208</v>
      </c>
    </row>
    <row r="1121" spans="1:7">
      <c r="A1121" s="1359">
        <v>1173182156</v>
      </c>
      <c r="B1121" s="1360" t="s">
        <v>542</v>
      </c>
      <c r="C1121" s="1360" t="s">
        <v>379</v>
      </c>
      <c r="D1121" s="1360" t="s">
        <v>383</v>
      </c>
      <c r="E1121" s="1360" t="s">
        <v>137</v>
      </c>
      <c r="F1121" s="1360" t="s">
        <v>231</v>
      </c>
      <c r="G1121" s="1360" t="s">
        <v>230</v>
      </c>
    </row>
    <row r="1122" spans="1:7">
      <c r="A1122" s="1359">
        <v>1173220808</v>
      </c>
      <c r="B1122" s="1360" t="s">
        <v>336</v>
      </c>
      <c r="C1122" s="1360" t="s">
        <v>7</v>
      </c>
      <c r="D1122" s="1360"/>
      <c r="E1122" s="1360"/>
      <c r="F1122" s="1360" t="s">
        <v>205</v>
      </c>
      <c r="G1122" s="1360" t="s">
        <v>204</v>
      </c>
    </row>
    <row r="1123" spans="1:7">
      <c r="A1123" s="1359">
        <v>1173226094</v>
      </c>
      <c r="B1123" s="1360" t="s">
        <v>1634</v>
      </c>
      <c r="C1123" s="1360" t="s">
        <v>7</v>
      </c>
      <c r="D1123" s="1360"/>
      <c r="E1123" s="1360"/>
      <c r="F1123" s="1360" t="s">
        <v>217</v>
      </c>
      <c r="G1123" s="1360" t="s">
        <v>216</v>
      </c>
    </row>
    <row r="1124" spans="1:7">
      <c r="A1124" s="1359">
        <v>1173232498</v>
      </c>
      <c r="B1124" s="1360" t="s">
        <v>1635</v>
      </c>
      <c r="C1124" s="1360" t="s">
        <v>7</v>
      </c>
      <c r="D1124" s="1360"/>
      <c r="E1124" s="1360"/>
      <c r="F1124" s="1360" t="s">
        <v>209</v>
      </c>
      <c r="G1124" s="1360" t="s">
        <v>208</v>
      </c>
    </row>
    <row r="1125" spans="1:7">
      <c r="A1125" s="1359">
        <v>1173257297</v>
      </c>
      <c r="B1125" s="1360" t="s">
        <v>1636</v>
      </c>
      <c r="C1125" s="1360" t="s">
        <v>7</v>
      </c>
      <c r="D1125" s="1360"/>
      <c r="E1125" s="1360"/>
      <c r="F1125" s="1360" t="s">
        <v>231</v>
      </c>
      <c r="G1125" s="1360" t="s">
        <v>230</v>
      </c>
    </row>
    <row r="1126" spans="1:7">
      <c r="A1126" s="1359">
        <v>1173299703</v>
      </c>
      <c r="B1126" s="1360" t="s">
        <v>1637</v>
      </c>
      <c r="C1126" s="1360" t="s">
        <v>7</v>
      </c>
      <c r="D1126" s="1360"/>
      <c r="E1126" s="1360"/>
      <c r="F1126" s="1360" t="s">
        <v>231</v>
      </c>
      <c r="G1126" s="1360" t="s">
        <v>230</v>
      </c>
    </row>
    <row r="1127" spans="1:7">
      <c r="A1127" s="1359">
        <v>1173342735</v>
      </c>
      <c r="B1127" s="1360" t="s">
        <v>523</v>
      </c>
      <c r="C1127" s="1360" t="s">
        <v>379</v>
      </c>
      <c r="D1127" s="1360" t="s">
        <v>385</v>
      </c>
      <c r="E1127" s="1360" t="s">
        <v>129</v>
      </c>
      <c r="F1127" s="1360" t="s">
        <v>205</v>
      </c>
      <c r="G1127" s="1360" t="s">
        <v>204</v>
      </c>
    </row>
    <row r="1128" spans="1:7">
      <c r="A1128" s="1359">
        <v>1173344475</v>
      </c>
      <c r="B1128" s="1360" t="s">
        <v>710</v>
      </c>
      <c r="C1128" s="1360" t="s">
        <v>7</v>
      </c>
      <c r="D1128" s="1360"/>
      <c r="E1128" s="1360"/>
      <c r="F1128" s="1360" t="s">
        <v>221</v>
      </c>
      <c r="G1128" s="1360" t="s">
        <v>220</v>
      </c>
    </row>
    <row r="1129" spans="1:7">
      <c r="A1129" s="1359">
        <v>1173362923</v>
      </c>
      <c r="B1129" s="1360" t="s">
        <v>792</v>
      </c>
      <c r="C1129" s="1360" t="s">
        <v>7</v>
      </c>
      <c r="D1129" s="1360"/>
      <c r="E1129" s="1360"/>
      <c r="F1129" s="1360" t="s">
        <v>237</v>
      </c>
      <c r="G1129" s="1360" t="s">
        <v>236</v>
      </c>
    </row>
    <row r="1130" spans="1:7">
      <c r="A1130" s="1359">
        <v>1173395543</v>
      </c>
      <c r="B1130" s="1360" t="s">
        <v>1638</v>
      </c>
      <c r="C1130" s="1360" t="s">
        <v>7</v>
      </c>
      <c r="D1130" s="1360"/>
      <c r="E1130" s="1360"/>
      <c r="F1130" s="1360" t="s">
        <v>231</v>
      </c>
      <c r="G1130" s="1360" t="s">
        <v>230</v>
      </c>
    </row>
    <row r="1131" spans="1:7">
      <c r="A1131" s="1359">
        <v>1173402307</v>
      </c>
      <c r="B1131" s="1360" t="s">
        <v>1639</v>
      </c>
      <c r="C1131" s="1360" t="s">
        <v>7</v>
      </c>
      <c r="D1131" s="1360"/>
      <c r="E1131" s="1360"/>
      <c r="F1131" s="1360" t="s">
        <v>227</v>
      </c>
      <c r="G1131" s="1360" t="s">
        <v>226</v>
      </c>
    </row>
    <row r="1132" spans="1:7">
      <c r="A1132" s="1359">
        <v>1173417248</v>
      </c>
      <c r="B1132" s="1360" t="s">
        <v>1640</v>
      </c>
      <c r="C1132" s="1360" t="s">
        <v>7</v>
      </c>
      <c r="D1132" s="1360"/>
      <c r="E1132" s="1360"/>
      <c r="F1132" s="1360" t="s">
        <v>231</v>
      </c>
      <c r="G1132" s="1360" t="s">
        <v>230</v>
      </c>
    </row>
    <row r="1133" spans="1:7">
      <c r="A1133" s="1359">
        <v>1173422156</v>
      </c>
      <c r="B1133" s="1360" t="s">
        <v>1641</v>
      </c>
      <c r="C1133" s="1360" t="s">
        <v>7</v>
      </c>
      <c r="D1133" s="1360"/>
      <c r="E1133" s="1360"/>
      <c r="F1133" s="1360" t="s">
        <v>225</v>
      </c>
      <c r="G1133" s="1360" t="s">
        <v>224</v>
      </c>
    </row>
    <row r="1134" spans="1:7">
      <c r="A1134" s="1359">
        <v>1173423618</v>
      </c>
      <c r="B1134" s="1360" t="s">
        <v>1642</v>
      </c>
      <c r="C1134" s="1360" t="s">
        <v>7</v>
      </c>
      <c r="D1134" s="1360"/>
      <c r="E1134" s="1360"/>
      <c r="F1134" s="1360" t="s">
        <v>231</v>
      </c>
      <c r="G1134" s="1360" t="s">
        <v>230</v>
      </c>
    </row>
    <row r="1135" spans="1:7">
      <c r="A1135" s="1359">
        <v>1173470437</v>
      </c>
      <c r="B1135" s="1360" t="s">
        <v>1271</v>
      </c>
      <c r="C1135" s="1360" t="s">
        <v>379</v>
      </c>
      <c r="D1135" s="1360" t="s">
        <v>383</v>
      </c>
      <c r="E1135" s="1360" t="s">
        <v>137</v>
      </c>
      <c r="F1135" s="1360" t="s">
        <v>205</v>
      </c>
      <c r="G1135" s="1360" t="s">
        <v>204</v>
      </c>
    </row>
    <row r="1136" spans="1:7">
      <c r="A1136" s="1359">
        <v>1173488322</v>
      </c>
      <c r="B1136" s="1360" t="s">
        <v>1643</v>
      </c>
      <c r="C1136" s="1360" t="s">
        <v>7</v>
      </c>
      <c r="D1136" s="1360"/>
      <c r="E1136" s="1360"/>
      <c r="F1136" s="1360" t="s">
        <v>223</v>
      </c>
      <c r="G1136" s="1360" t="s">
        <v>222</v>
      </c>
    </row>
    <row r="1137" spans="1:7">
      <c r="A1137" s="1359">
        <v>1173489312</v>
      </c>
      <c r="B1137" s="1360" t="s">
        <v>1644</v>
      </c>
      <c r="C1137" s="1360" t="s">
        <v>7</v>
      </c>
      <c r="D1137" s="1360"/>
      <c r="E1137" s="1360"/>
      <c r="F1137" s="1360" t="s">
        <v>231</v>
      </c>
      <c r="G1137" s="1360" t="s">
        <v>230</v>
      </c>
    </row>
    <row r="1138" spans="1:7">
      <c r="A1138" s="1359">
        <v>1173507618</v>
      </c>
      <c r="B1138" s="1360" t="s">
        <v>1272</v>
      </c>
      <c r="C1138" s="1360" t="s">
        <v>379</v>
      </c>
      <c r="D1138" s="1360" t="s">
        <v>383</v>
      </c>
      <c r="E1138" s="1360" t="s">
        <v>137</v>
      </c>
      <c r="F1138" s="1360" t="s">
        <v>237</v>
      </c>
      <c r="G1138" s="1360" t="s">
        <v>236</v>
      </c>
    </row>
    <row r="1139" spans="1:7">
      <c r="A1139" s="1359">
        <v>1173510356</v>
      </c>
      <c r="B1139" s="1360" t="s">
        <v>1645</v>
      </c>
      <c r="C1139" s="1360" t="s">
        <v>7</v>
      </c>
      <c r="D1139" s="1360"/>
      <c r="E1139" s="1360"/>
      <c r="F1139" s="1360" t="s">
        <v>231</v>
      </c>
      <c r="G1139" s="1360" t="s">
        <v>230</v>
      </c>
    </row>
    <row r="1140" spans="1:7">
      <c r="A1140" s="1359">
        <v>1173531097</v>
      </c>
      <c r="B1140" s="1360" t="s">
        <v>1646</v>
      </c>
      <c r="C1140" s="1360" t="s">
        <v>7</v>
      </c>
      <c r="D1140" s="1360"/>
      <c r="E1140" s="1360"/>
      <c r="F1140" s="1360" t="s">
        <v>231</v>
      </c>
      <c r="G1140" s="1360" t="s">
        <v>230</v>
      </c>
    </row>
    <row r="1141" spans="1:7">
      <c r="A1141" s="1359">
        <v>1173542466</v>
      </c>
      <c r="B1141" s="1360" t="s">
        <v>1647</v>
      </c>
      <c r="C1141" s="1360" t="s">
        <v>7</v>
      </c>
      <c r="D1141" s="1360"/>
      <c r="E1141" s="1360"/>
      <c r="F1141" s="1360" t="s">
        <v>229</v>
      </c>
      <c r="G1141" s="1360" t="s">
        <v>228</v>
      </c>
    </row>
    <row r="1142" spans="1:7">
      <c r="A1142" s="1359">
        <v>1173559064</v>
      </c>
      <c r="B1142" s="1360" t="s">
        <v>1648</v>
      </c>
      <c r="C1142" s="1360" t="s">
        <v>7</v>
      </c>
      <c r="D1142" s="1360"/>
      <c r="E1142" s="1360"/>
      <c r="F1142" s="1360" t="s">
        <v>231</v>
      </c>
      <c r="G1142" s="1360" t="s">
        <v>230</v>
      </c>
    </row>
    <row r="1143" spans="1:7">
      <c r="A1143" s="1359">
        <v>1173559486</v>
      </c>
      <c r="B1143" s="1360" t="s">
        <v>1649</v>
      </c>
      <c r="C1143" s="1360" t="s">
        <v>7</v>
      </c>
      <c r="D1143" s="1360"/>
      <c r="E1143" s="1360"/>
      <c r="F1143" s="1360" t="s">
        <v>209</v>
      </c>
      <c r="G1143" s="1360" t="s">
        <v>208</v>
      </c>
    </row>
    <row r="1144" spans="1:7">
      <c r="A1144" s="1359">
        <v>1173566515</v>
      </c>
      <c r="B1144" s="1360" t="s">
        <v>975</v>
      </c>
      <c r="C1144" s="1360" t="s">
        <v>379</v>
      </c>
      <c r="D1144" s="1360" t="s">
        <v>832</v>
      </c>
      <c r="E1144" s="1360" t="s">
        <v>145</v>
      </c>
      <c r="F1144" s="1360" t="s">
        <v>211</v>
      </c>
      <c r="G1144" s="1360" t="s">
        <v>210</v>
      </c>
    </row>
    <row r="1145" spans="1:7">
      <c r="A1145" s="1359">
        <v>1173573214</v>
      </c>
      <c r="B1145" s="1360" t="s">
        <v>1273</v>
      </c>
      <c r="C1145" s="1360" t="s">
        <v>379</v>
      </c>
      <c r="D1145" s="1360" t="s">
        <v>832</v>
      </c>
      <c r="E1145" s="1360" t="s">
        <v>145</v>
      </c>
      <c r="F1145" s="1360" t="s">
        <v>235</v>
      </c>
      <c r="G1145" s="1360" t="s">
        <v>234</v>
      </c>
    </row>
    <row r="1146" spans="1:7">
      <c r="A1146" s="1359">
        <v>1173582645</v>
      </c>
      <c r="B1146" s="1360" t="s">
        <v>1650</v>
      </c>
      <c r="C1146" s="1360" t="s">
        <v>7</v>
      </c>
      <c r="D1146" s="1360"/>
      <c r="E1146" s="1360"/>
      <c r="F1146" s="1360" t="s">
        <v>231</v>
      </c>
      <c r="G1146" s="1360" t="s">
        <v>230</v>
      </c>
    </row>
    <row r="1147" spans="1:7">
      <c r="A1147" s="1359">
        <v>1173589392</v>
      </c>
      <c r="B1147" s="1360" t="s">
        <v>1651</v>
      </c>
      <c r="C1147" s="1360" t="s">
        <v>7</v>
      </c>
      <c r="D1147" s="1360"/>
      <c r="E1147" s="1360"/>
      <c r="F1147" s="1360" t="s">
        <v>231</v>
      </c>
      <c r="G1147" s="1360" t="s">
        <v>230</v>
      </c>
    </row>
    <row r="1148" spans="1:7">
      <c r="A1148" s="1359">
        <v>1173630022</v>
      </c>
      <c r="B1148" s="1360" t="s">
        <v>1274</v>
      </c>
      <c r="C1148" s="1360" t="s">
        <v>379</v>
      </c>
      <c r="D1148" s="1360" t="s">
        <v>383</v>
      </c>
      <c r="E1148" s="1360" t="s">
        <v>137</v>
      </c>
      <c r="F1148" s="1360" t="s">
        <v>209</v>
      </c>
      <c r="G1148" s="1360" t="s">
        <v>208</v>
      </c>
    </row>
    <row r="1149" spans="1:7">
      <c r="A1149" s="1359">
        <v>1173631558</v>
      </c>
      <c r="B1149" s="1360" t="s">
        <v>1652</v>
      </c>
      <c r="C1149" s="1360" t="s">
        <v>7</v>
      </c>
      <c r="D1149" s="1360"/>
      <c r="E1149" s="1360"/>
      <c r="F1149" s="1360" t="s">
        <v>231</v>
      </c>
      <c r="G1149" s="1360" t="s">
        <v>230</v>
      </c>
    </row>
    <row r="1150" spans="1:7">
      <c r="A1150" s="1359">
        <v>1173701526</v>
      </c>
      <c r="B1150" s="1360" t="s">
        <v>1275</v>
      </c>
      <c r="C1150" s="1360" t="s">
        <v>379</v>
      </c>
      <c r="D1150" s="1360" t="s">
        <v>384</v>
      </c>
      <c r="E1150" s="1360" t="s">
        <v>140</v>
      </c>
      <c r="F1150" s="1360" t="s">
        <v>223</v>
      </c>
      <c r="G1150" s="1360" t="s">
        <v>222</v>
      </c>
    </row>
    <row r="1151" spans="1:7">
      <c r="A1151" s="1359">
        <v>1173704520</v>
      </c>
      <c r="B1151" s="1360" t="s">
        <v>958</v>
      </c>
      <c r="C1151" s="1360" t="s">
        <v>379</v>
      </c>
      <c r="D1151" s="1360" t="s">
        <v>832</v>
      </c>
      <c r="E1151" s="1360" t="s">
        <v>145</v>
      </c>
      <c r="F1151" s="1360" t="s">
        <v>231</v>
      </c>
      <c r="G1151" s="1360" t="s">
        <v>230</v>
      </c>
    </row>
    <row r="1152" spans="1:7">
      <c r="A1152" s="1359">
        <v>1173721045</v>
      </c>
      <c r="B1152" s="1360" t="s">
        <v>1276</v>
      </c>
      <c r="C1152" s="1360" t="s">
        <v>379</v>
      </c>
      <c r="D1152" s="1360" t="s">
        <v>383</v>
      </c>
      <c r="E1152" s="1360" t="s">
        <v>137</v>
      </c>
      <c r="F1152" s="1360" t="s">
        <v>231</v>
      </c>
      <c r="G1152" s="1360" t="s">
        <v>230</v>
      </c>
    </row>
    <row r="1153" spans="1:7">
      <c r="A1153" s="1359">
        <v>1173762858</v>
      </c>
      <c r="B1153" s="1360" t="s">
        <v>1653</v>
      </c>
      <c r="C1153" s="1360" t="s">
        <v>7</v>
      </c>
      <c r="D1153" s="1360"/>
      <c r="E1153" s="1360"/>
      <c r="F1153" s="1360" t="s">
        <v>231</v>
      </c>
      <c r="G1153" s="1360" t="s">
        <v>230</v>
      </c>
    </row>
    <row r="1154" spans="1:7">
      <c r="A1154" s="1359">
        <v>1173766586</v>
      </c>
      <c r="B1154" s="1360" t="s">
        <v>1277</v>
      </c>
      <c r="C1154" s="1360" t="s">
        <v>379</v>
      </c>
      <c r="D1154" s="1360" t="s">
        <v>835</v>
      </c>
      <c r="E1154" s="1360" t="s">
        <v>238</v>
      </c>
      <c r="F1154" s="1360" t="s">
        <v>231</v>
      </c>
      <c r="G1154" s="1360" t="s">
        <v>230</v>
      </c>
    </row>
    <row r="1155" spans="1:7">
      <c r="A1155" s="1359">
        <v>1173767568</v>
      </c>
      <c r="B1155" s="1360" t="s">
        <v>836</v>
      </c>
      <c r="C1155" s="1360" t="s">
        <v>379</v>
      </c>
      <c r="D1155" s="1360" t="s">
        <v>832</v>
      </c>
      <c r="E1155" s="1360" t="s">
        <v>145</v>
      </c>
      <c r="F1155" s="1360" t="s">
        <v>217</v>
      </c>
      <c r="G1155" s="1360" t="s">
        <v>216</v>
      </c>
    </row>
    <row r="1156" spans="1:7">
      <c r="A1156" s="1359">
        <v>1173812521</v>
      </c>
      <c r="B1156" s="1360" t="s">
        <v>1654</v>
      </c>
      <c r="C1156" s="1360" t="s">
        <v>7</v>
      </c>
      <c r="D1156" s="1360"/>
      <c r="E1156" s="1360"/>
      <c r="F1156" s="1360" t="s">
        <v>231</v>
      </c>
      <c r="G1156" s="1360" t="s">
        <v>230</v>
      </c>
    </row>
    <row r="1157" spans="1:7">
      <c r="A1157" s="1359">
        <v>1173817041</v>
      </c>
      <c r="B1157" s="1360" t="s">
        <v>1655</v>
      </c>
      <c r="C1157" s="1360" t="s">
        <v>7</v>
      </c>
      <c r="D1157" s="1360"/>
      <c r="E1157" s="1360"/>
      <c r="F1157" s="1360" t="s">
        <v>231</v>
      </c>
      <c r="G1157" s="1360" t="s">
        <v>230</v>
      </c>
    </row>
    <row r="1158" spans="1:7">
      <c r="A1158" s="1359">
        <v>1173832560</v>
      </c>
      <c r="B1158" s="1360" t="s">
        <v>775</v>
      </c>
      <c r="C1158" s="1360" t="s">
        <v>379</v>
      </c>
      <c r="D1158" s="1360" t="s">
        <v>380</v>
      </c>
      <c r="E1158" s="1360" t="s">
        <v>146</v>
      </c>
      <c r="F1158" s="1360" t="s">
        <v>225</v>
      </c>
      <c r="G1158" s="1360" t="s">
        <v>224</v>
      </c>
    </row>
    <row r="1159" spans="1:7">
      <c r="A1159" s="1359">
        <v>1173864514</v>
      </c>
      <c r="B1159" s="1360" t="s">
        <v>1656</v>
      </c>
      <c r="C1159" s="1360" t="s">
        <v>7</v>
      </c>
      <c r="D1159" s="1360"/>
      <c r="E1159" s="1360"/>
      <c r="F1159" s="1360" t="s">
        <v>231</v>
      </c>
      <c r="G1159" s="1360" t="s">
        <v>230</v>
      </c>
    </row>
    <row r="1160" spans="1:7">
      <c r="A1160" s="1359">
        <v>1173869661</v>
      </c>
      <c r="B1160" s="1360" t="s">
        <v>496</v>
      </c>
      <c r="C1160" s="1360" t="s">
        <v>379</v>
      </c>
      <c r="D1160" s="1360" t="s">
        <v>385</v>
      </c>
      <c r="E1160" s="1360" t="s">
        <v>129</v>
      </c>
      <c r="F1160" s="1360" t="s">
        <v>231</v>
      </c>
      <c r="G1160" s="1360" t="s">
        <v>230</v>
      </c>
    </row>
    <row r="1161" spans="1:7">
      <c r="A1161" s="1359">
        <v>1173878407</v>
      </c>
      <c r="B1161" s="1360" t="s">
        <v>1657</v>
      </c>
      <c r="C1161" s="1360" t="s">
        <v>7</v>
      </c>
      <c r="D1161" s="1360"/>
      <c r="E1161" s="1360"/>
      <c r="F1161" s="1360" t="s">
        <v>209</v>
      </c>
      <c r="G1161" s="1360" t="s">
        <v>208</v>
      </c>
    </row>
    <row r="1162" spans="1:7">
      <c r="A1162" s="1359">
        <v>1173886046</v>
      </c>
      <c r="B1162" s="1360" t="s">
        <v>1658</v>
      </c>
      <c r="C1162" s="1360" t="s">
        <v>7</v>
      </c>
      <c r="D1162" s="1360"/>
      <c r="E1162" s="1360"/>
      <c r="F1162" s="1360" t="s">
        <v>231</v>
      </c>
      <c r="G1162" s="1360" t="s">
        <v>230</v>
      </c>
    </row>
    <row r="1163" spans="1:7">
      <c r="A1163" s="1359">
        <v>1173894222</v>
      </c>
      <c r="B1163" s="1360" t="s">
        <v>1659</v>
      </c>
      <c r="C1163" s="1360" t="s">
        <v>7</v>
      </c>
      <c r="D1163" s="1360"/>
      <c r="E1163" s="1360"/>
      <c r="F1163" s="1360" t="s">
        <v>231</v>
      </c>
      <c r="G1163" s="1360" t="s">
        <v>230</v>
      </c>
    </row>
    <row r="1164" spans="1:7">
      <c r="A1164" s="1359">
        <v>1173921173</v>
      </c>
      <c r="B1164" s="1360" t="s">
        <v>1278</v>
      </c>
      <c r="C1164" s="1360" t="s">
        <v>379</v>
      </c>
      <c r="D1164" s="1360" t="s">
        <v>384</v>
      </c>
      <c r="E1164" s="1360" t="s">
        <v>140</v>
      </c>
      <c r="F1164" s="1360" t="s">
        <v>209</v>
      </c>
      <c r="G1164" s="1360" t="s">
        <v>208</v>
      </c>
    </row>
    <row r="1165" spans="1:7">
      <c r="A1165" s="1359">
        <v>1173940512</v>
      </c>
      <c r="B1165" s="1360" t="s">
        <v>1279</v>
      </c>
      <c r="C1165" s="1360" t="s">
        <v>379</v>
      </c>
      <c r="D1165" s="1360" t="s">
        <v>380</v>
      </c>
      <c r="E1165" s="1360" t="s">
        <v>146</v>
      </c>
      <c r="F1165" s="1360" t="s">
        <v>231</v>
      </c>
      <c r="G1165" s="1360" t="s">
        <v>230</v>
      </c>
    </row>
    <row r="1166" spans="1:7">
      <c r="A1166" s="1359">
        <v>1173967515</v>
      </c>
      <c r="B1166" s="1360" t="s">
        <v>731</v>
      </c>
      <c r="C1166" s="1360" t="s">
        <v>379</v>
      </c>
      <c r="D1166" s="1360" t="s">
        <v>382</v>
      </c>
      <c r="E1166" s="1360" t="s">
        <v>133</v>
      </c>
      <c r="F1166" s="1360" t="s">
        <v>209</v>
      </c>
      <c r="G1166" s="1360" t="s">
        <v>208</v>
      </c>
    </row>
    <row r="1167" spans="1:7">
      <c r="A1167" s="1359">
        <v>1173978652</v>
      </c>
      <c r="B1167" s="1360" t="s">
        <v>1280</v>
      </c>
      <c r="C1167" s="1360" t="s">
        <v>379</v>
      </c>
      <c r="D1167" s="1360" t="s">
        <v>383</v>
      </c>
      <c r="E1167" s="1360" t="s">
        <v>137</v>
      </c>
      <c r="F1167" s="1360" t="s">
        <v>223</v>
      </c>
      <c r="G1167" s="1360" t="s">
        <v>222</v>
      </c>
    </row>
    <row r="1168" spans="1:7">
      <c r="A1168" s="1359">
        <v>1173997629</v>
      </c>
      <c r="B1168" s="1360" t="s">
        <v>1281</v>
      </c>
      <c r="C1168" s="1360" t="s">
        <v>379</v>
      </c>
      <c r="D1168" s="1360" t="s">
        <v>840</v>
      </c>
      <c r="E1168" s="1360" t="s">
        <v>110</v>
      </c>
      <c r="F1168" s="1360" t="s">
        <v>235</v>
      </c>
      <c r="G1168" s="1360" t="s">
        <v>234</v>
      </c>
    </row>
    <row r="1169" spans="1:7">
      <c r="A1169" s="1359">
        <v>1174014010</v>
      </c>
      <c r="B1169" s="1360" t="s">
        <v>1660</v>
      </c>
      <c r="C1169" s="1360" t="s">
        <v>7</v>
      </c>
      <c r="D1169" s="1360"/>
      <c r="E1169" s="1360"/>
      <c r="F1169" s="1360" t="s">
        <v>209</v>
      </c>
      <c r="G1169" s="1360" t="s">
        <v>208</v>
      </c>
    </row>
    <row r="1170" spans="1:7">
      <c r="A1170" s="1359">
        <v>1174045386</v>
      </c>
      <c r="B1170" s="1360" t="s">
        <v>1661</v>
      </c>
      <c r="C1170" s="1360" t="s">
        <v>7</v>
      </c>
      <c r="D1170" s="1360"/>
      <c r="E1170" s="1360"/>
      <c r="F1170" s="1360" t="s">
        <v>213</v>
      </c>
      <c r="G1170" s="1360" t="s">
        <v>212</v>
      </c>
    </row>
    <row r="1171" spans="1:7">
      <c r="A1171" s="1359">
        <v>1174051632</v>
      </c>
      <c r="B1171" s="1360" t="s">
        <v>1282</v>
      </c>
      <c r="C1171" s="1360" t="s">
        <v>379</v>
      </c>
      <c r="D1171" s="1360" t="s">
        <v>423</v>
      </c>
      <c r="E1171" s="1360" t="s">
        <v>102</v>
      </c>
      <c r="F1171" s="1360" t="s">
        <v>219</v>
      </c>
      <c r="G1171" s="1360" t="s">
        <v>218</v>
      </c>
    </row>
    <row r="1172" spans="1:7">
      <c r="A1172" s="1359">
        <v>1174060385</v>
      </c>
      <c r="B1172" s="1360" t="s">
        <v>1662</v>
      </c>
      <c r="C1172" s="1360" t="s">
        <v>7</v>
      </c>
      <c r="D1172" s="1360"/>
      <c r="E1172" s="1360"/>
      <c r="F1172" s="1360" t="s">
        <v>231</v>
      </c>
      <c r="G1172" s="1360" t="s">
        <v>230</v>
      </c>
    </row>
    <row r="1173" spans="1:7">
      <c r="A1173" s="1359">
        <v>1174087933</v>
      </c>
      <c r="B1173" s="1360" t="s">
        <v>1283</v>
      </c>
      <c r="C1173" s="1360" t="s">
        <v>379</v>
      </c>
      <c r="D1173" s="1360" t="s">
        <v>385</v>
      </c>
      <c r="E1173" s="1360" t="s">
        <v>129</v>
      </c>
      <c r="F1173" s="1360" t="s">
        <v>231</v>
      </c>
      <c r="G1173" s="1360" t="s">
        <v>230</v>
      </c>
    </row>
    <row r="1174" spans="1:7">
      <c r="A1174" s="1359">
        <v>1174097056</v>
      </c>
      <c r="B1174" s="1360" t="s">
        <v>1663</v>
      </c>
      <c r="C1174" s="1360" t="s">
        <v>7</v>
      </c>
      <c r="D1174" s="1360"/>
      <c r="E1174" s="1360"/>
      <c r="F1174" s="1360" t="s">
        <v>231</v>
      </c>
      <c r="G1174" s="1360" t="s">
        <v>230</v>
      </c>
    </row>
    <row r="1175" spans="1:7">
      <c r="A1175" s="1359">
        <v>1174104498</v>
      </c>
      <c r="B1175" s="1360" t="s">
        <v>1664</v>
      </c>
      <c r="C1175" s="1360" t="s">
        <v>7</v>
      </c>
      <c r="D1175" s="1360"/>
      <c r="E1175" s="1360"/>
      <c r="F1175" s="1360" t="s">
        <v>231</v>
      </c>
      <c r="G1175" s="1360" t="s">
        <v>230</v>
      </c>
    </row>
    <row r="1176" spans="1:7">
      <c r="A1176" s="1359">
        <v>1174111378</v>
      </c>
      <c r="B1176" s="1360" t="s">
        <v>1665</v>
      </c>
      <c r="C1176" s="1360" t="s">
        <v>7</v>
      </c>
      <c r="D1176" s="1360"/>
      <c r="E1176" s="1360"/>
      <c r="F1176" s="1360" t="s">
        <v>217</v>
      </c>
      <c r="G1176" s="1360" t="s">
        <v>216</v>
      </c>
    </row>
    <row r="1177" spans="1:7">
      <c r="A1177" s="1359">
        <v>1174143702</v>
      </c>
      <c r="B1177" s="1360" t="s">
        <v>1666</v>
      </c>
      <c r="C1177" s="1360" t="s">
        <v>7</v>
      </c>
      <c r="D1177" s="1360"/>
      <c r="E1177" s="1360"/>
      <c r="F1177" s="1360" t="s">
        <v>219</v>
      </c>
      <c r="G1177" s="1360" t="s">
        <v>218</v>
      </c>
    </row>
    <row r="1178" spans="1:7">
      <c r="A1178" s="1359">
        <v>1174144494</v>
      </c>
      <c r="B1178" s="1360" t="s">
        <v>1667</v>
      </c>
      <c r="C1178" s="1360" t="s">
        <v>7</v>
      </c>
      <c r="D1178" s="1360"/>
      <c r="E1178" s="1360"/>
      <c r="F1178" s="1360" t="s">
        <v>237</v>
      </c>
      <c r="G1178" s="1360" t="s">
        <v>236</v>
      </c>
    </row>
    <row r="1179" spans="1:7">
      <c r="A1179" s="1359">
        <v>1174153370</v>
      </c>
      <c r="B1179" s="1360" t="s">
        <v>484</v>
      </c>
      <c r="C1179" s="1360" t="s">
        <v>7</v>
      </c>
      <c r="D1179" s="1360"/>
      <c r="E1179" s="1360"/>
      <c r="F1179" s="1360" t="s">
        <v>209</v>
      </c>
      <c r="G1179" s="1360" t="s">
        <v>208</v>
      </c>
    </row>
    <row r="1180" spans="1:7">
      <c r="A1180" s="1359">
        <v>1174196171</v>
      </c>
      <c r="B1180" s="1360" t="s">
        <v>1284</v>
      </c>
      <c r="C1180" s="1360" t="s">
        <v>379</v>
      </c>
      <c r="D1180" s="1360" t="s">
        <v>385</v>
      </c>
      <c r="E1180" s="1360" t="s">
        <v>129</v>
      </c>
      <c r="F1180" s="1360" t="s">
        <v>231</v>
      </c>
      <c r="G1180" s="1360" t="s">
        <v>230</v>
      </c>
    </row>
    <row r="1181" spans="1:7">
      <c r="A1181" s="1359">
        <v>1174196833</v>
      </c>
      <c r="B1181" s="1360" t="s">
        <v>1668</v>
      </c>
      <c r="C1181" s="1360" t="s">
        <v>7</v>
      </c>
      <c r="D1181" s="1360"/>
      <c r="E1181" s="1360"/>
      <c r="F1181" s="1360" t="s">
        <v>233</v>
      </c>
      <c r="G1181" s="1360" t="s">
        <v>232</v>
      </c>
    </row>
    <row r="1182" spans="1:7">
      <c r="A1182" s="1359">
        <v>1174219346</v>
      </c>
      <c r="B1182" s="1360" t="s">
        <v>1285</v>
      </c>
      <c r="C1182" s="1360" t="s">
        <v>379</v>
      </c>
      <c r="D1182" s="1360" t="s">
        <v>382</v>
      </c>
      <c r="E1182" s="1360" t="s">
        <v>133</v>
      </c>
      <c r="F1182" s="1360" t="s">
        <v>209</v>
      </c>
      <c r="G1182" s="1360" t="s">
        <v>208</v>
      </c>
    </row>
    <row r="1183" spans="1:7">
      <c r="A1183" s="1359">
        <v>1174222555</v>
      </c>
      <c r="B1183" s="1360" t="s">
        <v>1669</v>
      </c>
      <c r="C1183" s="1360" t="s">
        <v>7</v>
      </c>
      <c r="D1183" s="1360"/>
      <c r="E1183" s="1360"/>
      <c r="F1183" s="1360" t="s">
        <v>231</v>
      </c>
      <c r="G1183" s="1360" t="s">
        <v>230</v>
      </c>
    </row>
    <row r="1184" spans="1:7">
      <c r="A1184" s="1359">
        <v>1174316001</v>
      </c>
      <c r="B1184" s="1360" t="s">
        <v>1286</v>
      </c>
      <c r="C1184" s="1360" t="s">
        <v>379</v>
      </c>
      <c r="D1184" s="1360" t="s">
        <v>835</v>
      </c>
      <c r="E1184" s="1360" t="s">
        <v>238</v>
      </c>
      <c r="F1184" s="1360" t="s">
        <v>231</v>
      </c>
      <c r="G1184" s="1360" t="s">
        <v>230</v>
      </c>
    </row>
    <row r="1185" spans="1:7">
      <c r="A1185" s="1359">
        <v>1174372160</v>
      </c>
      <c r="B1185" s="1360" t="s">
        <v>1670</v>
      </c>
      <c r="C1185" s="1360" t="s">
        <v>7</v>
      </c>
      <c r="D1185" s="1360"/>
      <c r="E1185" s="1360"/>
      <c r="F1185" s="1360" t="s">
        <v>231</v>
      </c>
      <c r="G1185" s="1360" t="s">
        <v>230</v>
      </c>
    </row>
    <row r="1186" spans="1:7">
      <c r="A1186" s="1359">
        <v>1174372285</v>
      </c>
      <c r="B1186" s="1360" t="s">
        <v>1671</v>
      </c>
      <c r="C1186" s="1360" t="s">
        <v>7</v>
      </c>
      <c r="D1186" s="1360"/>
      <c r="E1186" s="1360"/>
      <c r="F1186" s="1360" t="s">
        <v>231</v>
      </c>
      <c r="G1186" s="1360" t="s">
        <v>230</v>
      </c>
    </row>
    <row r="1187" spans="1:7">
      <c r="A1187" s="1359">
        <v>1174377060</v>
      </c>
      <c r="B1187" s="1360" t="s">
        <v>1672</v>
      </c>
      <c r="C1187" s="1360" t="s">
        <v>7</v>
      </c>
      <c r="D1187" s="1360"/>
      <c r="E1187" s="1360"/>
      <c r="F1187" s="1360" t="s">
        <v>207</v>
      </c>
      <c r="G1187" s="1360" t="s">
        <v>206</v>
      </c>
    </row>
    <row r="1188" spans="1:7">
      <c r="A1188" s="1359">
        <v>1174394198</v>
      </c>
      <c r="B1188" s="1360" t="s">
        <v>1673</v>
      </c>
      <c r="C1188" s="1360" t="s">
        <v>7</v>
      </c>
      <c r="D1188" s="1360"/>
      <c r="E1188" s="1360"/>
      <c r="F1188" s="1360" t="s">
        <v>231</v>
      </c>
      <c r="G1188" s="1360" t="s">
        <v>230</v>
      </c>
    </row>
    <row r="1189" spans="1:7">
      <c r="A1189" s="1359">
        <v>1174398496</v>
      </c>
      <c r="B1189" s="1360" t="s">
        <v>1287</v>
      </c>
      <c r="C1189" s="1360" t="s">
        <v>379</v>
      </c>
      <c r="D1189" s="1360" t="s">
        <v>384</v>
      </c>
      <c r="E1189" s="1360" t="s">
        <v>140</v>
      </c>
      <c r="F1189" s="1360" t="s">
        <v>231</v>
      </c>
      <c r="G1189" s="1360" t="s">
        <v>230</v>
      </c>
    </row>
    <row r="1190" spans="1:7">
      <c r="A1190" s="1359">
        <v>1174436304</v>
      </c>
      <c r="B1190" s="1360" t="s">
        <v>1674</v>
      </c>
      <c r="C1190" s="1360" t="s">
        <v>7</v>
      </c>
      <c r="D1190" s="1360"/>
      <c r="E1190" s="1360"/>
      <c r="F1190" s="1360" t="s">
        <v>231</v>
      </c>
      <c r="G1190" s="1360" t="s">
        <v>230</v>
      </c>
    </row>
    <row r="1191" spans="1:7">
      <c r="A1191" s="1359">
        <v>1174442401</v>
      </c>
      <c r="B1191" s="1360" t="s">
        <v>1675</v>
      </c>
      <c r="C1191" s="1360" t="s">
        <v>7</v>
      </c>
      <c r="D1191" s="1360"/>
      <c r="E1191" s="1360"/>
      <c r="F1191" s="1360" t="s">
        <v>231</v>
      </c>
      <c r="G1191" s="1360" t="s">
        <v>230</v>
      </c>
    </row>
    <row r="1192" spans="1:7">
      <c r="A1192" s="1359">
        <v>1174450073</v>
      </c>
      <c r="B1192" s="1360" t="s">
        <v>977</v>
      </c>
      <c r="C1192" s="1360" t="s">
        <v>379</v>
      </c>
      <c r="D1192" s="1360" t="s">
        <v>832</v>
      </c>
      <c r="E1192" s="1360" t="s">
        <v>145</v>
      </c>
      <c r="F1192" s="1360" t="s">
        <v>231</v>
      </c>
      <c r="G1192" s="1360" t="s">
        <v>230</v>
      </c>
    </row>
    <row r="1193" spans="1:7">
      <c r="A1193" s="1359">
        <v>1174481078</v>
      </c>
      <c r="B1193" s="1360" t="s">
        <v>1676</v>
      </c>
      <c r="C1193" s="1360" t="s">
        <v>7</v>
      </c>
      <c r="D1193" s="1360"/>
      <c r="E1193" s="1360"/>
      <c r="F1193" s="1360" t="s">
        <v>229</v>
      </c>
      <c r="G1193" s="1360" t="s">
        <v>228</v>
      </c>
    </row>
    <row r="1194" spans="1:7">
      <c r="A1194" s="1359">
        <v>1174514332</v>
      </c>
      <c r="B1194" s="1360" t="s">
        <v>1677</v>
      </c>
      <c r="C1194" s="1360" t="s">
        <v>7</v>
      </c>
      <c r="D1194" s="1360"/>
      <c r="E1194" s="1360"/>
      <c r="F1194" s="1360" t="s">
        <v>209</v>
      </c>
      <c r="G1194" s="1360" t="s">
        <v>208</v>
      </c>
    </row>
    <row r="1195" spans="1:7">
      <c r="A1195" s="1359">
        <v>1174551532</v>
      </c>
      <c r="B1195" s="1360" t="s">
        <v>1678</v>
      </c>
      <c r="C1195" s="1360" t="s">
        <v>7</v>
      </c>
      <c r="D1195" s="1360"/>
      <c r="E1195" s="1360"/>
      <c r="F1195" s="1360" t="s">
        <v>235</v>
      </c>
      <c r="G1195" s="1360" t="s">
        <v>234</v>
      </c>
    </row>
    <row r="1196" spans="1:7">
      <c r="A1196" s="1359">
        <v>1174557695</v>
      </c>
      <c r="B1196" s="1360" t="s">
        <v>1679</v>
      </c>
      <c r="C1196" s="1360" t="s">
        <v>7</v>
      </c>
      <c r="D1196" s="1360"/>
      <c r="E1196" s="1360"/>
      <c r="F1196" s="1360" t="s">
        <v>217</v>
      </c>
      <c r="G1196" s="1360" t="s">
        <v>216</v>
      </c>
    </row>
    <row r="1197" spans="1:7">
      <c r="A1197" s="1359">
        <v>1174581562</v>
      </c>
      <c r="B1197" s="1360" t="s">
        <v>1680</v>
      </c>
      <c r="C1197" s="1360" t="s">
        <v>7</v>
      </c>
      <c r="D1197" s="1360"/>
      <c r="E1197" s="1360"/>
      <c r="F1197" s="1360" t="s">
        <v>231</v>
      </c>
      <c r="G1197" s="1360" t="s">
        <v>230</v>
      </c>
    </row>
    <row r="1198" spans="1:7">
      <c r="A1198" s="1359">
        <v>1174597360</v>
      </c>
      <c r="B1198" s="1360" t="s">
        <v>1681</v>
      </c>
      <c r="C1198" s="1360" t="s">
        <v>7</v>
      </c>
      <c r="D1198" s="1360"/>
      <c r="E1198" s="1360"/>
      <c r="F1198" s="1360" t="s">
        <v>231</v>
      </c>
      <c r="G1198" s="1360" t="s">
        <v>230</v>
      </c>
    </row>
    <row r="1199" spans="1:7">
      <c r="A1199" s="1359">
        <v>1174600883</v>
      </c>
      <c r="B1199" s="1360" t="s">
        <v>1682</v>
      </c>
      <c r="C1199" s="1360" t="s">
        <v>7</v>
      </c>
      <c r="D1199" s="1360"/>
      <c r="E1199" s="1360"/>
      <c r="F1199" s="1360" t="s">
        <v>231</v>
      </c>
      <c r="G1199" s="1360" t="s">
        <v>230</v>
      </c>
    </row>
    <row r="1200" spans="1:7">
      <c r="A1200" s="1359">
        <v>1174613605</v>
      </c>
      <c r="B1200" s="1360" t="s">
        <v>1683</v>
      </c>
      <c r="C1200" s="1360" t="s">
        <v>7</v>
      </c>
      <c r="D1200" s="1360"/>
      <c r="E1200" s="1360"/>
      <c r="F1200" s="1360" t="s">
        <v>231</v>
      </c>
      <c r="G1200" s="1360" t="s">
        <v>230</v>
      </c>
    </row>
    <row r="1201" spans="1:7">
      <c r="A1201" s="1359">
        <v>1174635871</v>
      </c>
      <c r="B1201" s="1360" t="s">
        <v>1684</v>
      </c>
      <c r="C1201" s="1360" t="s">
        <v>7</v>
      </c>
      <c r="D1201" s="1360"/>
      <c r="E1201" s="1360"/>
      <c r="F1201" s="1360" t="s">
        <v>225</v>
      </c>
      <c r="G1201" s="1360" t="s">
        <v>224</v>
      </c>
    </row>
    <row r="1202" spans="1:7">
      <c r="A1202" s="1359">
        <v>1174657248</v>
      </c>
      <c r="B1202" s="1360" t="s">
        <v>1288</v>
      </c>
      <c r="C1202" s="1360" t="s">
        <v>379</v>
      </c>
      <c r="D1202" s="1360" t="s">
        <v>385</v>
      </c>
      <c r="E1202" s="1360" t="s">
        <v>129</v>
      </c>
      <c r="F1202" s="1360" t="s">
        <v>231</v>
      </c>
      <c r="G1202" s="1360" t="s">
        <v>230</v>
      </c>
    </row>
    <row r="1203" spans="1:7">
      <c r="A1203" s="1359">
        <v>1174691973</v>
      </c>
      <c r="B1203" s="1360" t="s">
        <v>972</v>
      </c>
      <c r="C1203" s="1360" t="s">
        <v>7</v>
      </c>
      <c r="D1203" s="1360"/>
      <c r="E1203" s="1360"/>
      <c r="F1203" s="1360" t="s">
        <v>209</v>
      </c>
      <c r="G1203" s="1360" t="s">
        <v>208</v>
      </c>
    </row>
    <row r="1204" spans="1:7">
      <c r="A1204" s="1359">
        <v>1174704271</v>
      </c>
      <c r="B1204" s="1360" t="s">
        <v>1685</v>
      </c>
      <c r="C1204" s="1360" t="s">
        <v>7</v>
      </c>
      <c r="D1204" s="1360"/>
      <c r="E1204" s="1360"/>
      <c r="F1204" s="1360" t="s">
        <v>231</v>
      </c>
      <c r="G1204" s="1360" t="s">
        <v>230</v>
      </c>
    </row>
    <row r="1205" spans="1:7">
      <c r="A1205" s="1359">
        <v>1174740572</v>
      </c>
      <c r="B1205" s="1360" t="s">
        <v>1686</v>
      </c>
      <c r="C1205" s="1360" t="s">
        <v>7</v>
      </c>
      <c r="D1205" s="1360"/>
      <c r="E1205" s="1360"/>
      <c r="F1205" s="1360" t="s">
        <v>231</v>
      </c>
      <c r="G1205" s="1360" t="s">
        <v>230</v>
      </c>
    </row>
    <row r="1206" spans="1:7">
      <c r="A1206" s="1359">
        <v>1174748732</v>
      </c>
      <c r="B1206" s="1360" t="s">
        <v>1687</v>
      </c>
      <c r="C1206" s="1360" t="s">
        <v>7</v>
      </c>
      <c r="D1206" s="1360"/>
      <c r="E1206" s="1360"/>
      <c r="F1206" s="1360" t="s">
        <v>221</v>
      </c>
      <c r="G1206" s="1360" t="s">
        <v>220</v>
      </c>
    </row>
    <row r="1207" spans="1:7">
      <c r="A1207" s="1359">
        <v>1174749813</v>
      </c>
      <c r="B1207" s="1360" t="s">
        <v>1688</v>
      </c>
      <c r="C1207" s="1360" t="s">
        <v>7</v>
      </c>
      <c r="D1207" s="1360"/>
      <c r="E1207" s="1360"/>
      <c r="F1207" s="1360" t="s">
        <v>231</v>
      </c>
      <c r="G1207" s="1360" t="s">
        <v>230</v>
      </c>
    </row>
    <row r="1208" spans="1:7">
      <c r="A1208" s="1359">
        <v>1174787086</v>
      </c>
      <c r="B1208" s="1360" t="s">
        <v>1689</v>
      </c>
      <c r="C1208" s="1360" t="s">
        <v>7</v>
      </c>
      <c r="D1208" s="1360"/>
      <c r="E1208" s="1360"/>
      <c r="F1208" s="1360" t="s">
        <v>231</v>
      </c>
      <c r="G1208" s="1360" t="s">
        <v>230</v>
      </c>
    </row>
    <row r="1209" spans="1:7">
      <c r="A1209" s="1359">
        <v>1174791302</v>
      </c>
      <c r="B1209" s="1360" t="s">
        <v>1690</v>
      </c>
      <c r="C1209" s="1360" t="s">
        <v>7</v>
      </c>
      <c r="D1209" s="1360"/>
      <c r="E1209" s="1360"/>
      <c r="F1209" s="1360" t="s">
        <v>209</v>
      </c>
      <c r="G1209" s="1360" t="s">
        <v>208</v>
      </c>
    </row>
    <row r="1210" spans="1:7">
      <c r="A1210" s="1359">
        <v>1174804857</v>
      </c>
      <c r="B1210" s="1360" t="s">
        <v>1691</v>
      </c>
      <c r="C1210" s="1360" t="s">
        <v>7</v>
      </c>
      <c r="D1210" s="1360"/>
      <c r="E1210" s="1360"/>
      <c r="F1210" s="1360" t="s">
        <v>231</v>
      </c>
      <c r="G1210" s="1360" t="s">
        <v>230</v>
      </c>
    </row>
    <row r="1211" spans="1:7">
      <c r="A1211" s="1359">
        <v>1174811720</v>
      </c>
      <c r="B1211" s="1360" t="s">
        <v>1692</v>
      </c>
      <c r="C1211" s="1360" t="s">
        <v>7</v>
      </c>
      <c r="D1211" s="1360"/>
      <c r="E1211" s="1360"/>
      <c r="F1211" s="1360" t="s">
        <v>209</v>
      </c>
      <c r="G1211" s="1360" t="s">
        <v>208</v>
      </c>
    </row>
    <row r="1212" spans="1:7">
      <c r="A1212" s="1359">
        <v>1174816315</v>
      </c>
      <c r="B1212" s="1360" t="s">
        <v>1693</v>
      </c>
      <c r="C1212" s="1360" t="s">
        <v>7</v>
      </c>
      <c r="D1212" s="1360"/>
      <c r="E1212" s="1360"/>
      <c r="F1212" s="1360" t="s">
        <v>231</v>
      </c>
      <c r="G1212" s="1360" t="s">
        <v>230</v>
      </c>
    </row>
    <row r="1213" spans="1:7">
      <c r="A1213" s="1359">
        <v>1174820911</v>
      </c>
      <c r="B1213" s="1360" t="s">
        <v>1289</v>
      </c>
      <c r="C1213" s="1360" t="s">
        <v>379</v>
      </c>
      <c r="D1213" s="1360" t="s">
        <v>385</v>
      </c>
      <c r="E1213" s="1360" t="s">
        <v>129</v>
      </c>
      <c r="F1213" s="1360" t="s">
        <v>231</v>
      </c>
      <c r="G1213" s="1360" t="s">
        <v>230</v>
      </c>
    </row>
    <row r="1214" spans="1:7">
      <c r="A1214" s="1359">
        <v>1174822016</v>
      </c>
      <c r="B1214" s="1360" t="s">
        <v>1694</v>
      </c>
      <c r="C1214" s="1360" t="s">
        <v>7</v>
      </c>
      <c r="D1214" s="1360"/>
      <c r="E1214" s="1360"/>
      <c r="F1214" s="1360" t="s">
        <v>209</v>
      </c>
      <c r="G1214" s="1360" t="s">
        <v>208</v>
      </c>
    </row>
    <row r="1215" spans="1:7">
      <c r="A1215" s="1359">
        <v>1174848318</v>
      </c>
      <c r="B1215" s="1360" t="s">
        <v>1695</v>
      </c>
      <c r="C1215" s="1360" t="s">
        <v>7</v>
      </c>
      <c r="D1215" s="1360"/>
      <c r="E1215" s="1360"/>
      <c r="F1215" s="1360" t="s">
        <v>217</v>
      </c>
      <c r="G1215" s="1360" t="s">
        <v>216</v>
      </c>
    </row>
    <row r="1216" spans="1:7">
      <c r="A1216" s="1359">
        <v>1174851221</v>
      </c>
      <c r="B1216" s="1360" t="s">
        <v>1696</v>
      </c>
      <c r="C1216" s="1360" t="s">
        <v>7</v>
      </c>
      <c r="D1216" s="1360"/>
      <c r="E1216" s="1360"/>
      <c r="F1216" s="1360" t="s">
        <v>231</v>
      </c>
      <c r="G1216" s="1360" t="s">
        <v>230</v>
      </c>
    </row>
    <row r="1217" spans="1:7">
      <c r="A1217" s="1359">
        <v>1174859216</v>
      </c>
      <c r="B1217" s="1360" t="s">
        <v>1697</v>
      </c>
      <c r="C1217" s="1360" t="s">
        <v>7</v>
      </c>
      <c r="D1217" s="1360"/>
      <c r="E1217" s="1360"/>
      <c r="F1217" s="1360" t="s">
        <v>209</v>
      </c>
      <c r="G1217" s="1360" t="s">
        <v>208</v>
      </c>
    </row>
    <row r="1218" spans="1:7">
      <c r="A1218" s="1359">
        <v>1174872979</v>
      </c>
      <c r="B1218" s="1360" t="s">
        <v>1698</v>
      </c>
      <c r="C1218" s="1360" t="s">
        <v>7</v>
      </c>
      <c r="D1218" s="1360"/>
      <c r="E1218" s="1360"/>
      <c r="F1218" s="1360" t="s">
        <v>229</v>
      </c>
      <c r="G1218" s="1360" t="s">
        <v>228</v>
      </c>
    </row>
    <row r="1219" spans="1:7">
      <c r="A1219" s="1359">
        <v>1174895863</v>
      </c>
      <c r="B1219" s="1360" t="s">
        <v>1699</v>
      </c>
      <c r="C1219" s="1360" t="s">
        <v>7</v>
      </c>
      <c r="D1219" s="1360"/>
      <c r="E1219" s="1360"/>
      <c r="F1219" s="1360" t="s">
        <v>209</v>
      </c>
      <c r="G1219" s="1360" t="s">
        <v>208</v>
      </c>
    </row>
    <row r="1220" spans="1:7">
      <c r="A1220" s="1359">
        <v>1174955501</v>
      </c>
      <c r="B1220" s="1360" t="s">
        <v>1700</v>
      </c>
      <c r="C1220" s="1360" t="s">
        <v>7</v>
      </c>
      <c r="D1220" s="1360"/>
      <c r="E1220" s="1360"/>
      <c r="F1220" s="1360" t="s">
        <v>231</v>
      </c>
      <c r="G1220" s="1360" t="s">
        <v>230</v>
      </c>
    </row>
    <row r="1221" spans="1:7">
      <c r="A1221" s="1359">
        <v>1174956087</v>
      </c>
      <c r="B1221" s="1360" t="s">
        <v>1290</v>
      </c>
      <c r="C1221" s="1360" t="s">
        <v>379</v>
      </c>
      <c r="D1221" s="1360" t="s">
        <v>385</v>
      </c>
      <c r="E1221" s="1360" t="s">
        <v>129</v>
      </c>
      <c r="F1221" s="1360" t="s">
        <v>217</v>
      </c>
      <c r="G1221" s="1360" t="s">
        <v>216</v>
      </c>
    </row>
    <row r="1222" spans="1:7">
      <c r="A1222" s="1359">
        <v>1174962572</v>
      </c>
      <c r="B1222" s="1360" t="s">
        <v>1701</v>
      </c>
      <c r="C1222" s="1360" t="s">
        <v>7</v>
      </c>
      <c r="D1222" s="1360"/>
      <c r="E1222" s="1360"/>
      <c r="F1222" s="1360" t="s">
        <v>233</v>
      </c>
      <c r="G1222" s="1360" t="s">
        <v>232</v>
      </c>
    </row>
    <row r="1223" spans="1:7">
      <c r="A1223" s="1359">
        <v>1174968561</v>
      </c>
      <c r="B1223" s="1360" t="s">
        <v>1291</v>
      </c>
      <c r="C1223" s="1360" t="s">
        <v>379</v>
      </c>
      <c r="D1223" s="1360" t="s">
        <v>380</v>
      </c>
      <c r="E1223" s="1360" t="s">
        <v>146</v>
      </c>
      <c r="F1223" s="1360" t="s">
        <v>231</v>
      </c>
      <c r="G1223" s="1360" t="s">
        <v>230</v>
      </c>
    </row>
    <row r="1224" spans="1:7">
      <c r="A1224" s="1359">
        <v>1174985110</v>
      </c>
      <c r="B1224" s="1360" t="s">
        <v>1292</v>
      </c>
      <c r="C1224" s="1360" t="s">
        <v>379</v>
      </c>
      <c r="D1224" s="1360" t="s">
        <v>382</v>
      </c>
      <c r="E1224" s="1360" t="s">
        <v>133</v>
      </c>
      <c r="F1224" s="1360" t="s">
        <v>231</v>
      </c>
      <c r="G1224" s="1360" t="s">
        <v>230</v>
      </c>
    </row>
    <row r="1225" spans="1:7">
      <c r="A1225" s="1359">
        <v>1174997222</v>
      </c>
      <c r="B1225" s="1360" t="s">
        <v>1702</v>
      </c>
      <c r="C1225" s="1360" t="s">
        <v>7</v>
      </c>
      <c r="D1225" s="1360"/>
      <c r="E1225" s="1360"/>
      <c r="F1225" s="1360" t="s">
        <v>231</v>
      </c>
      <c r="G1225" s="1360" t="s">
        <v>230</v>
      </c>
    </row>
    <row r="1226" spans="1:7">
      <c r="A1226" s="1359">
        <v>1175018606</v>
      </c>
      <c r="B1226" s="1360" t="s">
        <v>1703</v>
      </c>
      <c r="C1226" s="1360" t="s">
        <v>7</v>
      </c>
      <c r="D1226" s="1360"/>
      <c r="E1226" s="1360"/>
      <c r="F1226" s="1360" t="s">
        <v>231</v>
      </c>
      <c r="G1226" s="1360" t="s">
        <v>230</v>
      </c>
    </row>
    <row r="1227" spans="1:7">
      <c r="A1227" s="1359">
        <v>1175024349</v>
      </c>
      <c r="B1227" s="1360" t="s">
        <v>1704</v>
      </c>
      <c r="C1227" s="1360" t="s">
        <v>7</v>
      </c>
      <c r="D1227" s="1360"/>
      <c r="E1227" s="1360"/>
      <c r="F1227" s="1360" t="s">
        <v>231</v>
      </c>
      <c r="G1227" s="1360" t="s">
        <v>230</v>
      </c>
    </row>
    <row r="1228" spans="1:7">
      <c r="A1228" s="1359">
        <v>1175035600</v>
      </c>
      <c r="B1228" s="1360" t="s">
        <v>1293</v>
      </c>
      <c r="C1228" s="1360" t="s">
        <v>379</v>
      </c>
      <c r="D1228" s="1360" t="s">
        <v>383</v>
      </c>
      <c r="E1228" s="1360" t="s">
        <v>137</v>
      </c>
      <c r="F1228" s="1360" t="s">
        <v>231</v>
      </c>
      <c r="G1228" s="1360" t="s">
        <v>230</v>
      </c>
    </row>
    <row r="1229" spans="1:7">
      <c r="A1229" s="1359">
        <v>1175090605</v>
      </c>
      <c r="B1229" s="1360" t="s">
        <v>1705</v>
      </c>
      <c r="C1229" s="1360" t="s">
        <v>7</v>
      </c>
      <c r="D1229" s="1360"/>
      <c r="E1229" s="1360"/>
      <c r="F1229" s="1360" t="s">
        <v>231</v>
      </c>
      <c r="G1229" s="1360" t="s">
        <v>230</v>
      </c>
    </row>
    <row r="1230" spans="1:7">
      <c r="A1230" s="1359">
        <v>1175098632</v>
      </c>
      <c r="B1230" s="1360" t="s">
        <v>1706</v>
      </c>
      <c r="C1230" s="1360" t="s">
        <v>7</v>
      </c>
      <c r="D1230" s="1360"/>
      <c r="E1230" s="1360"/>
      <c r="F1230" s="1360" t="s">
        <v>221</v>
      </c>
      <c r="G1230" s="1360" t="s">
        <v>220</v>
      </c>
    </row>
    <row r="1231" spans="1:7">
      <c r="A1231" s="1359">
        <v>1175099663</v>
      </c>
      <c r="B1231" s="1360" t="s">
        <v>1294</v>
      </c>
      <c r="C1231" s="1360" t="s">
        <v>379</v>
      </c>
      <c r="D1231" s="1360" t="s">
        <v>382</v>
      </c>
      <c r="E1231" s="1360" t="s">
        <v>133</v>
      </c>
      <c r="F1231" s="1360" t="s">
        <v>231</v>
      </c>
      <c r="G1231" s="1360" t="s">
        <v>230</v>
      </c>
    </row>
    <row r="1232" spans="1:7">
      <c r="A1232" s="1359">
        <v>1175102640</v>
      </c>
      <c r="B1232" s="1360" t="s">
        <v>1707</v>
      </c>
      <c r="C1232" s="1360" t="s">
        <v>7</v>
      </c>
      <c r="D1232" s="1360"/>
      <c r="E1232" s="1360"/>
      <c r="F1232" s="1360" t="s">
        <v>229</v>
      </c>
      <c r="G1232" s="1360" t="s">
        <v>228</v>
      </c>
    </row>
    <row r="1233" spans="1:7">
      <c r="A1233" s="1359">
        <v>1175122473</v>
      </c>
      <c r="B1233" s="1360" t="s">
        <v>1708</v>
      </c>
      <c r="C1233" s="1360" t="s">
        <v>7</v>
      </c>
      <c r="D1233" s="1360"/>
      <c r="E1233" s="1360"/>
      <c r="F1233" s="1360" t="s">
        <v>231</v>
      </c>
      <c r="G1233" s="1360" t="s">
        <v>230</v>
      </c>
    </row>
    <row r="1234" spans="1:7">
      <c r="A1234" s="1359">
        <v>1175161562</v>
      </c>
      <c r="B1234" s="1360" t="s">
        <v>1709</v>
      </c>
      <c r="C1234" s="1360" t="s">
        <v>7</v>
      </c>
      <c r="D1234" s="1360"/>
      <c r="E1234" s="1360"/>
      <c r="F1234" s="1360" t="s">
        <v>229</v>
      </c>
      <c r="G1234" s="1360" t="s">
        <v>228</v>
      </c>
    </row>
    <row r="1235" spans="1:7">
      <c r="A1235" s="1359">
        <v>1175163337</v>
      </c>
      <c r="B1235" s="1360" t="s">
        <v>1710</v>
      </c>
      <c r="C1235" s="1360" t="s">
        <v>7</v>
      </c>
      <c r="D1235" s="1360"/>
      <c r="E1235" s="1360"/>
      <c r="F1235" s="1360" t="s">
        <v>231</v>
      </c>
      <c r="G1235" s="1360" t="s">
        <v>230</v>
      </c>
    </row>
    <row r="1236" spans="1:7">
      <c r="A1236" s="1359">
        <v>1175175372</v>
      </c>
      <c r="B1236" s="1360" t="s">
        <v>1711</v>
      </c>
      <c r="C1236" s="1360" t="s">
        <v>7</v>
      </c>
      <c r="D1236" s="1360"/>
      <c r="E1236" s="1360"/>
      <c r="F1236" s="1360" t="s">
        <v>231</v>
      </c>
      <c r="G1236" s="1360" t="s">
        <v>230</v>
      </c>
    </row>
    <row r="1237" spans="1:7">
      <c r="A1237" s="1359">
        <v>1175185538</v>
      </c>
      <c r="B1237" s="1360" t="s">
        <v>1712</v>
      </c>
      <c r="C1237" s="1360" t="s">
        <v>7</v>
      </c>
      <c r="D1237" s="1360"/>
      <c r="E1237" s="1360"/>
      <c r="F1237" s="1360" t="s">
        <v>231</v>
      </c>
      <c r="G1237" s="1360" t="s">
        <v>230</v>
      </c>
    </row>
    <row r="1238" spans="1:7">
      <c r="A1238" s="1359">
        <v>1175198523</v>
      </c>
      <c r="B1238" s="1360" t="s">
        <v>1713</v>
      </c>
      <c r="C1238" s="1360" t="s">
        <v>7</v>
      </c>
      <c r="D1238" s="1360"/>
      <c r="E1238" s="1360"/>
      <c r="F1238" s="1360" t="s">
        <v>211</v>
      </c>
      <c r="G1238" s="1360" t="s">
        <v>210</v>
      </c>
    </row>
    <row r="1239" spans="1:7">
      <c r="A1239" s="1359">
        <v>1175206110</v>
      </c>
      <c r="B1239" s="1360" t="s">
        <v>1714</v>
      </c>
      <c r="C1239" s="1360" t="s">
        <v>7</v>
      </c>
      <c r="D1239" s="1360"/>
      <c r="E1239" s="1360"/>
      <c r="F1239" s="1360" t="s">
        <v>231</v>
      </c>
      <c r="G1239" s="1360" t="s">
        <v>230</v>
      </c>
    </row>
    <row r="1240" spans="1:7">
      <c r="A1240" s="1359">
        <v>1175210823</v>
      </c>
      <c r="B1240" s="1360" t="s">
        <v>1715</v>
      </c>
      <c r="C1240" s="1360" t="s">
        <v>7</v>
      </c>
      <c r="D1240" s="1360"/>
      <c r="E1240" s="1360"/>
      <c r="F1240" s="1360" t="s">
        <v>231</v>
      </c>
      <c r="G1240" s="1360" t="s">
        <v>230</v>
      </c>
    </row>
    <row r="1241" spans="1:7">
      <c r="A1241" s="1359">
        <v>1175229534</v>
      </c>
      <c r="B1241" s="1360" t="s">
        <v>334</v>
      </c>
      <c r="C1241" s="1360" t="s">
        <v>379</v>
      </c>
      <c r="D1241" s="1360" t="s">
        <v>385</v>
      </c>
      <c r="E1241" s="1360" t="s">
        <v>129</v>
      </c>
      <c r="F1241" s="1360" t="s">
        <v>223</v>
      </c>
      <c r="G1241" s="1360" t="s">
        <v>222</v>
      </c>
    </row>
    <row r="1242" spans="1:7">
      <c r="A1242" s="1359">
        <v>1175241133</v>
      </c>
      <c r="B1242" s="1360" t="s">
        <v>1716</v>
      </c>
      <c r="C1242" s="1360" t="s">
        <v>7</v>
      </c>
      <c r="D1242" s="1360"/>
      <c r="E1242" s="1360"/>
      <c r="F1242" s="1360" t="s">
        <v>231</v>
      </c>
      <c r="G1242" s="1360" t="s">
        <v>230</v>
      </c>
    </row>
    <row r="1243" spans="1:7">
      <c r="A1243" s="1359">
        <v>1175243972</v>
      </c>
      <c r="B1243" s="1360" t="s">
        <v>1717</v>
      </c>
      <c r="C1243" s="1360" t="s">
        <v>7</v>
      </c>
      <c r="D1243" s="1360"/>
      <c r="E1243" s="1360"/>
      <c r="F1243" s="1360" t="s">
        <v>229</v>
      </c>
      <c r="G1243" s="1360" t="s">
        <v>228</v>
      </c>
    </row>
    <row r="1244" spans="1:7">
      <c r="A1244" s="1359">
        <v>1175244863</v>
      </c>
      <c r="B1244" s="1360" t="s">
        <v>1295</v>
      </c>
      <c r="C1244" s="1360" t="s">
        <v>379</v>
      </c>
      <c r="D1244" s="1360" t="s">
        <v>383</v>
      </c>
      <c r="E1244" s="1360" t="s">
        <v>137</v>
      </c>
      <c r="F1244" s="1360" t="s">
        <v>231</v>
      </c>
      <c r="G1244" s="1360" t="s">
        <v>230</v>
      </c>
    </row>
    <row r="1245" spans="1:7">
      <c r="A1245" s="1359">
        <v>1175254581</v>
      </c>
      <c r="B1245" s="1360" t="s">
        <v>1718</v>
      </c>
      <c r="C1245" s="1360" t="s">
        <v>7</v>
      </c>
      <c r="D1245" s="1360"/>
      <c r="E1245" s="1360"/>
      <c r="F1245" s="1360" t="s">
        <v>231</v>
      </c>
      <c r="G1245" s="1360" t="s">
        <v>230</v>
      </c>
    </row>
    <row r="1246" spans="1:7">
      <c r="A1246" s="1359">
        <v>1175257642</v>
      </c>
      <c r="B1246" s="1360" t="s">
        <v>1296</v>
      </c>
      <c r="C1246" s="1360" t="s">
        <v>379</v>
      </c>
      <c r="D1246" s="1360" t="s">
        <v>384</v>
      </c>
      <c r="E1246" s="1360" t="s">
        <v>140</v>
      </c>
      <c r="F1246" s="1360" t="s">
        <v>231</v>
      </c>
      <c r="G1246" s="1360" t="s">
        <v>230</v>
      </c>
    </row>
    <row r="1247" spans="1:7">
      <c r="A1247" s="1359">
        <v>1175289462</v>
      </c>
      <c r="B1247" s="1360" t="s">
        <v>1297</v>
      </c>
      <c r="C1247" s="1360" t="s">
        <v>379</v>
      </c>
      <c r="D1247" s="1360" t="s">
        <v>380</v>
      </c>
      <c r="E1247" s="1360" t="s">
        <v>146</v>
      </c>
      <c r="F1247" s="1360" t="s">
        <v>209</v>
      </c>
      <c r="G1247" s="1360" t="s">
        <v>208</v>
      </c>
    </row>
    <row r="1248" spans="1:7">
      <c r="A1248" s="1359">
        <v>1175314609</v>
      </c>
      <c r="B1248" s="1360" t="s">
        <v>1719</v>
      </c>
      <c r="C1248" s="1360" t="s">
        <v>7</v>
      </c>
      <c r="D1248" s="1360"/>
      <c r="E1248" s="1360"/>
      <c r="F1248" s="1360" t="s">
        <v>213</v>
      </c>
      <c r="G1248" s="1360" t="s">
        <v>212</v>
      </c>
    </row>
    <row r="1249" spans="1:7">
      <c r="A1249" s="1359">
        <v>1175373746</v>
      </c>
      <c r="B1249" s="1360" t="s">
        <v>1720</v>
      </c>
      <c r="C1249" s="1360" t="s">
        <v>7</v>
      </c>
      <c r="D1249" s="1360"/>
      <c r="E1249" s="1360"/>
      <c r="F1249" s="1360" t="s">
        <v>231</v>
      </c>
      <c r="G1249" s="1360" t="s">
        <v>230</v>
      </c>
    </row>
    <row r="1250" spans="1:7">
      <c r="A1250" s="1359">
        <v>1175421529</v>
      </c>
      <c r="B1250" s="1360" t="s">
        <v>1721</v>
      </c>
      <c r="C1250" s="1360" t="s">
        <v>7</v>
      </c>
      <c r="D1250" s="1360"/>
      <c r="E1250" s="1360"/>
      <c r="F1250" s="1360" t="s">
        <v>231</v>
      </c>
      <c r="G1250" s="1360" t="s">
        <v>230</v>
      </c>
    </row>
    <row r="1251" spans="1:7">
      <c r="A1251" s="1359">
        <v>1175421818</v>
      </c>
      <c r="B1251" s="1360" t="s">
        <v>1722</v>
      </c>
      <c r="C1251" s="1360" t="s">
        <v>7</v>
      </c>
      <c r="D1251" s="1360"/>
      <c r="E1251" s="1360"/>
      <c r="F1251" s="1360" t="s">
        <v>235</v>
      </c>
      <c r="G1251" s="1360" t="s">
        <v>234</v>
      </c>
    </row>
    <row r="1252" spans="1:7">
      <c r="A1252" s="1359">
        <v>1175427328</v>
      </c>
      <c r="B1252" s="1360" t="s">
        <v>1723</v>
      </c>
      <c r="C1252" s="1360" t="s">
        <v>7</v>
      </c>
      <c r="D1252" s="1360"/>
      <c r="E1252" s="1360"/>
      <c r="F1252" s="1360" t="s">
        <v>231</v>
      </c>
      <c r="G1252" s="1360" t="s">
        <v>230</v>
      </c>
    </row>
    <row r="1253" spans="1:7">
      <c r="A1253" s="1359">
        <v>1175443465</v>
      </c>
      <c r="B1253" s="1360" t="s">
        <v>1724</v>
      </c>
      <c r="C1253" s="1360" t="s">
        <v>7</v>
      </c>
      <c r="D1253" s="1360"/>
      <c r="E1253" s="1360"/>
      <c r="F1253" s="1360" t="s">
        <v>229</v>
      </c>
      <c r="G1253" s="1360" t="s">
        <v>228</v>
      </c>
    </row>
    <row r="1254" spans="1:7">
      <c r="A1254" s="1359">
        <v>1175453977</v>
      </c>
      <c r="B1254" s="1360" t="s">
        <v>1725</v>
      </c>
      <c r="C1254" s="1360" t="s">
        <v>7</v>
      </c>
      <c r="D1254" s="1360"/>
      <c r="E1254" s="1360"/>
      <c r="F1254" s="1360" t="s">
        <v>235</v>
      </c>
      <c r="G1254" s="1360" t="s">
        <v>234</v>
      </c>
    </row>
    <row r="1255" spans="1:7">
      <c r="A1255" s="1359">
        <v>1175455287</v>
      </c>
      <c r="B1255" s="1360" t="s">
        <v>1726</v>
      </c>
      <c r="C1255" s="1360" t="s">
        <v>7</v>
      </c>
      <c r="D1255" s="1360"/>
      <c r="E1255" s="1360"/>
      <c r="F1255" s="1360" t="s">
        <v>231</v>
      </c>
      <c r="G1255" s="1360" t="s">
        <v>230</v>
      </c>
    </row>
    <row r="1256" spans="1:7">
      <c r="A1256" s="1359">
        <v>1175461947</v>
      </c>
      <c r="B1256" s="1360" t="s">
        <v>1727</v>
      </c>
      <c r="C1256" s="1360" t="s">
        <v>7</v>
      </c>
      <c r="D1256" s="1360"/>
      <c r="E1256" s="1360"/>
      <c r="F1256" s="1360" t="s">
        <v>209</v>
      </c>
      <c r="G1256" s="1360" t="s">
        <v>208</v>
      </c>
    </row>
    <row r="1257" spans="1:7">
      <c r="A1257" s="1359">
        <v>1175481911</v>
      </c>
      <c r="B1257" s="1360" t="s">
        <v>1728</v>
      </c>
      <c r="C1257" s="1360" t="s">
        <v>7</v>
      </c>
      <c r="D1257" s="1360"/>
      <c r="E1257" s="1360"/>
      <c r="F1257" s="1360" t="s">
        <v>209</v>
      </c>
      <c r="G1257" s="1360" t="s">
        <v>208</v>
      </c>
    </row>
    <row r="1258" spans="1:7">
      <c r="A1258" s="1359">
        <v>1175509737</v>
      </c>
      <c r="B1258" s="1360" t="s">
        <v>1729</v>
      </c>
      <c r="C1258" s="1360" t="s">
        <v>7</v>
      </c>
      <c r="D1258" s="1360"/>
      <c r="E1258" s="1360"/>
      <c r="F1258" s="1360" t="s">
        <v>229</v>
      </c>
      <c r="G1258" s="1360" t="s">
        <v>228</v>
      </c>
    </row>
    <row r="1259" spans="1:7">
      <c r="A1259" s="1359">
        <v>1175526145</v>
      </c>
      <c r="B1259" s="1360" t="s">
        <v>1730</v>
      </c>
      <c r="C1259" s="1360" t="s">
        <v>7</v>
      </c>
      <c r="D1259" s="1360"/>
      <c r="E1259" s="1360"/>
      <c r="F1259" s="1360" t="s">
        <v>231</v>
      </c>
      <c r="G1259" s="1360" t="s">
        <v>230</v>
      </c>
    </row>
    <row r="1260" spans="1:7">
      <c r="A1260" s="1359">
        <v>1175556340</v>
      </c>
      <c r="B1260" s="1360" t="s">
        <v>1731</v>
      </c>
      <c r="C1260" s="1360" t="s">
        <v>7</v>
      </c>
      <c r="D1260" s="1360"/>
      <c r="E1260" s="1360"/>
      <c r="F1260" s="1360" t="s">
        <v>231</v>
      </c>
      <c r="G1260" s="1360" t="s">
        <v>230</v>
      </c>
    </row>
    <row r="1261" spans="1:7">
      <c r="A1261" s="1359">
        <v>1175559831</v>
      </c>
      <c r="B1261" s="1360" t="s">
        <v>1732</v>
      </c>
      <c r="C1261" s="1360" t="s">
        <v>7</v>
      </c>
      <c r="D1261" s="1360"/>
      <c r="E1261" s="1360"/>
      <c r="F1261" s="1360" t="s">
        <v>231</v>
      </c>
      <c r="G1261" s="1360" t="s">
        <v>230</v>
      </c>
    </row>
    <row r="1262" spans="1:7">
      <c r="A1262" s="1359">
        <v>1175597161</v>
      </c>
      <c r="B1262" s="1360" t="s">
        <v>1733</v>
      </c>
      <c r="C1262" s="1360" t="s">
        <v>7</v>
      </c>
      <c r="D1262" s="1360"/>
      <c r="E1262" s="1360"/>
      <c r="F1262" s="1360" t="s">
        <v>231</v>
      </c>
      <c r="G1262" s="1360" t="s">
        <v>230</v>
      </c>
    </row>
    <row r="1263" spans="1:7">
      <c r="A1263" s="1359">
        <v>1175599100</v>
      </c>
      <c r="B1263" s="1360" t="s">
        <v>1298</v>
      </c>
      <c r="C1263" s="1360" t="s">
        <v>379</v>
      </c>
      <c r="D1263" s="1360" t="s">
        <v>380</v>
      </c>
      <c r="E1263" s="1360" t="s">
        <v>146</v>
      </c>
      <c r="F1263" s="1360" t="s">
        <v>223</v>
      </c>
      <c r="G1263" s="1360" t="s">
        <v>222</v>
      </c>
    </row>
    <row r="1264" spans="1:7">
      <c r="A1264" s="1359">
        <v>1175601161</v>
      </c>
      <c r="B1264" s="1360" t="s">
        <v>1734</v>
      </c>
      <c r="C1264" s="1360" t="s">
        <v>7</v>
      </c>
      <c r="D1264" s="1360"/>
      <c r="E1264" s="1360"/>
      <c r="F1264" s="1360" t="s">
        <v>219</v>
      </c>
      <c r="G1264" s="1360" t="s">
        <v>218</v>
      </c>
    </row>
    <row r="1265" spans="1:7">
      <c r="A1265" s="1359">
        <v>1175607861</v>
      </c>
      <c r="B1265" s="1360" t="s">
        <v>1735</v>
      </c>
      <c r="C1265" s="1360" t="s">
        <v>7</v>
      </c>
      <c r="D1265" s="1360"/>
      <c r="E1265" s="1360"/>
      <c r="F1265" s="1360" t="s">
        <v>231</v>
      </c>
      <c r="G1265" s="1360" t="s">
        <v>230</v>
      </c>
    </row>
    <row r="1266" spans="1:7">
      <c r="A1266" s="1359">
        <v>1175617738</v>
      </c>
      <c r="B1266" s="1360" t="s">
        <v>518</v>
      </c>
      <c r="C1266" s="1360" t="s">
        <v>379</v>
      </c>
      <c r="D1266" s="1360" t="s">
        <v>423</v>
      </c>
      <c r="E1266" s="1360" t="s">
        <v>102</v>
      </c>
      <c r="F1266" s="1360" t="s">
        <v>231</v>
      </c>
      <c r="G1266" s="1360" t="s">
        <v>230</v>
      </c>
    </row>
    <row r="1267" spans="1:7">
      <c r="A1267" s="1359">
        <v>1175696948</v>
      </c>
      <c r="B1267" s="1360" t="s">
        <v>1736</v>
      </c>
      <c r="C1267" s="1360" t="s">
        <v>7</v>
      </c>
      <c r="D1267" s="1360"/>
      <c r="E1267" s="1360"/>
      <c r="F1267" s="1360" t="s">
        <v>231</v>
      </c>
      <c r="G1267" s="1360" t="s">
        <v>230</v>
      </c>
    </row>
    <row r="1268" spans="1:7">
      <c r="A1268" s="1359">
        <v>1175714675</v>
      </c>
      <c r="B1268" s="1360" t="s">
        <v>1737</v>
      </c>
      <c r="C1268" s="1360" t="s">
        <v>7</v>
      </c>
      <c r="D1268" s="1360"/>
      <c r="E1268" s="1360"/>
      <c r="F1268" s="1360" t="s">
        <v>231</v>
      </c>
      <c r="G1268" s="1360" t="s">
        <v>230</v>
      </c>
    </row>
    <row r="1269" spans="1:7">
      <c r="A1269" s="1359">
        <v>1175735829</v>
      </c>
      <c r="B1269" s="1360" t="s">
        <v>1738</v>
      </c>
      <c r="C1269" s="1360" t="s">
        <v>7</v>
      </c>
      <c r="D1269" s="1360"/>
      <c r="E1269" s="1360"/>
      <c r="F1269" s="1360" t="s">
        <v>231</v>
      </c>
      <c r="G1269" s="1360" t="s">
        <v>230</v>
      </c>
    </row>
    <row r="1270" spans="1:7">
      <c r="A1270" s="1359">
        <v>1175771410</v>
      </c>
      <c r="B1270" s="1360" t="s">
        <v>1739</v>
      </c>
      <c r="C1270" s="1360" t="s">
        <v>7</v>
      </c>
      <c r="D1270" s="1360"/>
      <c r="E1270" s="1360"/>
      <c r="F1270" s="1360" t="s">
        <v>231</v>
      </c>
      <c r="G1270" s="1360" t="s">
        <v>230</v>
      </c>
    </row>
    <row r="1271" spans="1:7">
      <c r="A1271" s="1359">
        <v>1175827444</v>
      </c>
      <c r="B1271" s="1360" t="s">
        <v>1740</v>
      </c>
      <c r="C1271" s="1360" t="s">
        <v>7</v>
      </c>
      <c r="D1271" s="1360"/>
      <c r="E1271" s="1360"/>
      <c r="F1271" s="1360" t="s">
        <v>231</v>
      </c>
      <c r="G1271" s="1360" t="s">
        <v>230</v>
      </c>
    </row>
    <row r="1272" spans="1:7">
      <c r="A1272" s="1359">
        <v>1175830950</v>
      </c>
      <c r="B1272" s="1360" t="s">
        <v>1741</v>
      </c>
      <c r="C1272" s="1360" t="s">
        <v>7</v>
      </c>
      <c r="D1272" s="1360"/>
      <c r="E1272" s="1360"/>
      <c r="F1272" s="1360" t="s">
        <v>209</v>
      </c>
      <c r="G1272" s="1360" t="s">
        <v>208</v>
      </c>
    </row>
    <row r="1273" spans="1:7">
      <c r="A1273" s="1359">
        <v>1175881037</v>
      </c>
      <c r="B1273" s="1360" t="s">
        <v>1742</v>
      </c>
      <c r="C1273" s="1360" t="s">
        <v>7</v>
      </c>
      <c r="D1273" s="1360"/>
      <c r="E1273" s="1360"/>
      <c r="F1273" s="1360" t="s">
        <v>231</v>
      </c>
      <c r="G1273" s="1360" t="s">
        <v>230</v>
      </c>
    </row>
    <row r="1274" spans="1:7">
      <c r="A1274" s="1359">
        <v>1175888636</v>
      </c>
      <c r="B1274" s="1360" t="s">
        <v>1743</v>
      </c>
      <c r="C1274" s="1360" t="s">
        <v>7</v>
      </c>
      <c r="D1274" s="1360"/>
      <c r="E1274" s="1360"/>
      <c r="F1274" s="1360" t="s">
        <v>231</v>
      </c>
      <c r="G1274" s="1360" t="s">
        <v>230</v>
      </c>
    </row>
    <row r="1275" spans="1:7">
      <c r="A1275" s="1359">
        <v>1175894378</v>
      </c>
      <c r="B1275" s="1360" t="s">
        <v>1744</v>
      </c>
      <c r="C1275" s="1360" t="s">
        <v>7</v>
      </c>
      <c r="D1275" s="1360"/>
      <c r="E1275" s="1360"/>
      <c r="F1275" s="1360" t="s">
        <v>231</v>
      </c>
      <c r="G1275" s="1360" t="s">
        <v>230</v>
      </c>
    </row>
    <row r="1276" spans="1:7">
      <c r="A1276" s="1359">
        <v>1175897686</v>
      </c>
      <c r="B1276" s="1360" t="s">
        <v>1745</v>
      </c>
      <c r="C1276" s="1360" t="s">
        <v>7</v>
      </c>
      <c r="D1276" s="1360"/>
      <c r="E1276" s="1360"/>
      <c r="F1276" s="1360" t="s">
        <v>231</v>
      </c>
      <c r="G1276" s="1360" t="s">
        <v>230</v>
      </c>
    </row>
    <row r="1277" spans="1:7">
      <c r="A1277" s="1359">
        <v>1175908376</v>
      </c>
      <c r="B1277" s="1360" t="s">
        <v>1746</v>
      </c>
      <c r="C1277" s="1360" t="s">
        <v>7</v>
      </c>
      <c r="D1277" s="1360"/>
      <c r="E1277" s="1360"/>
      <c r="F1277" s="1360" t="s">
        <v>231</v>
      </c>
      <c r="G1277" s="1360" t="s">
        <v>230</v>
      </c>
    </row>
    <row r="1278" spans="1:7">
      <c r="A1278" s="1359">
        <v>1175927210</v>
      </c>
      <c r="B1278" s="1360" t="s">
        <v>1747</v>
      </c>
      <c r="C1278" s="1360" t="s">
        <v>7</v>
      </c>
      <c r="D1278" s="1360"/>
      <c r="E1278" s="1360"/>
      <c r="F1278" s="1360" t="s">
        <v>231</v>
      </c>
      <c r="G1278" s="1360" t="s">
        <v>230</v>
      </c>
    </row>
    <row r="1279" spans="1:7">
      <c r="A1279" s="1359">
        <v>1175928523</v>
      </c>
      <c r="B1279" s="1360" t="s">
        <v>1748</v>
      </c>
      <c r="C1279" s="1360" t="s">
        <v>7</v>
      </c>
      <c r="D1279" s="1360"/>
      <c r="E1279" s="1360"/>
      <c r="F1279" s="1360" t="s">
        <v>215</v>
      </c>
      <c r="G1279" s="1360" t="s">
        <v>214</v>
      </c>
    </row>
    <row r="1280" spans="1:7">
      <c r="A1280" s="1359">
        <v>1175945758</v>
      </c>
      <c r="B1280" s="1360" t="s">
        <v>1749</v>
      </c>
      <c r="C1280" s="1360" t="s">
        <v>7</v>
      </c>
      <c r="D1280" s="1360"/>
      <c r="E1280" s="1360"/>
      <c r="F1280" s="1360" t="s">
        <v>231</v>
      </c>
      <c r="G1280" s="1360" t="s">
        <v>230</v>
      </c>
    </row>
    <row r="1281" spans="1:7">
      <c r="A1281" s="1359">
        <v>1175960682</v>
      </c>
      <c r="B1281" s="1360" t="s">
        <v>1750</v>
      </c>
      <c r="C1281" s="1360" t="s">
        <v>7</v>
      </c>
      <c r="D1281" s="1360"/>
      <c r="E1281" s="1360"/>
      <c r="F1281" s="1360" t="s">
        <v>229</v>
      </c>
      <c r="G1281" s="1360" t="s">
        <v>228</v>
      </c>
    </row>
    <row r="1282" spans="1:7">
      <c r="A1282" s="1359">
        <v>1175964551</v>
      </c>
      <c r="B1282" s="1360" t="s">
        <v>1751</v>
      </c>
      <c r="C1282" s="1360" t="s">
        <v>7</v>
      </c>
      <c r="D1282" s="1360"/>
      <c r="E1282" s="1360"/>
      <c r="F1282" s="1360" t="s">
        <v>231</v>
      </c>
      <c r="G1282" s="1360" t="s">
        <v>230</v>
      </c>
    </row>
    <row r="1283" spans="1:7">
      <c r="A1283" s="1359">
        <v>1175977579</v>
      </c>
      <c r="B1283" s="1360" t="s">
        <v>1752</v>
      </c>
      <c r="C1283" s="1360" t="s">
        <v>7</v>
      </c>
      <c r="D1283" s="1360"/>
      <c r="E1283" s="1360"/>
      <c r="F1283" s="1360" t="s">
        <v>231</v>
      </c>
      <c r="G1283" s="1360" t="s">
        <v>230</v>
      </c>
    </row>
    <row r="1284" spans="1:7">
      <c r="A1284" s="1359">
        <v>1175982439</v>
      </c>
      <c r="B1284" s="1360" t="s">
        <v>1753</v>
      </c>
      <c r="C1284" s="1360" t="s">
        <v>7</v>
      </c>
      <c r="D1284" s="1360"/>
      <c r="E1284" s="1360"/>
      <c r="F1284" s="1360" t="s">
        <v>231</v>
      </c>
      <c r="G1284" s="1360" t="s">
        <v>230</v>
      </c>
    </row>
    <row r="1285" spans="1:7">
      <c r="A1285" s="1359">
        <v>1176038165</v>
      </c>
      <c r="B1285" s="1360" t="s">
        <v>1754</v>
      </c>
      <c r="C1285" s="1360" t="s">
        <v>7</v>
      </c>
      <c r="D1285" s="1360"/>
      <c r="E1285" s="1360"/>
      <c r="F1285" s="1360" t="s">
        <v>231</v>
      </c>
      <c r="G1285" s="1360" t="s">
        <v>230</v>
      </c>
    </row>
    <row r="1286" spans="1:7">
      <c r="A1286" s="1359">
        <v>1176044791</v>
      </c>
      <c r="B1286" s="1360" t="s">
        <v>1755</v>
      </c>
      <c r="C1286" s="1360" t="s">
        <v>7</v>
      </c>
      <c r="D1286" s="1360"/>
      <c r="E1286" s="1360"/>
      <c r="F1286" s="1360" t="s">
        <v>231</v>
      </c>
      <c r="G1286" s="1360" t="s">
        <v>230</v>
      </c>
    </row>
    <row r="1287" spans="1:7">
      <c r="A1287" s="1359">
        <v>1176059419</v>
      </c>
      <c r="B1287" s="1360" t="s">
        <v>1756</v>
      </c>
      <c r="C1287" s="1360" t="s">
        <v>7</v>
      </c>
      <c r="D1287" s="1360"/>
      <c r="E1287" s="1360"/>
      <c r="F1287" s="1360" t="s">
        <v>209</v>
      </c>
      <c r="G1287" s="1360" t="s">
        <v>208</v>
      </c>
    </row>
    <row r="1288" spans="1:7">
      <c r="A1288" s="1359">
        <v>1176115476</v>
      </c>
      <c r="B1288" s="1360" t="s">
        <v>1757</v>
      </c>
      <c r="C1288" s="1360" t="s">
        <v>7</v>
      </c>
      <c r="D1288" s="1360"/>
      <c r="E1288" s="1360"/>
      <c r="F1288" s="1360" t="s">
        <v>231</v>
      </c>
      <c r="G1288" s="1360" t="s">
        <v>230</v>
      </c>
    </row>
    <row r="1289" spans="1:7">
      <c r="A1289" s="1359">
        <v>1176123298</v>
      </c>
      <c r="B1289" s="1360" t="s">
        <v>1758</v>
      </c>
      <c r="C1289" s="1360" t="s">
        <v>7</v>
      </c>
      <c r="D1289" s="1360"/>
      <c r="E1289" s="1360"/>
      <c r="F1289" s="1360" t="s">
        <v>231</v>
      </c>
      <c r="G1289" s="1360" t="s">
        <v>230</v>
      </c>
    </row>
    <row r="1290" spans="1:7">
      <c r="A1290" s="1359">
        <v>1176126911</v>
      </c>
      <c r="B1290" s="1360" t="s">
        <v>1759</v>
      </c>
      <c r="C1290" s="1360" t="s">
        <v>7</v>
      </c>
      <c r="D1290" s="1360"/>
      <c r="E1290" s="1360"/>
      <c r="F1290" s="1360" t="s">
        <v>229</v>
      </c>
      <c r="G1290" s="1360" t="s">
        <v>228</v>
      </c>
    </row>
    <row r="1291" spans="1:7">
      <c r="A1291" s="1359">
        <v>1176127562</v>
      </c>
      <c r="B1291" s="1360" t="s">
        <v>1760</v>
      </c>
      <c r="C1291" s="1360" t="s">
        <v>7</v>
      </c>
      <c r="D1291" s="1360"/>
      <c r="E1291" s="1360"/>
      <c r="F1291" s="1360" t="s">
        <v>221</v>
      </c>
      <c r="G1291" s="1360" t="s">
        <v>220</v>
      </c>
    </row>
    <row r="1292" spans="1:7">
      <c r="A1292" s="1359">
        <v>1176143718</v>
      </c>
      <c r="B1292" s="1360" t="s">
        <v>1761</v>
      </c>
      <c r="C1292" s="1360" t="s">
        <v>7</v>
      </c>
      <c r="D1292" s="1360"/>
      <c r="E1292" s="1360"/>
      <c r="F1292" s="1360" t="s">
        <v>229</v>
      </c>
      <c r="G1292" s="1360" t="s">
        <v>228</v>
      </c>
    </row>
    <row r="1293" spans="1:7">
      <c r="A1293" s="1359">
        <v>1176158773</v>
      </c>
      <c r="B1293" s="1360" t="s">
        <v>1762</v>
      </c>
      <c r="C1293" s="1360" t="s">
        <v>7</v>
      </c>
      <c r="D1293" s="1360"/>
      <c r="E1293" s="1360"/>
      <c r="F1293" s="1360" t="s">
        <v>227</v>
      </c>
      <c r="G1293" s="1360" t="s">
        <v>226</v>
      </c>
    </row>
    <row r="1294" spans="1:7">
      <c r="A1294" s="1359">
        <v>1176213990</v>
      </c>
      <c r="B1294" s="1360" t="s">
        <v>1763</v>
      </c>
      <c r="C1294" s="1360" t="s">
        <v>7</v>
      </c>
      <c r="D1294" s="1360"/>
      <c r="E1294" s="1360"/>
      <c r="F1294" s="1360" t="s">
        <v>223</v>
      </c>
      <c r="G1294" s="1360" t="s">
        <v>222</v>
      </c>
    </row>
    <row r="1295" spans="1:7">
      <c r="A1295" s="1359">
        <v>1176278589</v>
      </c>
      <c r="B1295" s="1360" t="s">
        <v>1299</v>
      </c>
      <c r="C1295" s="1360" t="s">
        <v>379</v>
      </c>
      <c r="D1295" s="1360" t="s">
        <v>384</v>
      </c>
      <c r="E1295" s="1360" t="s">
        <v>140</v>
      </c>
      <c r="F1295" s="1360" t="s">
        <v>217</v>
      </c>
      <c r="G1295" s="1360" t="s">
        <v>216</v>
      </c>
    </row>
    <row r="1296" spans="1:7">
      <c r="A1296" s="1359">
        <v>1176287481</v>
      </c>
      <c r="B1296" s="1360" t="s">
        <v>1764</v>
      </c>
      <c r="C1296" s="1360" t="s">
        <v>7</v>
      </c>
      <c r="D1296" s="1360"/>
      <c r="E1296" s="1360"/>
      <c r="F1296" s="1360" t="s">
        <v>209</v>
      </c>
      <c r="G1296" s="1360" t="s">
        <v>208</v>
      </c>
    </row>
    <row r="1297" spans="1:7">
      <c r="A1297" s="1359">
        <v>1176309152</v>
      </c>
      <c r="B1297" s="1360" t="s">
        <v>1300</v>
      </c>
      <c r="C1297" s="1360" t="s">
        <v>379</v>
      </c>
      <c r="D1297" s="1360" t="s">
        <v>384</v>
      </c>
      <c r="E1297" s="1360" t="s">
        <v>140</v>
      </c>
      <c r="F1297" s="1360" t="s">
        <v>225</v>
      </c>
      <c r="G1297" s="1360" t="s">
        <v>224</v>
      </c>
    </row>
    <row r="1298" spans="1:7">
      <c r="A1298" s="1359">
        <v>1176333988</v>
      </c>
      <c r="B1298" s="1360" t="s">
        <v>1765</v>
      </c>
      <c r="C1298" s="1360" t="s">
        <v>7</v>
      </c>
      <c r="D1298" s="1360"/>
      <c r="E1298" s="1360"/>
      <c r="F1298" s="1360" t="s">
        <v>209</v>
      </c>
      <c r="G1298" s="1360" t="s">
        <v>208</v>
      </c>
    </row>
    <row r="1299" spans="1:7">
      <c r="A1299" s="1359">
        <v>1176393081</v>
      </c>
      <c r="B1299" s="1360" t="s">
        <v>1766</v>
      </c>
      <c r="C1299" s="1360" t="s">
        <v>7</v>
      </c>
      <c r="D1299" s="1360"/>
      <c r="E1299" s="1360"/>
      <c r="F1299" s="1360" t="s">
        <v>217</v>
      </c>
      <c r="G1299" s="1360" t="s">
        <v>216</v>
      </c>
    </row>
    <row r="1300" spans="1:7">
      <c r="A1300" s="1359">
        <v>1176405042</v>
      </c>
      <c r="B1300" s="1360" t="s">
        <v>1767</v>
      </c>
      <c r="C1300" s="1360" t="s">
        <v>7</v>
      </c>
      <c r="D1300" s="1360"/>
      <c r="E1300" s="1360"/>
      <c r="F1300" s="1360" t="s">
        <v>209</v>
      </c>
      <c r="G1300" s="1360" t="s">
        <v>208</v>
      </c>
    </row>
    <row r="1301" spans="1:7">
      <c r="A1301" s="1359">
        <v>1176414630</v>
      </c>
      <c r="B1301" s="1360" t="s">
        <v>1301</v>
      </c>
      <c r="C1301" s="1360" t="s">
        <v>379</v>
      </c>
      <c r="D1301" s="1360" t="s">
        <v>380</v>
      </c>
      <c r="E1301" s="1360" t="s">
        <v>146</v>
      </c>
      <c r="F1301" s="1360" t="s">
        <v>223</v>
      </c>
      <c r="G1301" s="1360" t="s">
        <v>222</v>
      </c>
    </row>
    <row r="1302" spans="1:7">
      <c r="A1302" s="1359">
        <v>1176425644</v>
      </c>
      <c r="B1302" s="1360" t="s">
        <v>1302</v>
      </c>
      <c r="C1302" s="1360" t="s">
        <v>379</v>
      </c>
      <c r="D1302" s="1360" t="s">
        <v>384</v>
      </c>
      <c r="E1302" s="1360" t="s">
        <v>140</v>
      </c>
      <c r="F1302" s="1360" t="s">
        <v>219</v>
      </c>
      <c r="G1302" s="1360" t="s">
        <v>218</v>
      </c>
    </row>
    <row r="1303" spans="1:7">
      <c r="A1303" s="1359">
        <v>1176469675</v>
      </c>
      <c r="B1303" s="1360" t="s">
        <v>1768</v>
      </c>
      <c r="C1303" s="1360" t="s">
        <v>7</v>
      </c>
      <c r="D1303" s="1360"/>
      <c r="E1303" s="1360"/>
      <c r="F1303" s="1360" t="s">
        <v>231</v>
      </c>
      <c r="G1303" s="1360" t="s">
        <v>230</v>
      </c>
    </row>
    <row r="1304" spans="1:7">
      <c r="A1304" s="1359">
        <v>1176529304</v>
      </c>
      <c r="B1304" s="1360" t="s">
        <v>1769</v>
      </c>
      <c r="C1304" s="1360" t="s">
        <v>7</v>
      </c>
      <c r="D1304" s="1360"/>
      <c r="E1304" s="1360"/>
      <c r="F1304" s="1360" t="s">
        <v>209</v>
      </c>
      <c r="G1304" s="1360" t="s">
        <v>208</v>
      </c>
    </row>
    <row r="1305" spans="1:7">
      <c r="A1305" s="1359">
        <v>1176579523</v>
      </c>
      <c r="B1305" s="1360" t="s">
        <v>1770</v>
      </c>
      <c r="C1305" s="1360" t="s">
        <v>7</v>
      </c>
      <c r="D1305" s="1360"/>
      <c r="E1305" s="1360"/>
      <c r="F1305" s="1360" t="s">
        <v>231</v>
      </c>
      <c r="G1305" s="1360" t="s">
        <v>230</v>
      </c>
    </row>
    <row r="1306" spans="1:7">
      <c r="A1306" s="1359">
        <v>1176580356</v>
      </c>
      <c r="B1306" s="1360" t="s">
        <v>1771</v>
      </c>
      <c r="C1306" s="1360" t="s">
        <v>7</v>
      </c>
      <c r="D1306" s="1360"/>
      <c r="E1306" s="1360"/>
      <c r="F1306" s="1360" t="s">
        <v>209</v>
      </c>
      <c r="G1306" s="1360" t="s">
        <v>208</v>
      </c>
    </row>
    <row r="1307" spans="1:7">
      <c r="A1307" s="1359">
        <v>1176584549</v>
      </c>
      <c r="B1307" s="1360" t="s">
        <v>1772</v>
      </c>
      <c r="C1307" s="1360" t="s">
        <v>7</v>
      </c>
      <c r="D1307" s="1360"/>
      <c r="E1307" s="1360"/>
      <c r="F1307" s="1360" t="s">
        <v>231</v>
      </c>
      <c r="G1307" s="1360" t="s">
        <v>230</v>
      </c>
    </row>
    <row r="1308" spans="1:7">
      <c r="A1308" s="1359">
        <v>1176614536</v>
      </c>
      <c r="B1308" s="1360" t="s">
        <v>1773</v>
      </c>
      <c r="C1308" s="1360" t="s">
        <v>7</v>
      </c>
      <c r="D1308" s="1360"/>
      <c r="E1308" s="1360"/>
      <c r="F1308" s="1360" t="s">
        <v>231</v>
      </c>
      <c r="G1308" s="1360" t="s">
        <v>230</v>
      </c>
    </row>
    <row r="1309" spans="1:7">
      <c r="A1309" s="1359">
        <v>1176629690</v>
      </c>
      <c r="B1309" s="1360" t="s">
        <v>1774</v>
      </c>
      <c r="C1309" s="1360" t="s">
        <v>7</v>
      </c>
      <c r="D1309" s="1360"/>
      <c r="E1309" s="1360"/>
      <c r="F1309" s="1360" t="s">
        <v>209</v>
      </c>
      <c r="G1309" s="1360" t="s">
        <v>208</v>
      </c>
    </row>
    <row r="1310" spans="1:7">
      <c r="A1310" s="1359">
        <v>1176641695</v>
      </c>
      <c r="B1310" s="1360" t="s">
        <v>827</v>
      </c>
      <c r="C1310" s="1360" t="s">
        <v>381</v>
      </c>
      <c r="D1310" s="1360" t="s">
        <v>380</v>
      </c>
      <c r="E1310" s="1360" t="s">
        <v>146</v>
      </c>
      <c r="F1310" s="1360" t="s">
        <v>231</v>
      </c>
      <c r="G1310" s="1360" t="s">
        <v>230</v>
      </c>
    </row>
    <row r="1311" spans="1:7">
      <c r="A1311" s="1359">
        <v>1176678804</v>
      </c>
      <c r="B1311" s="1360" t="s">
        <v>1775</v>
      </c>
      <c r="C1311" s="1360" t="s">
        <v>7</v>
      </c>
      <c r="D1311" s="1360"/>
      <c r="E1311" s="1360"/>
      <c r="F1311" s="1360" t="s">
        <v>229</v>
      </c>
      <c r="G1311" s="1360" t="s">
        <v>228</v>
      </c>
    </row>
    <row r="1312" spans="1:7">
      <c r="A1312" s="1359">
        <v>1176724988</v>
      </c>
      <c r="B1312" s="1360" t="s">
        <v>1776</v>
      </c>
      <c r="C1312" s="1360" t="s">
        <v>7</v>
      </c>
      <c r="D1312" s="1360"/>
      <c r="E1312" s="1360"/>
      <c r="F1312" s="1360" t="s">
        <v>213</v>
      </c>
      <c r="G1312" s="1360" t="s">
        <v>212</v>
      </c>
    </row>
    <row r="1313" spans="1:7">
      <c r="A1313" s="1359">
        <v>1176762848</v>
      </c>
      <c r="B1313" s="1360" t="s">
        <v>1777</v>
      </c>
      <c r="C1313" s="1360" t="s">
        <v>7</v>
      </c>
      <c r="D1313" s="1360"/>
      <c r="E1313" s="1360"/>
      <c r="F1313" s="1360" t="s">
        <v>217</v>
      </c>
      <c r="G1313" s="1360" t="s">
        <v>216</v>
      </c>
    </row>
    <row r="1314" spans="1:7">
      <c r="A1314" s="1359">
        <v>1176810647</v>
      </c>
      <c r="B1314" s="1360" t="s">
        <v>1303</v>
      </c>
      <c r="C1314" s="1360" t="s">
        <v>379</v>
      </c>
      <c r="D1314" s="1360" t="s">
        <v>383</v>
      </c>
      <c r="E1314" s="1360" t="s">
        <v>137</v>
      </c>
      <c r="F1314" s="1360" t="s">
        <v>231</v>
      </c>
      <c r="G1314" s="1360" t="s">
        <v>230</v>
      </c>
    </row>
    <row r="1315" spans="1:7">
      <c r="A1315" s="1359">
        <v>1176817410</v>
      </c>
      <c r="B1315" s="1360" t="s">
        <v>1778</v>
      </c>
      <c r="C1315" s="1360" t="s">
        <v>7</v>
      </c>
      <c r="D1315" s="1360"/>
      <c r="E1315" s="1360"/>
      <c r="F1315" s="1360" t="s">
        <v>231</v>
      </c>
      <c r="G1315" s="1360" t="s">
        <v>230</v>
      </c>
    </row>
    <row r="1316" spans="1:7">
      <c r="A1316" s="1359">
        <v>1176820216</v>
      </c>
      <c r="B1316" s="1360" t="s">
        <v>1304</v>
      </c>
      <c r="C1316" s="1360" t="s">
        <v>379</v>
      </c>
      <c r="D1316" s="1360" t="s">
        <v>380</v>
      </c>
      <c r="E1316" s="1360" t="s">
        <v>146</v>
      </c>
      <c r="F1316" s="1360" t="s">
        <v>231</v>
      </c>
      <c r="G1316" s="1360" t="s">
        <v>230</v>
      </c>
    </row>
    <row r="1317" spans="1:7">
      <c r="A1317" s="1359">
        <v>1176831916</v>
      </c>
      <c r="B1317" s="1360" t="s">
        <v>1779</v>
      </c>
      <c r="C1317" s="1360" t="s">
        <v>7</v>
      </c>
      <c r="D1317" s="1360"/>
      <c r="E1317" s="1360"/>
      <c r="F1317" s="1360" t="s">
        <v>209</v>
      </c>
      <c r="G1317" s="1360" t="s">
        <v>208</v>
      </c>
    </row>
    <row r="1318" spans="1:7">
      <c r="A1318" s="1359">
        <v>1176843754</v>
      </c>
      <c r="B1318" s="1360" t="s">
        <v>1780</v>
      </c>
      <c r="C1318" s="1360" t="s">
        <v>7</v>
      </c>
      <c r="D1318" s="1360"/>
      <c r="E1318" s="1360"/>
      <c r="F1318" s="1360" t="s">
        <v>211</v>
      </c>
      <c r="G1318" s="1360" t="s">
        <v>210</v>
      </c>
    </row>
    <row r="1319" spans="1:7">
      <c r="A1319" s="1359">
        <v>1176848001</v>
      </c>
      <c r="B1319" s="1360" t="s">
        <v>1781</v>
      </c>
      <c r="C1319" s="1360" t="s">
        <v>7</v>
      </c>
      <c r="D1319" s="1360"/>
      <c r="E1319" s="1360"/>
      <c r="F1319" s="1360" t="s">
        <v>231</v>
      </c>
      <c r="G1319" s="1360" t="s">
        <v>230</v>
      </c>
    </row>
    <row r="1320" spans="1:7">
      <c r="A1320" s="1359">
        <v>1176897578</v>
      </c>
      <c r="B1320" s="1360" t="s">
        <v>1782</v>
      </c>
      <c r="C1320" s="1360" t="s">
        <v>7</v>
      </c>
      <c r="D1320" s="1360"/>
      <c r="E1320" s="1360"/>
      <c r="F1320" s="1360" t="s">
        <v>221</v>
      </c>
      <c r="G1320" s="1360" t="s">
        <v>220</v>
      </c>
    </row>
    <row r="1321" spans="1:7">
      <c r="A1321" s="1359">
        <v>1176913235</v>
      </c>
      <c r="B1321" s="1360" t="s">
        <v>1783</v>
      </c>
      <c r="C1321" s="1360" t="s">
        <v>7</v>
      </c>
      <c r="D1321" s="1360"/>
      <c r="E1321" s="1360"/>
      <c r="F1321" s="1360" t="s">
        <v>231</v>
      </c>
      <c r="G1321" s="1360" t="s">
        <v>230</v>
      </c>
    </row>
    <row r="1322" spans="1:7">
      <c r="A1322" s="1359">
        <v>1176915099</v>
      </c>
      <c r="B1322" s="1360" t="s">
        <v>1784</v>
      </c>
      <c r="C1322" s="1360" t="s">
        <v>7</v>
      </c>
      <c r="D1322" s="1360"/>
      <c r="E1322" s="1360"/>
      <c r="F1322" s="1360" t="s">
        <v>231</v>
      </c>
      <c r="G1322" s="1360" t="s">
        <v>230</v>
      </c>
    </row>
    <row r="1323" spans="1:7">
      <c r="A1323" s="1359">
        <v>1176933431</v>
      </c>
      <c r="B1323" s="1360" t="s">
        <v>1785</v>
      </c>
      <c r="C1323" s="1360" t="s">
        <v>7</v>
      </c>
      <c r="D1323" s="1360"/>
      <c r="E1323" s="1360"/>
      <c r="F1323" s="1360" t="s">
        <v>207</v>
      </c>
      <c r="G1323" s="1360" t="s">
        <v>206</v>
      </c>
    </row>
    <row r="1324" spans="1:7">
      <c r="A1324" s="1359">
        <v>1176978881</v>
      </c>
      <c r="B1324" s="1360" t="s">
        <v>1305</v>
      </c>
      <c r="C1324" s="1360" t="s">
        <v>379</v>
      </c>
      <c r="D1324" s="1360" t="s">
        <v>383</v>
      </c>
      <c r="E1324" s="1360" t="s">
        <v>137</v>
      </c>
      <c r="F1324" s="1360" t="s">
        <v>231</v>
      </c>
      <c r="G1324" s="1360" t="s">
        <v>230</v>
      </c>
    </row>
    <row r="1325" spans="1:7">
      <c r="A1325" s="1359">
        <v>1177024610</v>
      </c>
      <c r="B1325" s="1360" t="s">
        <v>1786</v>
      </c>
      <c r="C1325" s="1360" t="s">
        <v>7</v>
      </c>
      <c r="D1325" s="1360"/>
      <c r="E1325" s="1360"/>
      <c r="F1325" s="1360" t="s">
        <v>205</v>
      </c>
      <c r="G1325" s="1360" t="s">
        <v>204</v>
      </c>
    </row>
    <row r="1326" spans="1:7">
      <c r="A1326" s="1359">
        <v>1177053130</v>
      </c>
      <c r="B1326" s="1360" t="s">
        <v>1787</v>
      </c>
      <c r="C1326" s="1360" t="s">
        <v>7</v>
      </c>
      <c r="D1326" s="1360"/>
      <c r="E1326" s="1360"/>
      <c r="F1326" s="1360" t="s">
        <v>231</v>
      </c>
      <c r="G1326" s="1360" t="s">
        <v>230</v>
      </c>
    </row>
    <row r="1327" spans="1:7">
      <c r="A1327" s="1359">
        <v>1177057487</v>
      </c>
      <c r="B1327" s="1360" t="s">
        <v>1788</v>
      </c>
      <c r="C1327" s="1360" t="s">
        <v>7</v>
      </c>
      <c r="D1327" s="1360"/>
      <c r="E1327" s="1360"/>
      <c r="F1327" s="1360" t="s">
        <v>231</v>
      </c>
      <c r="G1327" s="1360" t="s">
        <v>230</v>
      </c>
    </row>
    <row r="1328" spans="1:7">
      <c r="A1328" s="1359">
        <v>1177071108</v>
      </c>
      <c r="B1328" s="1360" t="s">
        <v>1789</v>
      </c>
      <c r="C1328" s="1360" t="s">
        <v>7</v>
      </c>
      <c r="D1328" s="1360"/>
      <c r="E1328" s="1360"/>
      <c r="F1328" s="1360" t="s">
        <v>231</v>
      </c>
      <c r="G1328" s="1360" t="s">
        <v>230</v>
      </c>
    </row>
    <row r="1329" spans="1:7">
      <c r="A1329" s="1359">
        <v>1177075919</v>
      </c>
      <c r="B1329" s="1360" t="s">
        <v>1790</v>
      </c>
      <c r="C1329" s="1360" t="s">
        <v>7</v>
      </c>
      <c r="D1329" s="1360"/>
      <c r="E1329" s="1360"/>
      <c r="F1329" s="1360" t="s">
        <v>231</v>
      </c>
      <c r="G1329" s="1360" t="s">
        <v>230</v>
      </c>
    </row>
    <row r="1330" spans="1:7">
      <c r="A1330" s="1359">
        <v>1177169126</v>
      </c>
      <c r="B1330" s="1360" t="s">
        <v>1791</v>
      </c>
      <c r="C1330" s="1360" t="s">
        <v>7</v>
      </c>
      <c r="D1330" s="1360"/>
      <c r="E1330" s="1360"/>
      <c r="F1330" s="1360" t="s">
        <v>207</v>
      </c>
      <c r="G1330" s="1360" t="s">
        <v>206</v>
      </c>
    </row>
    <row r="1331" spans="1:7">
      <c r="A1331" s="1359">
        <v>1177169795</v>
      </c>
      <c r="B1331" s="1360" t="s">
        <v>1792</v>
      </c>
      <c r="C1331" s="1360" t="s">
        <v>7</v>
      </c>
      <c r="D1331" s="1360"/>
      <c r="E1331" s="1360"/>
      <c r="F1331" s="1360" t="s">
        <v>209</v>
      </c>
      <c r="G1331" s="1360" t="s">
        <v>208</v>
      </c>
    </row>
    <row r="1332" spans="1:7">
      <c r="A1332" s="1359">
        <v>1177220556</v>
      </c>
      <c r="B1332" s="1360" t="s">
        <v>1306</v>
      </c>
      <c r="C1332" s="1360" t="s">
        <v>379</v>
      </c>
      <c r="D1332" s="1360" t="s">
        <v>385</v>
      </c>
      <c r="E1332" s="1360" t="s">
        <v>129</v>
      </c>
      <c r="F1332" s="1360" t="s">
        <v>231</v>
      </c>
      <c r="G1332" s="1360" t="s">
        <v>230</v>
      </c>
    </row>
    <row r="1333" spans="1:7">
      <c r="A1333" s="1359">
        <v>1177253458</v>
      </c>
      <c r="B1333" s="1360" t="s">
        <v>1793</v>
      </c>
      <c r="C1333" s="1360" t="s">
        <v>7</v>
      </c>
      <c r="D1333" s="1360"/>
      <c r="E1333" s="1360"/>
      <c r="F1333" s="1360" t="s">
        <v>231</v>
      </c>
      <c r="G1333" s="1360" t="s">
        <v>230</v>
      </c>
    </row>
    <row r="1334" spans="1:7">
      <c r="A1334" s="1359">
        <v>1177274165</v>
      </c>
      <c r="B1334" s="1360" t="s">
        <v>1794</v>
      </c>
      <c r="C1334" s="1360" t="s">
        <v>7</v>
      </c>
      <c r="D1334" s="1360"/>
      <c r="E1334" s="1360"/>
      <c r="F1334" s="1360" t="s">
        <v>227</v>
      </c>
      <c r="G1334" s="1360" t="s">
        <v>226</v>
      </c>
    </row>
    <row r="1335" spans="1:7">
      <c r="A1335" s="1359">
        <v>1177276244</v>
      </c>
      <c r="B1335" s="1360" t="s">
        <v>1795</v>
      </c>
      <c r="C1335" s="1360" t="s">
        <v>7</v>
      </c>
      <c r="D1335" s="1360"/>
      <c r="E1335" s="1360"/>
      <c r="F1335" s="1360" t="s">
        <v>213</v>
      </c>
      <c r="G1335" s="1360" t="s">
        <v>212</v>
      </c>
    </row>
    <row r="1336" spans="1:7">
      <c r="A1336" s="1359">
        <v>1177394559</v>
      </c>
      <c r="B1336" s="1360" t="s">
        <v>1796</v>
      </c>
      <c r="C1336" s="1360" t="s">
        <v>7</v>
      </c>
      <c r="D1336" s="1360"/>
      <c r="E1336" s="1360"/>
      <c r="F1336" s="1360" t="s">
        <v>217</v>
      </c>
      <c r="G1336" s="1360" t="s">
        <v>216</v>
      </c>
    </row>
    <row r="1337" spans="1:7">
      <c r="A1337" s="1359">
        <v>1177402022</v>
      </c>
      <c r="B1337" s="1360" t="s">
        <v>1797</v>
      </c>
      <c r="C1337" s="1360" t="s">
        <v>7</v>
      </c>
      <c r="D1337" s="1360"/>
      <c r="E1337" s="1360"/>
      <c r="F1337" s="1360" t="s">
        <v>229</v>
      </c>
      <c r="G1337" s="1360" t="s">
        <v>228</v>
      </c>
    </row>
    <row r="1338" spans="1:7">
      <c r="A1338" s="1359">
        <v>1177443679</v>
      </c>
      <c r="B1338" s="1360" t="s">
        <v>1798</v>
      </c>
      <c r="C1338" s="1360" t="s">
        <v>7</v>
      </c>
      <c r="D1338" s="1360"/>
      <c r="E1338" s="1360"/>
      <c r="F1338" s="1360" t="s">
        <v>207</v>
      </c>
      <c r="G1338" s="1360" t="s">
        <v>206</v>
      </c>
    </row>
    <row r="1339" spans="1:7">
      <c r="A1339" s="1359">
        <v>1177454460</v>
      </c>
      <c r="B1339" s="1360" t="s">
        <v>1307</v>
      </c>
      <c r="C1339" s="1360" t="s">
        <v>379</v>
      </c>
      <c r="D1339" s="1360" t="s">
        <v>383</v>
      </c>
      <c r="E1339" s="1360" t="s">
        <v>137</v>
      </c>
      <c r="F1339" s="1360" t="s">
        <v>229</v>
      </c>
      <c r="G1339" s="1360" t="s">
        <v>228</v>
      </c>
    </row>
    <row r="1340" spans="1:7">
      <c r="A1340" s="1359">
        <v>1177477008</v>
      </c>
      <c r="B1340" s="1360" t="s">
        <v>1799</v>
      </c>
      <c r="C1340" s="1360" t="s">
        <v>7</v>
      </c>
      <c r="D1340" s="1360"/>
      <c r="E1340" s="1360"/>
      <c r="F1340" s="1360" t="s">
        <v>227</v>
      </c>
      <c r="G1340" s="1360" t="s">
        <v>226</v>
      </c>
    </row>
    <row r="1341" spans="1:7">
      <c r="A1341" s="1359">
        <v>1177547008</v>
      </c>
      <c r="B1341" s="1360" t="s">
        <v>1800</v>
      </c>
      <c r="C1341" s="1360" t="s">
        <v>7</v>
      </c>
      <c r="D1341" s="1360"/>
      <c r="E1341" s="1360"/>
      <c r="F1341" s="1360" t="s">
        <v>217</v>
      </c>
      <c r="G1341" s="1360" t="s">
        <v>216</v>
      </c>
    </row>
    <row r="1342" spans="1:7">
      <c r="A1342" s="1359">
        <v>1177559169</v>
      </c>
      <c r="B1342" s="1360" t="s">
        <v>1801</v>
      </c>
      <c r="C1342" s="1360" t="s">
        <v>7</v>
      </c>
      <c r="D1342" s="1360"/>
      <c r="E1342" s="1360"/>
      <c r="F1342" s="1360" t="s">
        <v>231</v>
      </c>
      <c r="G1342" s="1360" t="s">
        <v>230</v>
      </c>
    </row>
    <row r="1343" spans="1:7">
      <c r="A1343" s="1359">
        <v>1177594661</v>
      </c>
      <c r="B1343" s="1360" t="s">
        <v>1802</v>
      </c>
      <c r="C1343" s="1360" t="s">
        <v>7</v>
      </c>
      <c r="D1343" s="1360"/>
      <c r="E1343" s="1360"/>
      <c r="F1343" s="1360" t="s">
        <v>207</v>
      </c>
      <c r="G1343" s="1360" t="s">
        <v>206</v>
      </c>
    </row>
    <row r="1344" spans="1:7">
      <c r="A1344" s="1359">
        <v>1177608024</v>
      </c>
      <c r="B1344" s="1360" t="s">
        <v>1308</v>
      </c>
      <c r="C1344" s="1360" t="s">
        <v>379</v>
      </c>
      <c r="D1344" s="1360" t="s">
        <v>380</v>
      </c>
      <c r="E1344" s="1360" t="s">
        <v>146</v>
      </c>
      <c r="F1344" s="1360" t="s">
        <v>209</v>
      </c>
      <c r="G1344" s="1360" t="s">
        <v>208</v>
      </c>
    </row>
    <row r="1345" spans="1:7">
      <c r="A1345" s="1359">
        <v>1177670115</v>
      </c>
      <c r="B1345" s="1360" t="s">
        <v>1803</v>
      </c>
      <c r="C1345" s="1360" t="s">
        <v>7</v>
      </c>
      <c r="D1345" s="1360"/>
      <c r="E1345" s="1360"/>
      <c r="F1345" s="1360" t="s">
        <v>231</v>
      </c>
      <c r="G1345" s="1360" t="s">
        <v>230</v>
      </c>
    </row>
    <row r="1346" spans="1:7">
      <c r="A1346" s="1359">
        <v>1177689222</v>
      </c>
      <c r="B1346" s="1360" t="s">
        <v>1804</v>
      </c>
      <c r="C1346" s="1360" t="s">
        <v>7</v>
      </c>
      <c r="D1346" s="1360"/>
      <c r="E1346" s="1360"/>
      <c r="F1346" s="1360" t="s">
        <v>231</v>
      </c>
      <c r="G1346" s="1360" t="s">
        <v>230</v>
      </c>
    </row>
    <row r="1347" spans="1:7">
      <c r="A1347" s="1359">
        <v>1177717445</v>
      </c>
      <c r="B1347" s="1360" t="s">
        <v>1805</v>
      </c>
      <c r="C1347" s="1360" t="s">
        <v>7</v>
      </c>
      <c r="D1347" s="1360"/>
      <c r="E1347" s="1360"/>
      <c r="F1347" s="1360" t="s">
        <v>209</v>
      </c>
      <c r="G1347" s="1360" t="s">
        <v>208</v>
      </c>
    </row>
    <row r="1348" spans="1:7">
      <c r="A1348" s="1359">
        <v>1177975126</v>
      </c>
      <c r="B1348" s="1360" t="s">
        <v>1806</v>
      </c>
      <c r="C1348" s="1360" t="s">
        <v>7</v>
      </c>
      <c r="D1348" s="1360"/>
      <c r="E1348" s="1360"/>
      <c r="F1348" s="1360" t="s">
        <v>231</v>
      </c>
      <c r="G1348" s="1360" t="s">
        <v>230</v>
      </c>
    </row>
    <row r="1349" spans="1:7">
      <c r="A1349" s="1359">
        <v>1178098860</v>
      </c>
      <c r="B1349" s="1360" t="s">
        <v>1807</v>
      </c>
      <c r="C1349" s="1360" t="s">
        <v>7</v>
      </c>
      <c r="D1349" s="1360"/>
      <c r="E1349" s="1360"/>
      <c r="F1349" s="1360" t="s">
        <v>207</v>
      </c>
      <c r="G1349" s="1360" t="s">
        <v>206</v>
      </c>
    </row>
    <row r="1350" spans="1:7">
      <c r="A1350" s="1359">
        <v>1178157302</v>
      </c>
      <c r="B1350" s="1360" t="s">
        <v>1808</v>
      </c>
      <c r="C1350" s="1360" t="s">
        <v>7</v>
      </c>
      <c r="D1350" s="1360"/>
      <c r="E1350" s="1360"/>
      <c r="F1350" s="1360" t="s">
        <v>231</v>
      </c>
      <c r="G1350" s="1360" t="s">
        <v>230</v>
      </c>
    </row>
    <row r="1351" spans="1:7">
      <c r="A1351" s="1359">
        <v>1178226628</v>
      </c>
      <c r="B1351" s="1360" t="s">
        <v>1809</v>
      </c>
      <c r="C1351" s="1360" t="s">
        <v>7</v>
      </c>
      <c r="D1351" s="1360"/>
      <c r="E1351" s="1360"/>
      <c r="F1351" s="1360" t="s">
        <v>231</v>
      </c>
      <c r="G1351" s="1360" t="s">
        <v>230</v>
      </c>
    </row>
    <row r="1352" spans="1:7">
      <c r="A1352" s="1359">
        <v>1178245743</v>
      </c>
      <c r="B1352" s="1360" t="s">
        <v>1810</v>
      </c>
      <c r="C1352" s="1360" t="s">
        <v>7</v>
      </c>
      <c r="D1352" s="1360"/>
      <c r="E1352" s="1360"/>
      <c r="F1352" s="1360" t="s">
        <v>231</v>
      </c>
      <c r="G1352" s="1360" t="s">
        <v>230</v>
      </c>
    </row>
    <row r="1353" spans="1:7">
      <c r="A1353" s="1359">
        <v>1178276235</v>
      </c>
      <c r="B1353" s="1360" t="s">
        <v>1811</v>
      </c>
      <c r="C1353" s="1360" t="s">
        <v>7</v>
      </c>
      <c r="D1353" s="1360"/>
      <c r="E1353" s="1360"/>
      <c r="F1353" s="1360" t="s">
        <v>223</v>
      </c>
      <c r="G1353" s="1360" t="s">
        <v>222</v>
      </c>
    </row>
    <row r="1354" spans="1:7">
      <c r="A1354" s="1359">
        <v>1178290079</v>
      </c>
      <c r="B1354" s="1360" t="s">
        <v>1812</v>
      </c>
      <c r="C1354" s="1360" t="s">
        <v>7</v>
      </c>
      <c r="D1354" s="1360"/>
      <c r="E1354" s="1360"/>
      <c r="F1354" s="1360" t="s">
        <v>231</v>
      </c>
      <c r="G1354" s="1360" t="s">
        <v>230</v>
      </c>
    </row>
    <row r="1355" spans="1:7">
      <c r="A1355" s="1359">
        <v>1178356821</v>
      </c>
      <c r="B1355" s="1360" t="s">
        <v>1813</v>
      </c>
      <c r="C1355" s="1360" t="s">
        <v>7</v>
      </c>
      <c r="D1355" s="1360"/>
      <c r="E1355" s="1360"/>
      <c r="F1355" s="1360" t="s">
        <v>231</v>
      </c>
      <c r="G1355" s="1360" t="s">
        <v>230</v>
      </c>
    </row>
    <row r="1356" spans="1:7">
      <c r="A1356" s="1359">
        <v>1178469152</v>
      </c>
      <c r="B1356" s="1360" t="s">
        <v>1814</v>
      </c>
      <c r="C1356" s="1360" t="s">
        <v>7</v>
      </c>
      <c r="D1356" s="1360"/>
      <c r="E1356" s="1360"/>
      <c r="F1356" s="1360" t="s">
        <v>209</v>
      </c>
      <c r="G1356" s="1360" t="s">
        <v>208</v>
      </c>
    </row>
    <row r="1357" spans="1:7">
      <c r="A1357" s="1359">
        <v>1178659455</v>
      </c>
      <c r="B1357" s="1360" t="s">
        <v>1815</v>
      </c>
      <c r="C1357" s="1360" t="s">
        <v>7</v>
      </c>
      <c r="D1357" s="1360"/>
      <c r="E1357" s="1360"/>
      <c r="F1357" s="1360" t="s">
        <v>235</v>
      </c>
      <c r="G1357" s="1360" t="s">
        <v>234</v>
      </c>
    </row>
    <row r="1358" spans="1:7">
      <c r="A1358" s="1359">
        <v>2246635850</v>
      </c>
      <c r="B1358" s="1360" t="s">
        <v>1816</v>
      </c>
      <c r="C1358" s="1360" t="s">
        <v>7</v>
      </c>
      <c r="D1358" s="1360"/>
      <c r="E1358" s="1360"/>
      <c r="F1358" s="1360" t="s">
        <v>231</v>
      </c>
      <c r="G1358" s="1360" t="s">
        <v>230</v>
      </c>
    </row>
    <row r="1359" spans="1:7">
      <c r="A1359" s="1359">
        <v>2270988936</v>
      </c>
      <c r="B1359" s="1360" t="s">
        <v>1736</v>
      </c>
      <c r="C1359" s="1360" t="s">
        <v>7</v>
      </c>
      <c r="D1359" s="1360"/>
      <c r="E1359" s="1360"/>
      <c r="F1359" s="1360" t="s">
        <v>231</v>
      </c>
      <c r="G1359" s="1360" t="s">
        <v>230</v>
      </c>
    </row>
    <row r="1360" spans="1:7">
      <c r="A1360" s="1359">
        <v>8811384443</v>
      </c>
      <c r="B1360" s="1360" t="s">
        <v>1309</v>
      </c>
      <c r="C1360" s="1360" t="s">
        <v>381</v>
      </c>
      <c r="D1360" s="1360" t="s">
        <v>380</v>
      </c>
      <c r="E1360" s="1360" t="s">
        <v>146</v>
      </c>
      <c r="F1360" s="1360" t="s">
        <v>223</v>
      </c>
      <c r="G1360" s="1360" t="s">
        <v>222</v>
      </c>
    </row>
    <row r="1361" spans="1:7">
      <c r="A1361" s="1359">
        <v>8811775467</v>
      </c>
      <c r="B1361" s="1360" t="s">
        <v>390</v>
      </c>
      <c r="C1361" s="1360" t="s">
        <v>379</v>
      </c>
      <c r="D1361" s="1360" t="s">
        <v>380</v>
      </c>
      <c r="E1361" s="1360" t="s">
        <v>146</v>
      </c>
      <c r="F1361" s="1360" t="s">
        <v>233</v>
      </c>
      <c r="G1361" s="1360" t="s">
        <v>232</v>
      </c>
    </row>
    <row r="1362" spans="1:7">
      <c r="A1362" s="1359">
        <v>8811809753</v>
      </c>
      <c r="B1362" s="1360" t="s">
        <v>391</v>
      </c>
      <c r="C1362" s="1360" t="s">
        <v>379</v>
      </c>
      <c r="D1362" s="1360" t="s">
        <v>380</v>
      </c>
      <c r="E1362" s="1360" t="s">
        <v>146</v>
      </c>
      <c r="F1362" s="1360" t="s">
        <v>233</v>
      </c>
      <c r="G1362" s="1360" t="s">
        <v>232</v>
      </c>
    </row>
    <row r="1363" spans="1:7">
      <c r="A1363" s="1359">
        <v>8811925674</v>
      </c>
      <c r="B1363" s="1360" t="s">
        <v>417</v>
      </c>
      <c r="C1363" s="1360" t="s">
        <v>381</v>
      </c>
      <c r="D1363" s="1360" t="s">
        <v>380</v>
      </c>
      <c r="E1363" s="1360" t="s">
        <v>146</v>
      </c>
      <c r="F1363" s="1360" t="s">
        <v>233</v>
      </c>
      <c r="G1363" s="1360" t="s">
        <v>232</v>
      </c>
    </row>
    <row r="1364" spans="1:7">
      <c r="A1364" s="1359">
        <v>8812231080</v>
      </c>
      <c r="B1364" s="1360" t="s">
        <v>1310</v>
      </c>
      <c r="C1364" s="1360" t="s">
        <v>381</v>
      </c>
      <c r="D1364" s="1360" t="s">
        <v>380</v>
      </c>
      <c r="E1364" s="1360" t="s">
        <v>146</v>
      </c>
      <c r="F1364" s="1360" t="s">
        <v>219</v>
      </c>
      <c r="G1364" s="1360" t="s">
        <v>218</v>
      </c>
    </row>
    <row r="1365" spans="1:7">
      <c r="A1365" s="1359">
        <v>8813405212</v>
      </c>
      <c r="B1365" s="1360" t="s">
        <v>1311</v>
      </c>
      <c r="C1365" s="1360" t="s">
        <v>379</v>
      </c>
      <c r="D1365" s="1360" t="s">
        <v>832</v>
      </c>
      <c r="E1365" s="1360" t="s">
        <v>145</v>
      </c>
      <c r="F1365" s="1360" t="s">
        <v>231</v>
      </c>
      <c r="G1365" s="1360" t="s">
        <v>230</v>
      </c>
    </row>
    <row r="1366" spans="1:7">
      <c r="A1366" s="1359">
        <v>8813428156</v>
      </c>
      <c r="B1366" s="1360" t="s">
        <v>1312</v>
      </c>
      <c r="C1366" s="1360" t="s">
        <v>381</v>
      </c>
      <c r="D1366" s="1360" t="s">
        <v>380</v>
      </c>
      <c r="E1366" s="1360" t="s">
        <v>146</v>
      </c>
      <c r="F1366" s="1360" t="s">
        <v>225</v>
      </c>
      <c r="G1366" s="1360" t="s">
        <v>224</v>
      </c>
    </row>
    <row r="1367" spans="1:7">
      <c r="A1367" s="1359">
        <v>8813433172</v>
      </c>
      <c r="B1367" s="1360" t="s">
        <v>1817</v>
      </c>
      <c r="C1367" s="1360" t="s">
        <v>7</v>
      </c>
      <c r="D1367" s="1360"/>
      <c r="E1367" s="1360"/>
      <c r="F1367" s="1360" t="s">
        <v>217</v>
      </c>
      <c r="G1367" s="1360" t="s">
        <v>216</v>
      </c>
    </row>
    <row r="1368" spans="1:7">
      <c r="A1368" s="1359">
        <v>8815869167</v>
      </c>
      <c r="B1368" s="1360" t="s">
        <v>472</v>
      </c>
      <c r="C1368" s="1360" t="s">
        <v>379</v>
      </c>
      <c r="D1368" s="1360" t="s">
        <v>384</v>
      </c>
      <c r="E1368" s="1360" t="s">
        <v>140</v>
      </c>
      <c r="F1368" s="1360" t="s">
        <v>209</v>
      </c>
      <c r="G1368" s="1360" t="s">
        <v>208</v>
      </c>
    </row>
    <row r="1369" spans="1:7">
      <c r="A1369" s="1359">
        <v>8815911498</v>
      </c>
      <c r="B1369" s="1360" t="s">
        <v>415</v>
      </c>
      <c r="C1369" s="1360" t="s">
        <v>381</v>
      </c>
      <c r="D1369" s="1360" t="s">
        <v>380</v>
      </c>
      <c r="E1369" s="1360" t="s">
        <v>146</v>
      </c>
      <c r="F1369" s="1360" t="s">
        <v>229</v>
      </c>
      <c r="G1369" s="1360" t="s">
        <v>228</v>
      </c>
    </row>
    <row r="1370" spans="1:7">
      <c r="A1370" s="1359">
        <v>8815926157</v>
      </c>
      <c r="B1370" s="1360" t="s">
        <v>1313</v>
      </c>
      <c r="C1370" s="1360" t="s">
        <v>379</v>
      </c>
      <c r="D1370" s="1360" t="s">
        <v>380</v>
      </c>
      <c r="E1370" s="1360" t="s">
        <v>146</v>
      </c>
      <c r="F1370" s="1360" t="s">
        <v>237</v>
      </c>
      <c r="G1370" s="1360" t="s">
        <v>236</v>
      </c>
    </row>
    <row r="1371" spans="1:7">
      <c r="A1371" s="1359">
        <v>8819029677</v>
      </c>
      <c r="B1371" s="1360" t="s">
        <v>416</v>
      </c>
      <c r="C1371" s="1360" t="s">
        <v>381</v>
      </c>
      <c r="D1371" s="1360" t="s">
        <v>380</v>
      </c>
      <c r="E1371" s="1360" t="s">
        <v>146</v>
      </c>
      <c r="F1371" s="1360" t="s">
        <v>205</v>
      </c>
      <c r="G1371" s="1360" t="s">
        <v>204</v>
      </c>
    </row>
    <row r="1372" spans="1:7">
      <c r="A1372" s="1359">
        <v>8819722628</v>
      </c>
      <c r="B1372" s="1360" t="s">
        <v>1818</v>
      </c>
      <c r="C1372" s="1360" t="s">
        <v>7</v>
      </c>
      <c r="D1372" s="1360"/>
      <c r="E1372" s="1360"/>
      <c r="F1372" s="1360" t="s">
        <v>235</v>
      </c>
      <c r="G1372" s="1360" t="s">
        <v>234</v>
      </c>
    </row>
    <row r="1373" spans="1:7">
      <c r="A1373" s="1359">
        <v>8822720825</v>
      </c>
      <c r="B1373" s="1360" t="s">
        <v>834</v>
      </c>
      <c r="C1373" s="1360" t="s">
        <v>7</v>
      </c>
      <c r="D1373" s="1360"/>
      <c r="E1373" s="1360"/>
      <c r="F1373" s="1360" t="s">
        <v>231</v>
      </c>
      <c r="G1373" s="1360" t="s">
        <v>230</v>
      </c>
    </row>
    <row r="1374" spans="1:7">
      <c r="A1374" s="1359"/>
      <c r="B1374" s="1360" t="s">
        <v>869</v>
      </c>
      <c r="C1374" s="1360" t="s">
        <v>381</v>
      </c>
      <c r="D1374" s="1360" t="s">
        <v>832</v>
      </c>
      <c r="E1374" s="1360" t="s">
        <v>145</v>
      </c>
      <c r="F1374" s="1360" t="s">
        <v>205</v>
      </c>
      <c r="G1374" s="1360" t="s">
        <v>204</v>
      </c>
    </row>
    <row r="1375" spans="1:7">
      <c r="A1375" s="1359">
        <v>8826696609</v>
      </c>
      <c r="B1375" s="1360" t="s">
        <v>393</v>
      </c>
      <c r="C1375" s="1360" t="s">
        <v>379</v>
      </c>
      <c r="D1375" s="1360" t="s">
        <v>380</v>
      </c>
      <c r="E1375" s="1360" t="s">
        <v>146</v>
      </c>
      <c r="F1375" s="1360" t="s">
        <v>205</v>
      </c>
      <c r="G1375" s="1360" t="s">
        <v>204</v>
      </c>
    </row>
    <row r="1376" spans="1:7">
      <c r="A1376" s="1359">
        <v>8831846157</v>
      </c>
      <c r="B1376" s="1360" t="s">
        <v>392</v>
      </c>
      <c r="C1376" s="1360" t="s">
        <v>379</v>
      </c>
      <c r="D1376" s="1360" t="s">
        <v>380</v>
      </c>
      <c r="E1376" s="1360" t="s">
        <v>146</v>
      </c>
      <c r="F1376" s="1360" t="s">
        <v>209</v>
      </c>
      <c r="G1376" s="1360" t="s">
        <v>208</v>
      </c>
    </row>
    <row r="1377" spans="1:7">
      <c r="A1377" s="1359">
        <v>8831850399</v>
      </c>
      <c r="B1377" s="1360" t="s">
        <v>1819</v>
      </c>
      <c r="C1377" s="1360" t="s">
        <v>7</v>
      </c>
      <c r="D1377" s="1360"/>
      <c r="E1377" s="1360"/>
      <c r="F1377" s="1360" t="s">
        <v>209</v>
      </c>
      <c r="G1377" s="1360" t="s">
        <v>208</v>
      </c>
    </row>
    <row r="1378" spans="1:7">
      <c r="A1378" s="1359">
        <v>8831853724</v>
      </c>
      <c r="B1378" s="1360" t="s">
        <v>1314</v>
      </c>
      <c r="C1378" s="1360" t="s">
        <v>381</v>
      </c>
      <c r="D1378" s="1360" t="s">
        <v>380</v>
      </c>
      <c r="E1378" s="1360" t="s">
        <v>146</v>
      </c>
      <c r="F1378" s="1360" t="s">
        <v>237</v>
      </c>
      <c r="G1378" s="1360" t="s">
        <v>236</v>
      </c>
    </row>
    <row r="1379" spans="1:7">
      <c r="A1379" s="1359">
        <v>8831854904</v>
      </c>
      <c r="B1379" s="1360" t="s">
        <v>350</v>
      </c>
      <c r="C1379" s="1360" t="s">
        <v>381</v>
      </c>
      <c r="D1379" s="1360" t="s">
        <v>380</v>
      </c>
      <c r="E1379" s="1360" t="s">
        <v>146</v>
      </c>
      <c r="F1379" s="1360" t="s">
        <v>235</v>
      </c>
      <c r="G1379" s="1360" t="s">
        <v>234</v>
      </c>
    </row>
    <row r="1380" spans="1:7">
      <c r="A1380" s="1359">
        <v>8831854987</v>
      </c>
      <c r="B1380" s="1360" t="s">
        <v>419</v>
      </c>
      <c r="C1380" s="1360" t="s">
        <v>381</v>
      </c>
      <c r="D1380" s="1360" t="s">
        <v>380</v>
      </c>
      <c r="E1380" s="1360" t="s">
        <v>146</v>
      </c>
      <c r="F1380" s="1360" t="s">
        <v>205</v>
      </c>
      <c r="G1380" s="1360" t="s">
        <v>204</v>
      </c>
    </row>
    <row r="1381" spans="1:7">
      <c r="A1381" s="1359">
        <v>8831854995</v>
      </c>
      <c r="B1381" s="1360" t="s">
        <v>418</v>
      </c>
      <c r="C1381" s="1360" t="s">
        <v>381</v>
      </c>
      <c r="D1381" s="1360" t="s">
        <v>380</v>
      </c>
      <c r="E1381" s="1360" t="s">
        <v>146</v>
      </c>
      <c r="F1381" s="1360" t="s">
        <v>205</v>
      </c>
      <c r="G1381" s="1360" t="s">
        <v>204</v>
      </c>
    </row>
  </sheetData>
  <sheetProtection algorithmName="SHA-512" hashValue="OmeAsHw/gh58PlpSpeqITvJVI9zANJWqCK2d9T54BgyrOlC7TUgBdVx3T5uKul5yimJhcQCJVMWsJh8tDvXH1A==" saltValue="u9/eQIuskStJsxUv5WoLCg==" spinCount="100000" sheet="1" selectLockedCells="1" selectUnlockedCells="1"/>
  <autoFilter ref="A1:G1381" xr:uid="{69B8BB06-1F28-44CB-BF52-3C23FFC4DB21}"/>
  <sortState xmlns:xlrd2="http://schemas.microsoft.com/office/spreadsheetml/2017/richdata2" ref="AQ22:AQ29">
    <sortCondition ref="AQ21:AQ29"/>
  </sortState>
  <phoneticPr fontId="20"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G1"/>
    </sheetView>
  </sheetViews>
  <sheetFormatPr baseColWidth="10" defaultColWidth="8.7265625" defaultRowHeight="14.5"/>
  <cols>
    <col min="1" max="1" width="11.81640625" style="1382" customWidth="1"/>
    <col min="2" max="2" width="8.7265625" style="1383"/>
    <col min="3" max="3" width="10.7265625" style="1383" customWidth="1"/>
    <col min="4" max="5" width="23.1796875" style="1383" customWidth="1"/>
    <col min="6" max="16384" width="8.7265625" style="1383"/>
  </cols>
  <sheetData>
    <row r="1" spans="1:15">
      <c r="A1" s="1382" t="s">
        <v>181</v>
      </c>
      <c r="D1" s="1383" t="s">
        <v>1884</v>
      </c>
      <c r="E1" s="1383" t="s">
        <v>2861</v>
      </c>
      <c r="F1" s="1383" t="s">
        <v>1885</v>
      </c>
      <c r="G1" s="1383" t="s">
        <v>1886</v>
      </c>
      <c r="H1" s="1383" t="s">
        <v>1887</v>
      </c>
      <c r="I1" s="1383" t="s">
        <v>1888</v>
      </c>
      <c r="J1" s="1383" t="s">
        <v>1889</v>
      </c>
      <c r="K1" s="1383" t="s">
        <v>1890</v>
      </c>
      <c r="L1" s="1383" t="s">
        <v>1887</v>
      </c>
      <c r="N1" s="1383" t="s">
        <v>1891</v>
      </c>
      <c r="O1" s="1383" t="s">
        <v>1892</v>
      </c>
    </row>
    <row r="2" spans="1:15">
      <c r="A2" s="1382" t="s">
        <v>2901</v>
      </c>
      <c r="D2" s="1383" t="s">
        <v>1893</v>
      </c>
      <c r="E2" s="1383" t="s">
        <v>1895</v>
      </c>
      <c r="F2" s="1383" t="s">
        <v>145</v>
      </c>
      <c r="G2" s="1383" t="s">
        <v>1894</v>
      </c>
      <c r="H2" s="1383" t="s">
        <v>1002</v>
      </c>
      <c r="I2" s="1383" t="s">
        <v>1895</v>
      </c>
      <c r="J2" s="1383" t="s">
        <v>1896</v>
      </c>
      <c r="K2" s="1383" t="s">
        <v>1002</v>
      </c>
      <c r="L2" s="1383" t="s">
        <v>1002</v>
      </c>
      <c r="N2" s="1383" t="s">
        <v>1897</v>
      </c>
      <c r="O2" s="1383" t="s">
        <v>1898</v>
      </c>
    </row>
    <row r="3" spans="1:15">
      <c r="A3" s="1382">
        <v>1146668919</v>
      </c>
      <c r="D3" s="1383" t="s">
        <v>1899</v>
      </c>
      <c r="E3" s="1383" t="s">
        <v>1901</v>
      </c>
      <c r="F3" s="1383" t="s">
        <v>146</v>
      </c>
      <c r="G3" s="1383" t="s">
        <v>1900</v>
      </c>
      <c r="H3" s="1383" t="s">
        <v>1019</v>
      </c>
      <c r="I3" s="1383" t="s">
        <v>1901</v>
      </c>
      <c r="J3" s="1383" t="s">
        <v>1896</v>
      </c>
      <c r="K3" s="1383" t="s">
        <v>1902</v>
      </c>
      <c r="L3" s="1383" t="s">
        <v>1019</v>
      </c>
      <c r="N3" s="1383" t="s">
        <v>1897</v>
      </c>
      <c r="O3" s="1383" t="s">
        <v>1903</v>
      </c>
    </row>
    <row r="4" spans="1:15">
      <c r="A4" s="1383">
        <v>1169606911</v>
      </c>
      <c r="D4" s="1383" t="s">
        <v>1904</v>
      </c>
      <c r="E4" s="1383" t="s">
        <v>1906</v>
      </c>
      <c r="F4" s="1383" t="s">
        <v>129</v>
      </c>
      <c r="G4" s="1383" t="s">
        <v>1905</v>
      </c>
      <c r="H4" s="1383" t="s">
        <v>159</v>
      </c>
      <c r="I4" s="1383" t="s">
        <v>1906</v>
      </c>
      <c r="J4" s="1383" t="s">
        <v>1907</v>
      </c>
      <c r="K4" s="1383" t="s">
        <v>159</v>
      </c>
      <c r="L4" s="1383" t="s">
        <v>159</v>
      </c>
      <c r="N4" s="1383" t="s">
        <v>1897</v>
      </c>
      <c r="O4" s="1383" t="s">
        <v>1908</v>
      </c>
    </row>
    <row r="5" spans="1:15">
      <c r="A5" s="1383">
        <v>1166852062</v>
      </c>
      <c r="D5" s="1383" t="s">
        <v>1909</v>
      </c>
      <c r="E5" s="1383" t="s">
        <v>1911</v>
      </c>
      <c r="F5" s="1383" t="s">
        <v>103</v>
      </c>
      <c r="G5" s="1383" t="s">
        <v>1868</v>
      </c>
      <c r="H5" s="1383" t="s">
        <v>1910</v>
      </c>
      <c r="I5" s="1383" t="s">
        <v>1911</v>
      </c>
      <c r="J5" s="1383" t="s">
        <v>1912</v>
      </c>
      <c r="K5" s="1383" t="s">
        <v>1913</v>
      </c>
      <c r="L5" s="1383" t="s">
        <v>1910</v>
      </c>
      <c r="N5" s="1383" t="s">
        <v>1914</v>
      </c>
      <c r="O5" s="1383" t="s">
        <v>1915</v>
      </c>
    </row>
    <row r="6" spans="1:15">
      <c r="A6" s="1382">
        <v>1161858197</v>
      </c>
      <c r="D6" s="1383" t="s">
        <v>1916</v>
      </c>
      <c r="E6" s="1383" t="s">
        <v>1918</v>
      </c>
      <c r="F6" s="1383" t="s">
        <v>238</v>
      </c>
      <c r="G6" s="1383" t="s">
        <v>1917</v>
      </c>
      <c r="H6" s="1383" t="s">
        <v>128</v>
      </c>
      <c r="I6" s="1383" t="s">
        <v>1918</v>
      </c>
      <c r="J6" s="1383" t="s">
        <v>1919</v>
      </c>
      <c r="K6" s="1383" t="s">
        <v>128</v>
      </c>
      <c r="L6" s="1383" t="s">
        <v>128</v>
      </c>
      <c r="N6" s="1383" t="s">
        <v>1897</v>
      </c>
      <c r="O6" s="1383" t="s">
        <v>1920</v>
      </c>
    </row>
    <row r="7" spans="1:15">
      <c r="A7" s="1382">
        <v>1145047412</v>
      </c>
      <c r="D7" s="1383" t="s">
        <v>1921</v>
      </c>
      <c r="E7" s="1383" t="s">
        <v>1922</v>
      </c>
      <c r="F7" s="1383" t="s">
        <v>145</v>
      </c>
      <c r="G7" s="1383" t="s">
        <v>1894</v>
      </c>
      <c r="H7" s="1383" t="s">
        <v>1003</v>
      </c>
      <c r="I7" s="1383" t="s">
        <v>1922</v>
      </c>
      <c r="J7" s="1383" t="s">
        <v>1923</v>
      </c>
      <c r="K7" s="1383" t="s">
        <v>1003</v>
      </c>
      <c r="L7" s="1383" t="s">
        <v>1003</v>
      </c>
      <c r="N7" s="1383" t="s">
        <v>1897</v>
      </c>
      <c r="O7" s="1383" t="s">
        <v>1924</v>
      </c>
    </row>
    <row r="8" spans="1:15">
      <c r="A8" s="1382">
        <v>1148485908</v>
      </c>
      <c r="D8" s="1383" t="s">
        <v>1925</v>
      </c>
      <c r="E8" s="1383" t="s">
        <v>1926</v>
      </c>
      <c r="F8" s="1383" t="s">
        <v>103</v>
      </c>
      <c r="G8" s="1383" t="s">
        <v>1868</v>
      </c>
      <c r="H8" s="1383" t="s">
        <v>1910</v>
      </c>
      <c r="I8" s="1383" t="s">
        <v>1926</v>
      </c>
      <c r="J8" s="1383" t="s">
        <v>1912</v>
      </c>
      <c r="K8" s="1383" t="s">
        <v>1913</v>
      </c>
      <c r="L8" s="1383" t="s">
        <v>1910</v>
      </c>
      <c r="N8" s="1383" t="s">
        <v>1914</v>
      </c>
      <c r="O8" s="1383" t="s">
        <v>1915</v>
      </c>
    </row>
    <row r="9" spans="1:15">
      <c r="A9" s="1382">
        <v>1145719515</v>
      </c>
      <c r="D9" s="1383" t="s">
        <v>1927</v>
      </c>
      <c r="E9" s="1383" t="s">
        <v>1929</v>
      </c>
      <c r="F9" s="1383" t="s">
        <v>110</v>
      </c>
      <c r="G9" s="1383" t="s">
        <v>1928</v>
      </c>
      <c r="H9" s="1383" t="s">
        <v>1003</v>
      </c>
      <c r="I9" s="1383" t="s">
        <v>1929</v>
      </c>
      <c r="J9" s="1383" t="s">
        <v>1923</v>
      </c>
      <c r="K9" s="1383" t="s">
        <v>1003</v>
      </c>
      <c r="L9" s="1383" t="s">
        <v>1003</v>
      </c>
      <c r="N9" s="1383" t="s">
        <v>1897</v>
      </c>
      <c r="O9" s="1383" t="s">
        <v>1898</v>
      </c>
    </row>
    <row r="10" spans="1:15">
      <c r="A10" s="1382">
        <v>1146726618</v>
      </c>
      <c r="D10" s="1383" t="s">
        <v>1930</v>
      </c>
      <c r="E10" s="1383" t="s">
        <v>1931</v>
      </c>
      <c r="F10" s="1383" t="s">
        <v>110</v>
      </c>
      <c r="G10" s="1383" t="s">
        <v>1928</v>
      </c>
      <c r="H10" s="1383" t="s">
        <v>1003</v>
      </c>
      <c r="I10" s="1383" t="s">
        <v>1931</v>
      </c>
      <c r="J10" s="1383" t="s">
        <v>1923</v>
      </c>
      <c r="K10" s="1383" t="s">
        <v>1003</v>
      </c>
      <c r="L10" s="1383" t="s">
        <v>1003</v>
      </c>
      <c r="N10" s="1383" t="s">
        <v>1897</v>
      </c>
      <c r="O10" s="1383" t="s">
        <v>1898</v>
      </c>
    </row>
    <row r="11" spans="1:15">
      <c r="A11" s="1382">
        <v>1162673835</v>
      </c>
      <c r="D11" s="1383" t="s">
        <v>1932</v>
      </c>
      <c r="E11" s="1383" t="s">
        <v>1933</v>
      </c>
      <c r="F11" s="1383" t="s">
        <v>133</v>
      </c>
      <c r="G11" s="1383" t="s">
        <v>1900</v>
      </c>
      <c r="H11" s="1383" t="s">
        <v>1019</v>
      </c>
      <c r="I11" s="1383" t="s">
        <v>1933</v>
      </c>
      <c r="J11" s="1383" t="s">
        <v>1896</v>
      </c>
      <c r="K11" s="1383" t="s">
        <v>1902</v>
      </c>
      <c r="L11" s="1383" t="s">
        <v>1019</v>
      </c>
      <c r="N11" s="1383" t="s">
        <v>1897</v>
      </c>
      <c r="O11" s="1383" t="s">
        <v>1903</v>
      </c>
    </row>
    <row r="12" spans="1:15">
      <c r="A12" s="1382">
        <v>1142166124</v>
      </c>
      <c r="D12" s="1383" t="s">
        <v>1934</v>
      </c>
      <c r="E12" s="1383" t="s">
        <v>1936</v>
      </c>
      <c r="F12" s="1383" t="s">
        <v>137</v>
      </c>
      <c r="G12" s="1383" t="s">
        <v>1868</v>
      </c>
      <c r="H12" s="1383" t="s">
        <v>1935</v>
      </c>
      <c r="I12" s="1383" t="s">
        <v>1936</v>
      </c>
      <c r="J12" s="1383" t="s">
        <v>1937</v>
      </c>
      <c r="K12" s="1383" t="s">
        <v>1938</v>
      </c>
      <c r="L12" s="1383" t="s">
        <v>1935</v>
      </c>
      <c r="N12" s="1383" t="s">
        <v>1914</v>
      </c>
      <c r="O12" s="1383" t="s">
        <v>1939</v>
      </c>
    </row>
    <row r="13" spans="1:15">
      <c r="A13" s="1382">
        <v>1140850679</v>
      </c>
      <c r="D13" s="1383" t="s">
        <v>1940</v>
      </c>
      <c r="E13" s="1383" t="s">
        <v>1941</v>
      </c>
      <c r="F13" s="1383" t="s">
        <v>146</v>
      </c>
      <c r="G13" s="1383" t="s">
        <v>1900</v>
      </c>
      <c r="H13" s="1383" t="s">
        <v>1019</v>
      </c>
      <c r="I13" s="1383" t="s">
        <v>1941</v>
      </c>
      <c r="J13" s="1383" t="s">
        <v>1896</v>
      </c>
      <c r="K13" s="1383" t="s">
        <v>1902</v>
      </c>
      <c r="L13" s="1383" t="s">
        <v>1019</v>
      </c>
      <c r="N13" s="1383" t="s">
        <v>1897</v>
      </c>
      <c r="O13" s="1383" t="s">
        <v>1942</v>
      </c>
    </row>
    <row r="14" spans="1:15">
      <c r="A14" s="1382">
        <v>1143461904</v>
      </c>
      <c r="D14" s="1383" t="s">
        <v>1943</v>
      </c>
      <c r="E14" s="1383" t="s">
        <v>1944</v>
      </c>
      <c r="F14" s="1383" t="s">
        <v>238</v>
      </c>
      <c r="G14" s="1383" t="s">
        <v>1928</v>
      </c>
      <c r="H14" s="1383" t="s">
        <v>1002</v>
      </c>
      <c r="I14" s="1383" t="s">
        <v>1944</v>
      </c>
      <c r="J14" s="1383" t="s">
        <v>1896</v>
      </c>
      <c r="K14" s="1383" t="s">
        <v>1945</v>
      </c>
      <c r="L14" s="1383" t="s">
        <v>1002</v>
      </c>
      <c r="N14" s="1383" t="s">
        <v>1897</v>
      </c>
      <c r="O14" s="1383" t="s">
        <v>1898</v>
      </c>
    </row>
    <row r="15" spans="1:15">
      <c r="A15" s="1382">
        <v>1142464149</v>
      </c>
      <c r="D15" s="1383" t="s">
        <v>1946</v>
      </c>
      <c r="E15" s="1383" t="s">
        <v>1947</v>
      </c>
      <c r="F15" s="1383" t="s">
        <v>145</v>
      </c>
      <c r="G15" s="1383" t="s">
        <v>1894</v>
      </c>
      <c r="H15" s="1383" t="s">
        <v>1002</v>
      </c>
      <c r="I15" s="1383" t="s">
        <v>1947</v>
      </c>
      <c r="J15" s="1383" t="s">
        <v>1896</v>
      </c>
      <c r="K15" s="1383" t="s">
        <v>1002</v>
      </c>
      <c r="L15" s="1383" t="s">
        <v>1002</v>
      </c>
      <c r="N15" s="1383" t="s">
        <v>1897</v>
      </c>
      <c r="O15" s="1383" t="s">
        <v>1924</v>
      </c>
    </row>
    <row r="16" spans="1:15">
      <c r="A16" s="1382">
        <v>1144133866</v>
      </c>
      <c r="D16" s="1383" t="s">
        <v>1948</v>
      </c>
      <c r="E16" s="1383" t="s">
        <v>1949</v>
      </c>
      <c r="F16" s="1383" t="s">
        <v>145</v>
      </c>
      <c r="G16" s="1383" t="s">
        <v>1894</v>
      </c>
      <c r="H16" s="1383" t="s">
        <v>1002</v>
      </c>
      <c r="I16" s="1383" t="s">
        <v>1949</v>
      </c>
      <c r="J16" s="1383" t="s">
        <v>1896</v>
      </c>
      <c r="K16" s="1383" t="s">
        <v>1002</v>
      </c>
      <c r="L16" s="1383" t="s">
        <v>1002</v>
      </c>
      <c r="N16" s="1383" t="s">
        <v>1897</v>
      </c>
      <c r="O16" s="1383" t="s">
        <v>1898</v>
      </c>
    </row>
    <row r="17" spans="1:15">
      <c r="A17" s="1382">
        <v>1143690379</v>
      </c>
      <c r="D17" s="1383" t="s">
        <v>1950</v>
      </c>
      <c r="E17" s="1383" t="s">
        <v>1951</v>
      </c>
      <c r="F17" s="1383" t="s">
        <v>110</v>
      </c>
      <c r="G17" s="1383" t="s">
        <v>1928</v>
      </c>
      <c r="H17" s="1383" t="s">
        <v>1003</v>
      </c>
      <c r="I17" s="1383" t="s">
        <v>1951</v>
      </c>
      <c r="J17" s="1383" t="s">
        <v>1923</v>
      </c>
      <c r="K17" s="1383" t="s">
        <v>1003</v>
      </c>
      <c r="L17" s="1383" t="s">
        <v>1003</v>
      </c>
      <c r="N17" s="1383" t="s">
        <v>1897</v>
      </c>
      <c r="O17" s="1383" t="s">
        <v>1898</v>
      </c>
    </row>
    <row r="18" spans="1:15">
      <c r="A18" s="1382">
        <v>1142271908</v>
      </c>
      <c r="D18" s="1383" t="s">
        <v>1952</v>
      </c>
      <c r="E18" s="1383" t="s">
        <v>1953</v>
      </c>
      <c r="F18" s="1383" t="s">
        <v>238</v>
      </c>
      <c r="G18" s="1383" t="s">
        <v>1917</v>
      </c>
      <c r="H18" s="1383" t="s">
        <v>128</v>
      </c>
      <c r="I18" s="1383" t="s">
        <v>1953</v>
      </c>
      <c r="J18" s="1383" t="s">
        <v>1919</v>
      </c>
      <c r="K18" s="1383" t="s">
        <v>128</v>
      </c>
      <c r="L18" s="1383" t="s">
        <v>128</v>
      </c>
      <c r="N18" s="1383" t="s">
        <v>1897</v>
      </c>
      <c r="O18" s="1383" t="s">
        <v>1920</v>
      </c>
    </row>
    <row r="19" spans="1:15">
      <c r="A19" s="1382">
        <v>1142625210</v>
      </c>
      <c r="D19" s="1383" t="s">
        <v>1954</v>
      </c>
      <c r="E19" s="1383" t="s">
        <v>1955</v>
      </c>
      <c r="F19" s="1383" t="s">
        <v>140</v>
      </c>
      <c r="G19" s="1383" t="s">
        <v>1917</v>
      </c>
      <c r="H19" s="1383" t="s">
        <v>128</v>
      </c>
      <c r="I19" s="1383" t="s">
        <v>1955</v>
      </c>
      <c r="J19" s="1383" t="s">
        <v>1919</v>
      </c>
      <c r="K19" s="1383" t="s">
        <v>128</v>
      </c>
      <c r="L19" s="1383" t="s">
        <v>128</v>
      </c>
      <c r="N19" s="1383" t="s">
        <v>1897</v>
      </c>
      <c r="O19" s="1383" t="s">
        <v>1920</v>
      </c>
    </row>
    <row r="20" spans="1:15">
      <c r="A20" s="1382">
        <v>1144471407</v>
      </c>
      <c r="D20" s="1383" t="s">
        <v>1956</v>
      </c>
      <c r="E20" s="1383" t="s">
        <v>1957</v>
      </c>
      <c r="F20" s="1383" t="s">
        <v>145</v>
      </c>
      <c r="G20" s="1383" t="s">
        <v>1894</v>
      </c>
      <c r="H20" s="1383" t="s">
        <v>1003</v>
      </c>
      <c r="I20" s="1383" t="s">
        <v>1957</v>
      </c>
      <c r="J20" s="1383" t="s">
        <v>1923</v>
      </c>
      <c r="K20" s="1383" t="s">
        <v>1003</v>
      </c>
      <c r="L20" s="1383" t="s">
        <v>1003</v>
      </c>
      <c r="N20" s="1383" t="s">
        <v>1914</v>
      </c>
      <c r="O20" s="1383" t="s">
        <v>1915</v>
      </c>
    </row>
    <row r="21" spans="1:15">
      <c r="A21" s="1382">
        <v>1144588820</v>
      </c>
      <c r="D21" s="1383" t="s">
        <v>1958</v>
      </c>
      <c r="E21" s="1383" t="s">
        <v>1960</v>
      </c>
      <c r="F21" s="1383" t="s">
        <v>133</v>
      </c>
      <c r="G21" s="1383" t="s">
        <v>1905</v>
      </c>
      <c r="H21" s="1383" t="s">
        <v>1959</v>
      </c>
      <c r="I21" s="1383" t="s">
        <v>1960</v>
      </c>
      <c r="J21" s="1383" t="s">
        <v>1905</v>
      </c>
      <c r="K21" s="1383" t="s">
        <v>1959</v>
      </c>
      <c r="L21" s="1383" t="s">
        <v>1959</v>
      </c>
      <c r="N21" s="1383" t="s">
        <v>1914</v>
      </c>
      <c r="O21" s="1383" t="s">
        <v>1961</v>
      </c>
    </row>
    <row r="22" spans="1:15">
      <c r="A22" s="1382">
        <v>1144124626</v>
      </c>
      <c r="D22" s="1383" t="s">
        <v>1962</v>
      </c>
      <c r="E22" s="1383" t="s">
        <v>1963</v>
      </c>
      <c r="F22" s="1383" t="s">
        <v>133</v>
      </c>
      <c r="G22" s="1383" t="s">
        <v>1905</v>
      </c>
      <c r="H22" s="1383" t="s">
        <v>159</v>
      </c>
      <c r="I22" s="1383" t="s">
        <v>1963</v>
      </c>
      <c r="J22" s="1383" t="s">
        <v>1907</v>
      </c>
      <c r="K22" s="1383" t="s">
        <v>159</v>
      </c>
      <c r="L22" s="1383" t="s">
        <v>159</v>
      </c>
      <c r="N22" s="1383" t="s">
        <v>1914</v>
      </c>
      <c r="O22" s="1383" t="s">
        <v>1961</v>
      </c>
    </row>
    <row r="23" spans="1:15">
      <c r="A23" s="1382">
        <v>1142293100</v>
      </c>
      <c r="D23" s="1383" t="s">
        <v>1964</v>
      </c>
      <c r="E23" s="1383" t="s">
        <v>1965</v>
      </c>
      <c r="F23" s="1383" t="s">
        <v>145</v>
      </c>
      <c r="G23" s="1383" t="s">
        <v>1894</v>
      </c>
      <c r="H23" s="1383" t="s">
        <v>1004</v>
      </c>
      <c r="I23" s="1383" t="s">
        <v>1965</v>
      </c>
      <c r="J23" s="1383" t="s">
        <v>1868</v>
      </c>
      <c r="K23" s="1383" t="s">
        <v>1966</v>
      </c>
      <c r="L23" s="1383" t="s">
        <v>1004</v>
      </c>
      <c r="N23" s="1383" t="s">
        <v>1914</v>
      </c>
      <c r="O23" s="1383" t="s">
        <v>1915</v>
      </c>
    </row>
    <row r="24" spans="1:15">
      <c r="A24" s="1382">
        <v>1148115604</v>
      </c>
      <c r="D24" s="1383" t="s">
        <v>1967</v>
      </c>
      <c r="E24" s="1383" t="s">
        <v>567</v>
      </c>
      <c r="F24" s="1383" t="s">
        <v>103</v>
      </c>
      <c r="G24" s="1383" t="s">
        <v>1868</v>
      </c>
      <c r="H24" s="1383" t="s">
        <v>1968</v>
      </c>
      <c r="I24" s="1383" t="s">
        <v>567</v>
      </c>
      <c r="J24" s="1383" t="s">
        <v>1969</v>
      </c>
      <c r="K24" s="1383" t="s">
        <v>1970</v>
      </c>
      <c r="L24" s="1383" t="s">
        <v>1968</v>
      </c>
      <c r="N24" s="1383" t="s">
        <v>1914</v>
      </c>
      <c r="O24" s="1383" t="s">
        <v>1915</v>
      </c>
    </row>
    <row r="25" spans="1:15">
      <c r="A25" s="1382">
        <v>1142400689</v>
      </c>
      <c r="D25" s="1383" t="s">
        <v>1971</v>
      </c>
      <c r="E25" s="1383" t="s">
        <v>1972</v>
      </c>
      <c r="F25" s="1383" t="s">
        <v>146</v>
      </c>
      <c r="G25" s="1383" t="s">
        <v>1900</v>
      </c>
      <c r="H25" s="1383" t="s">
        <v>1019</v>
      </c>
      <c r="I25" s="1383" t="s">
        <v>1972</v>
      </c>
      <c r="J25" s="1383" t="s">
        <v>1896</v>
      </c>
      <c r="K25" s="1383" t="s">
        <v>1902</v>
      </c>
      <c r="L25" s="1383" t="s">
        <v>1019</v>
      </c>
      <c r="N25" s="1383" t="s">
        <v>1897</v>
      </c>
      <c r="O25" s="1383" t="s">
        <v>1903</v>
      </c>
    </row>
    <row r="26" spans="1:15">
      <c r="A26" s="1382">
        <v>1143175256</v>
      </c>
      <c r="D26" s="1383" t="s">
        <v>1973</v>
      </c>
      <c r="E26" s="1383" t="s">
        <v>1974</v>
      </c>
      <c r="F26" s="1383" t="s">
        <v>145</v>
      </c>
      <c r="G26" s="1383" t="s">
        <v>1894</v>
      </c>
      <c r="H26" s="1383" t="s">
        <v>1002</v>
      </c>
      <c r="I26" s="1383" t="s">
        <v>1974</v>
      </c>
      <c r="J26" s="1383" t="s">
        <v>1896</v>
      </c>
      <c r="K26" s="1383" t="s">
        <v>1002</v>
      </c>
      <c r="L26" s="1383" t="s">
        <v>1002</v>
      </c>
      <c r="N26" s="1383" t="s">
        <v>1897</v>
      </c>
      <c r="O26" s="1383" t="s">
        <v>1898</v>
      </c>
    </row>
    <row r="27" spans="1:15">
      <c r="A27" s="1382">
        <v>1142480541</v>
      </c>
      <c r="D27" s="1383" t="s">
        <v>1975</v>
      </c>
      <c r="E27" s="1383" t="s">
        <v>1976</v>
      </c>
      <c r="F27" s="1383" t="s">
        <v>146</v>
      </c>
      <c r="G27" s="1383" t="s">
        <v>1900</v>
      </c>
      <c r="H27" s="1383" t="s">
        <v>1019</v>
      </c>
      <c r="I27" s="1383" t="s">
        <v>1976</v>
      </c>
      <c r="J27" s="1383" t="s">
        <v>1896</v>
      </c>
      <c r="K27" s="1383" t="s">
        <v>1902</v>
      </c>
      <c r="L27" s="1383" t="s">
        <v>1019</v>
      </c>
      <c r="N27" s="1383" t="s">
        <v>1897</v>
      </c>
      <c r="O27" s="1383" t="s">
        <v>1942</v>
      </c>
    </row>
    <row r="28" spans="1:15">
      <c r="A28" s="1382">
        <v>1161160768</v>
      </c>
      <c r="D28" s="1383" t="s">
        <v>1977</v>
      </c>
      <c r="E28" s="1383" t="s">
        <v>1978</v>
      </c>
      <c r="F28" s="1383" t="s">
        <v>137</v>
      </c>
      <c r="G28" s="1383" t="s">
        <v>1900</v>
      </c>
      <c r="H28" s="1383" t="s">
        <v>1020</v>
      </c>
      <c r="I28" s="1383" t="s">
        <v>1978</v>
      </c>
      <c r="J28" s="1383" t="s">
        <v>1979</v>
      </c>
      <c r="K28" s="1383" t="s">
        <v>1980</v>
      </c>
      <c r="L28" s="1383" t="s">
        <v>1020</v>
      </c>
      <c r="N28" s="1383" t="s">
        <v>1914</v>
      </c>
      <c r="O28" s="1383" t="s">
        <v>1939</v>
      </c>
    </row>
    <row r="29" spans="1:15">
      <c r="A29" s="1382">
        <v>1165737314</v>
      </c>
      <c r="D29" s="1383" t="s">
        <v>1981</v>
      </c>
      <c r="E29" s="1383" t="s">
        <v>1982</v>
      </c>
      <c r="F29" s="1383" t="s">
        <v>238</v>
      </c>
      <c r="G29" s="1383" t="s">
        <v>1928</v>
      </c>
      <c r="H29" s="1383" t="s">
        <v>1004</v>
      </c>
      <c r="I29" s="1383" t="s">
        <v>1982</v>
      </c>
      <c r="J29" s="1383" t="s">
        <v>1868</v>
      </c>
      <c r="K29" s="1383" t="s">
        <v>1966</v>
      </c>
      <c r="L29" s="1383" t="s">
        <v>1004</v>
      </c>
      <c r="N29" s="1383" t="s">
        <v>1914</v>
      </c>
      <c r="O29" s="1383" t="s">
        <v>1915</v>
      </c>
    </row>
    <row r="30" spans="1:15">
      <c r="A30" s="1382">
        <v>1146580601</v>
      </c>
      <c r="D30" s="1383" t="s">
        <v>1983</v>
      </c>
      <c r="E30" s="1383" t="s">
        <v>1984</v>
      </c>
      <c r="F30" s="1383" t="s">
        <v>145</v>
      </c>
      <c r="G30" s="1383" t="s">
        <v>1894</v>
      </c>
      <c r="H30" s="1383" t="s">
        <v>36</v>
      </c>
      <c r="I30" s="1383" t="s">
        <v>1984</v>
      </c>
      <c r="J30" s="1383" t="s">
        <v>1880</v>
      </c>
      <c r="K30" s="1383" t="s">
        <v>36</v>
      </c>
      <c r="L30" s="1383" t="s">
        <v>36</v>
      </c>
      <c r="N30" s="1383" t="s">
        <v>1897</v>
      </c>
      <c r="O30" s="1383" t="s">
        <v>1924</v>
      </c>
    </row>
    <row r="31" spans="1:15">
      <c r="A31" s="1382">
        <v>1142119859</v>
      </c>
      <c r="D31" s="1383" t="s">
        <v>1985</v>
      </c>
      <c r="E31" s="1383" t="s">
        <v>1986</v>
      </c>
      <c r="F31" s="1383" t="s">
        <v>145</v>
      </c>
      <c r="G31" s="1383" t="s">
        <v>1894</v>
      </c>
      <c r="H31" s="1383" t="s">
        <v>36</v>
      </c>
      <c r="I31" s="1383" t="s">
        <v>1986</v>
      </c>
      <c r="J31" s="1383" t="s">
        <v>1880</v>
      </c>
      <c r="K31" s="1383" t="s">
        <v>36</v>
      </c>
      <c r="L31" s="1383" t="s">
        <v>36</v>
      </c>
      <c r="N31" s="1383" t="s">
        <v>1897</v>
      </c>
      <c r="O31" s="1383" t="s">
        <v>1924</v>
      </c>
    </row>
    <row r="32" spans="1:15">
      <c r="A32" s="1382">
        <v>1144654085</v>
      </c>
      <c r="D32" s="1383" t="s">
        <v>1987</v>
      </c>
      <c r="E32" s="1383" t="s">
        <v>1988</v>
      </c>
      <c r="F32" s="1383" t="s">
        <v>133</v>
      </c>
      <c r="G32" s="1383" t="s">
        <v>1868</v>
      </c>
      <c r="H32" s="1383" t="s">
        <v>1910</v>
      </c>
      <c r="I32" s="1383" t="s">
        <v>1988</v>
      </c>
      <c r="J32" s="1383" t="s">
        <v>1912</v>
      </c>
      <c r="K32" s="1383" t="s">
        <v>1913</v>
      </c>
      <c r="L32" s="1383" t="s">
        <v>1910</v>
      </c>
      <c r="N32" s="1383" t="s">
        <v>1897</v>
      </c>
      <c r="O32" s="1383" t="s">
        <v>1908</v>
      </c>
    </row>
    <row r="33" spans="1:15">
      <c r="A33" s="1382">
        <v>1143711530</v>
      </c>
      <c r="D33" s="1383" t="s">
        <v>1989</v>
      </c>
      <c r="E33" s="1383" t="s">
        <v>1990</v>
      </c>
      <c r="F33" s="1383" t="s">
        <v>129</v>
      </c>
      <c r="G33" s="1383" t="s">
        <v>1868</v>
      </c>
      <c r="H33" s="1383" t="s">
        <v>1910</v>
      </c>
      <c r="I33" s="1383" t="s">
        <v>1990</v>
      </c>
      <c r="J33" s="1383" t="s">
        <v>1912</v>
      </c>
      <c r="K33" s="1383" t="s">
        <v>1913</v>
      </c>
      <c r="L33" s="1383" t="s">
        <v>1910</v>
      </c>
      <c r="N33" s="1383" t="s">
        <v>1897</v>
      </c>
      <c r="O33" s="1383" t="s">
        <v>1908</v>
      </c>
    </row>
    <row r="34" spans="1:15">
      <c r="A34" s="1382">
        <v>1161878468</v>
      </c>
      <c r="D34" s="1383" t="s">
        <v>1991</v>
      </c>
      <c r="E34" s="1383" t="s">
        <v>1992</v>
      </c>
      <c r="F34" s="1383" t="s">
        <v>137</v>
      </c>
      <c r="G34" s="1383" t="s">
        <v>1868</v>
      </c>
      <c r="H34" s="1383" t="s">
        <v>1910</v>
      </c>
      <c r="I34" s="1383" t="s">
        <v>1992</v>
      </c>
      <c r="J34" s="1383" t="s">
        <v>1912</v>
      </c>
      <c r="K34" s="1383" t="s">
        <v>1913</v>
      </c>
      <c r="L34" s="1383" t="s">
        <v>1910</v>
      </c>
      <c r="N34" s="1383" t="s">
        <v>1897</v>
      </c>
      <c r="O34" s="1383" t="s">
        <v>1993</v>
      </c>
    </row>
    <row r="35" spans="1:15">
      <c r="A35" s="1382">
        <v>1162610548</v>
      </c>
      <c r="D35" s="1383" t="s">
        <v>1994</v>
      </c>
      <c r="E35" s="1383" t="s">
        <v>1995</v>
      </c>
      <c r="F35" s="1383" t="s">
        <v>137</v>
      </c>
      <c r="G35" s="1383" t="s">
        <v>1868</v>
      </c>
      <c r="H35" s="1383" t="s">
        <v>1910</v>
      </c>
      <c r="I35" s="1383" t="s">
        <v>1995</v>
      </c>
      <c r="J35" s="1383" t="s">
        <v>1912</v>
      </c>
      <c r="K35" s="1383" t="s">
        <v>1913</v>
      </c>
      <c r="L35" s="1383" t="s">
        <v>1910</v>
      </c>
      <c r="N35" s="1383" t="s">
        <v>1897</v>
      </c>
      <c r="O35" s="1383" t="s">
        <v>1993</v>
      </c>
    </row>
    <row r="36" spans="1:15">
      <c r="A36" s="1382">
        <v>1143873595</v>
      </c>
      <c r="D36" s="1383" t="s">
        <v>1996</v>
      </c>
      <c r="E36" s="1383" t="s">
        <v>1997</v>
      </c>
      <c r="F36" s="1383" t="s">
        <v>146</v>
      </c>
      <c r="G36" s="1383" t="s">
        <v>1900</v>
      </c>
      <c r="H36" s="1383" t="s">
        <v>1019</v>
      </c>
      <c r="I36" s="1383" t="s">
        <v>1997</v>
      </c>
      <c r="J36" s="1383" t="s">
        <v>1896</v>
      </c>
      <c r="K36" s="1383" t="s">
        <v>1902</v>
      </c>
      <c r="L36" s="1383" t="s">
        <v>1019</v>
      </c>
      <c r="N36" s="1383" t="s">
        <v>1897</v>
      </c>
      <c r="O36" s="1383" t="s">
        <v>1903</v>
      </c>
    </row>
    <row r="37" spans="1:15">
      <c r="A37" s="1382">
        <v>1161008603</v>
      </c>
      <c r="D37" s="1383" t="s">
        <v>1998</v>
      </c>
      <c r="E37" s="1383" t="s">
        <v>1999</v>
      </c>
      <c r="F37" s="1383" t="s">
        <v>137</v>
      </c>
      <c r="G37" s="1383" t="s">
        <v>1900</v>
      </c>
      <c r="H37" s="1383" t="s">
        <v>1019</v>
      </c>
      <c r="I37" s="1383" t="s">
        <v>1999</v>
      </c>
      <c r="J37" s="1383" t="s">
        <v>1896</v>
      </c>
      <c r="K37" s="1383" t="s">
        <v>1902</v>
      </c>
      <c r="L37" s="1383" t="s">
        <v>1019</v>
      </c>
      <c r="N37" s="1383" t="s">
        <v>1914</v>
      </c>
      <c r="O37" s="1383" t="s">
        <v>1939</v>
      </c>
    </row>
    <row r="38" spans="1:15">
      <c r="A38" s="1382">
        <v>1143449834</v>
      </c>
      <c r="D38" s="1383" t="s">
        <v>2000</v>
      </c>
      <c r="E38" s="1383" t="s">
        <v>2001</v>
      </c>
      <c r="F38" s="1383" t="s">
        <v>146</v>
      </c>
      <c r="G38" s="1383" t="s">
        <v>1900</v>
      </c>
      <c r="H38" s="1383" t="s">
        <v>1019</v>
      </c>
      <c r="I38" s="1383" t="s">
        <v>2001</v>
      </c>
      <c r="J38" s="1383" t="s">
        <v>1896</v>
      </c>
      <c r="K38" s="1383" t="s">
        <v>1902</v>
      </c>
      <c r="L38" s="1383" t="s">
        <v>1019</v>
      </c>
      <c r="N38" s="1383" t="s">
        <v>1897</v>
      </c>
      <c r="O38" s="1383" t="s">
        <v>1903</v>
      </c>
    </row>
    <row r="39" spans="1:15">
      <c r="A39" s="1382">
        <v>1142091066</v>
      </c>
      <c r="D39" s="1383" t="s">
        <v>2002</v>
      </c>
      <c r="E39" s="1383" t="s">
        <v>2003</v>
      </c>
      <c r="F39" s="1383" t="s">
        <v>133</v>
      </c>
      <c r="G39" s="1383" t="s">
        <v>1917</v>
      </c>
      <c r="H39" s="1383" t="s">
        <v>128</v>
      </c>
      <c r="I39" s="1383" t="s">
        <v>2003</v>
      </c>
      <c r="J39" s="1383" t="s">
        <v>1919</v>
      </c>
      <c r="K39" s="1383" t="s">
        <v>128</v>
      </c>
      <c r="L39" s="1383" t="s">
        <v>128</v>
      </c>
      <c r="N39" s="1383" t="s">
        <v>1897</v>
      </c>
      <c r="O39" s="1383" t="s">
        <v>1920</v>
      </c>
    </row>
    <row r="40" spans="1:15">
      <c r="A40" s="1382">
        <v>1143438068</v>
      </c>
      <c r="D40" s="1383" t="s">
        <v>2004</v>
      </c>
      <c r="E40" s="1383" t="s">
        <v>2006</v>
      </c>
      <c r="F40" s="1383" t="s">
        <v>140</v>
      </c>
      <c r="G40" s="1383" t="s">
        <v>2005</v>
      </c>
      <c r="H40" s="1383" t="s">
        <v>1001</v>
      </c>
      <c r="I40" s="1383" t="s">
        <v>2006</v>
      </c>
      <c r="J40" s="1383" t="s">
        <v>1896</v>
      </c>
      <c r="K40" s="1383" t="s">
        <v>1001</v>
      </c>
      <c r="L40" s="1383" t="s">
        <v>1001</v>
      </c>
      <c r="N40" s="1383" t="s">
        <v>1897</v>
      </c>
      <c r="O40" s="1383" t="s">
        <v>1920</v>
      </c>
    </row>
    <row r="41" spans="1:15">
      <c r="A41" s="1382">
        <v>1142063339</v>
      </c>
      <c r="D41" s="1383" t="s">
        <v>2007</v>
      </c>
      <c r="E41" s="1383" t="s">
        <v>2008</v>
      </c>
      <c r="F41" s="1383" t="s">
        <v>133</v>
      </c>
      <c r="G41" s="1383" t="s">
        <v>1880</v>
      </c>
      <c r="H41" s="1383" t="s">
        <v>36</v>
      </c>
      <c r="I41" s="1383" t="s">
        <v>2008</v>
      </c>
      <c r="J41" s="1383" t="s">
        <v>2009</v>
      </c>
      <c r="K41" s="1383" t="s">
        <v>2010</v>
      </c>
      <c r="L41" s="1383" t="s">
        <v>36</v>
      </c>
      <c r="N41" s="1383" t="s">
        <v>1914</v>
      </c>
      <c r="O41" s="1383" t="s">
        <v>1939</v>
      </c>
    </row>
    <row r="42" spans="1:15">
      <c r="A42" s="1382">
        <v>1162777222</v>
      </c>
      <c r="D42" s="1383" t="s">
        <v>2011</v>
      </c>
      <c r="E42" s="1383" t="s">
        <v>2013</v>
      </c>
      <c r="F42" s="1383" t="s">
        <v>133</v>
      </c>
      <c r="G42" s="1383" t="s">
        <v>1900</v>
      </c>
      <c r="H42" s="1383" t="s">
        <v>2012</v>
      </c>
      <c r="I42" s="1383" t="s">
        <v>2013</v>
      </c>
      <c r="J42" s="1383" t="s">
        <v>2014</v>
      </c>
      <c r="K42" s="1383" t="s">
        <v>2015</v>
      </c>
      <c r="L42" s="1383" t="s">
        <v>2012</v>
      </c>
      <c r="N42" s="1383" t="s">
        <v>1897</v>
      </c>
      <c r="O42" s="1383" t="s">
        <v>1903</v>
      </c>
    </row>
    <row r="43" spans="1:15">
      <c r="A43" s="1382">
        <v>1173767568</v>
      </c>
      <c r="D43" s="1383" t="s">
        <v>2016</v>
      </c>
      <c r="E43" s="1383" t="s">
        <v>2017</v>
      </c>
      <c r="F43" s="1383" t="s">
        <v>145</v>
      </c>
      <c r="G43" s="1383" t="s">
        <v>1894</v>
      </c>
      <c r="H43" s="1383" t="s">
        <v>1003</v>
      </c>
      <c r="I43" s="1383" t="s">
        <v>2017</v>
      </c>
      <c r="J43" s="1383" t="s">
        <v>1923</v>
      </c>
      <c r="K43" s="1383" t="s">
        <v>1003</v>
      </c>
      <c r="L43" s="1383" t="s">
        <v>1003</v>
      </c>
      <c r="N43" s="1383" t="s">
        <v>1897</v>
      </c>
      <c r="O43" s="1383" t="s">
        <v>1924</v>
      </c>
    </row>
    <row r="44" spans="1:15">
      <c r="A44" s="1382">
        <v>1145278199</v>
      </c>
      <c r="D44" s="1383" t="s">
        <v>2018</v>
      </c>
      <c r="E44" s="1383" t="s">
        <v>2019</v>
      </c>
      <c r="F44" s="1383" t="s">
        <v>145</v>
      </c>
      <c r="G44" s="1383" t="s">
        <v>1894</v>
      </c>
      <c r="H44" s="1383" t="s">
        <v>1003</v>
      </c>
      <c r="I44" s="1383" t="s">
        <v>2019</v>
      </c>
      <c r="J44" s="1383" t="s">
        <v>1923</v>
      </c>
      <c r="K44" s="1383" t="s">
        <v>1003</v>
      </c>
      <c r="L44" s="1383" t="s">
        <v>1003</v>
      </c>
      <c r="N44" s="1383" t="s">
        <v>1897</v>
      </c>
      <c r="O44" s="1383" t="s">
        <v>1924</v>
      </c>
    </row>
    <row r="45" spans="1:15">
      <c r="A45" s="1382">
        <v>1142119263</v>
      </c>
      <c r="D45" s="1383" t="s">
        <v>2020</v>
      </c>
      <c r="E45" s="1383" t="s">
        <v>2021</v>
      </c>
      <c r="F45" s="1383" t="s">
        <v>146</v>
      </c>
      <c r="G45" s="1383" t="s">
        <v>1900</v>
      </c>
      <c r="H45" s="1383" t="s">
        <v>1019</v>
      </c>
      <c r="I45" s="1383" t="s">
        <v>2021</v>
      </c>
      <c r="J45" s="1383" t="s">
        <v>1896</v>
      </c>
      <c r="K45" s="1383" t="s">
        <v>1902</v>
      </c>
      <c r="L45" s="1383" t="s">
        <v>1019</v>
      </c>
      <c r="N45" s="1383" t="s">
        <v>1897</v>
      </c>
      <c r="O45" s="1383" t="s">
        <v>1903</v>
      </c>
    </row>
    <row r="46" spans="1:15">
      <c r="A46" s="1382">
        <v>1143028588</v>
      </c>
      <c r="D46" s="1383" t="s">
        <v>2022</v>
      </c>
      <c r="E46" s="1383" t="s">
        <v>2024</v>
      </c>
      <c r="F46" s="1383" t="s">
        <v>145</v>
      </c>
      <c r="G46" s="1383" t="s">
        <v>1894</v>
      </c>
      <c r="H46" s="1383" t="s">
        <v>2023</v>
      </c>
      <c r="I46" s="1383" t="s">
        <v>2024</v>
      </c>
      <c r="J46" s="1383" t="s">
        <v>2025</v>
      </c>
      <c r="K46" s="1383" t="s">
        <v>2023</v>
      </c>
      <c r="L46" s="1383" t="s">
        <v>2023</v>
      </c>
      <c r="N46" s="1383" t="s">
        <v>1897</v>
      </c>
      <c r="O46" s="1383" t="s">
        <v>1924</v>
      </c>
    </row>
    <row r="47" spans="1:15">
      <c r="A47" s="1382">
        <v>1140840332</v>
      </c>
      <c r="D47" s="1383" t="s">
        <v>2026</v>
      </c>
      <c r="E47" s="1383" t="s">
        <v>2027</v>
      </c>
      <c r="F47" s="1383" t="s">
        <v>145</v>
      </c>
      <c r="G47" s="1383" t="s">
        <v>1894</v>
      </c>
      <c r="H47" s="1383" t="s">
        <v>1003</v>
      </c>
      <c r="I47" s="1383" t="s">
        <v>2027</v>
      </c>
      <c r="J47" s="1383" t="s">
        <v>1923</v>
      </c>
      <c r="K47" s="1383" t="s">
        <v>1003</v>
      </c>
      <c r="L47" s="1383" t="s">
        <v>1003</v>
      </c>
      <c r="N47" s="1383" t="s">
        <v>1897</v>
      </c>
      <c r="O47" s="1383" t="s">
        <v>1898</v>
      </c>
    </row>
    <row r="48" spans="1:15">
      <c r="A48" s="1382">
        <v>1161786976</v>
      </c>
      <c r="D48" s="1383" t="s">
        <v>2028</v>
      </c>
      <c r="E48" s="1383" t="s">
        <v>2029</v>
      </c>
      <c r="F48" s="1383" t="s">
        <v>145</v>
      </c>
      <c r="G48" s="1383" t="s">
        <v>1894</v>
      </c>
      <c r="H48" s="1383" t="s">
        <v>1002</v>
      </c>
      <c r="I48" s="1383" t="s">
        <v>2029</v>
      </c>
      <c r="J48" s="1383" t="s">
        <v>1896</v>
      </c>
      <c r="K48" s="1383" t="s">
        <v>1002</v>
      </c>
      <c r="L48" s="1383" t="s">
        <v>1002</v>
      </c>
      <c r="N48" s="1383" t="s">
        <v>1897</v>
      </c>
      <c r="O48" s="1383" t="s">
        <v>1924</v>
      </c>
    </row>
    <row r="49" spans="1:15">
      <c r="A49" s="1382">
        <v>1142818518</v>
      </c>
      <c r="D49" s="1383" t="s">
        <v>2030</v>
      </c>
      <c r="E49" s="1383" t="s">
        <v>2031</v>
      </c>
      <c r="F49" s="1383" t="s">
        <v>145</v>
      </c>
      <c r="G49" s="1383" t="s">
        <v>1894</v>
      </c>
      <c r="H49" s="1383" t="s">
        <v>1003</v>
      </c>
      <c r="I49" s="1383" t="s">
        <v>2031</v>
      </c>
      <c r="J49" s="1383" t="s">
        <v>1923</v>
      </c>
      <c r="K49" s="1383" t="s">
        <v>1003</v>
      </c>
      <c r="L49" s="1383" t="s">
        <v>1003</v>
      </c>
      <c r="N49" s="1383" t="s">
        <v>1897</v>
      </c>
      <c r="O49" s="1383" t="s">
        <v>1924</v>
      </c>
    </row>
    <row r="50" spans="1:15">
      <c r="A50" s="1382">
        <v>1167569202</v>
      </c>
      <c r="D50" s="1383" t="s">
        <v>2032</v>
      </c>
      <c r="E50" s="1383" t="s">
        <v>2033</v>
      </c>
      <c r="F50" s="1383" t="s">
        <v>137</v>
      </c>
      <c r="G50" s="1383" t="s">
        <v>1905</v>
      </c>
      <c r="H50" s="1383" t="s">
        <v>159</v>
      </c>
      <c r="I50" s="1383" t="s">
        <v>2033</v>
      </c>
      <c r="J50" s="1383" t="s">
        <v>1907</v>
      </c>
      <c r="K50" s="1383" t="s">
        <v>159</v>
      </c>
      <c r="L50" s="1383" t="s">
        <v>159</v>
      </c>
      <c r="N50" s="1383" t="s">
        <v>1897</v>
      </c>
      <c r="O50" s="1383" t="s">
        <v>2034</v>
      </c>
    </row>
    <row r="51" spans="1:15">
      <c r="A51" s="1382">
        <v>1144109619</v>
      </c>
      <c r="D51" s="1383" t="s">
        <v>2035</v>
      </c>
      <c r="E51" s="1383" t="s">
        <v>2036</v>
      </c>
      <c r="F51" s="1383" t="s">
        <v>110</v>
      </c>
      <c r="G51" s="1383" t="s">
        <v>1928</v>
      </c>
      <c r="H51" s="1383" t="s">
        <v>1003</v>
      </c>
      <c r="I51" s="1383" t="s">
        <v>2036</v>
      </c>
      <c r="J51" s="1383" t="s">
        <v>1923</v>
      </c>
      <c r="K51" s="1383" t="s">
        <v>1003</v>
      </c>
      <c r="L51" s="1383" t="s">
        <v>1003</v>
      </c>
      <c r="N51" s="1383" t="s">
        <v>1897</v>
      </c>
      <c r="O51" s="1383" t="s">
        <v>1898</v>
      </c>
    </row>
    <row r="52" spans="1:15">
      <c r="A52" s="1382">
        <v>1142987016</v>
      </c>
      <c r="D52" s="1383" t="s">
        <v>2037</v>
      </c>
      <c r="E52" s="1383" t="s">
        <v>2039</v>
      </c>
      <c r="F52" s="1383" t="s">
        <v>146</v>
      </c>
      <c r="G52" s="1383" t="s">
        <v>1900</v>
      </c>
      <c r="H52" s="1383" t="s">
        <v>2038</v>
      </c>
      <c r="I52" s="1383" t="s">
        <v>2039</v>
      </c>
      <c r="J52" s="1383" t="s">
        <v>1969</v>
      </c>
      <c r="K52" s="1383" t="s">
        <v>2040</v>
      </c>
      <c r="L52" s="1383" t="s">
        <v>2038</v>
      </c>
      <c r="N52" s="1383" t="s">
        <v>1914</v>
      </c>
      <c r="O52" s="1383" t="s">
        <v>1939</v>
      </c>
    </row>
    <row r="53" spans="1:15">
      <c r="A53" s="1382">
        <v>1142144691</v>
      </c>
      <c r="D53" s="1383" t="s">
        <v>2041</v>
      </c>
      <c r="E53" s="1383" t="s">
        <v>2042</v>
      </c>
      <c r="F53" s="1383" t="s">
        <v>145</v>
      </c>
      <c r="G53" s="1383" t="s">
        <v>1894</v>
      </c>
      <c r="H53" s="1383" t="s">
        <v>1003</v>
      </c>
      <c r="I53" s="1383" t="s">
        <v>2042</v>
      </c>
      <c r="J53" s="1383" t="s">
        <v>1923</v>
      </c>
      <c r="K53" s="1383" t="s">
        <v>1003</v>
      </c>
      <c r="L53" s="1383" t="s">
        <v>1003</v>
      </c>
      <c r="N53" s="1383" t="s">
        <v>1897</v>
      </c>
      <c r="O53" s="1383" t="s">
        <v>1924</v>
      </c>
    </row>
    <row r="54" spans="1:15">
      <c r="A54" s="1382">
        <v>1143745843</v>
      </c>
      <c r="D54" s="1383" t="s">
        <v>2043</v>
      </c>
      <c r="E54" s="1383" t="s">
        <v>2044</v>
      </c>
      <c r="F54" s="1383" t="s">
        <v>145</v>
      </c>
      <c r="G54" s="1383" t="s">
        <v>1894</v>
      </c>
      <c r="H54" s="1383" t="s">
        <v>1002</v>
      </c>
      <c r="I54" s="1383" t="s">
        <v>2044</v>
      </c>
      <c r="J54" s="1383" t="s">
        <v>1896</v>
      </c>
      <c r="K54" s="1383" t="s">
        <v>1002</v>
      </c>
      <c r="L54" s="1383" t="s">
        <v>1002</v>
      </c>
      <c r="N54" s="1383" t="s">
        <v>1897</v>
      </c>
      <c r="O54" s="1383" t="s">
        <v>1924</v>
      </c>
    </row>
    <row r="55" spans="1:15">
      <c r="A55" s="1382">
        <v>1148644926</v>
      </c>
      <c r="D55" s="1383" t="s">
        <v>2045</v>
      </c>
      <c r="E55" s="1383" t="s">
        <v>2046</v>
      </c>
      <c r="F55" s="1383" t="s">
        <v>146</v>
      </c>
      <c r="G55" s="1383" t="s">
        <v>1900</v>
      </c>
      <c r="H55" s="1383" t="s">
        <v>1019</v>
      </c>
      <c r="I55" s="1383" t="s">
        <v>2046</v>
      </c>
      <c r="J55" s="1383" t="s">
        <v>1896</v>
      </c>
      <c r="K55" s="1383" t="s">
        <v>1902</v>
      </c>
      <c r="L55" s="1383" t="s">
        <v>1019</v>
      </c>
      <c r="N55" s="1383" t="s">
        <v>1897</v>
      </c>
      <c r="O55" s="1383" t="s">
        <v>1903</v>
      </c>
    </row>
    <row r="56" spans="1:15">
      <c r="A56" s="1382">
        <v>1142087619</v>
      </c>
      <c r="D56" s="1383" t="s">
        <v>2047</v>
      </c>
      <c r="E56" s="1383" t="s">
        <v>2048</v>
      </c>
      <c r="F56" s="1383" t="s">
        <v>133</v>
      </c>
      <c r="G56" s="1383" t="s">
        <v>1905</v>
      </c>
      <c r="H56" s="1383" t="s">
        <v>159</v>
      </c>
      <c r="I56" s="1383" t="s">
        <v>2048</v>
      </c>
      <c r="J56" s="1383" t="s">
        <v>1907</v>
      </c>
      <c r="K56" s="1383" t="s">
        <v>159</v>
      </c>
      <c r="L56" s="1383" t="s">
        <v>159</v>
      </c>
      <c r="N56" s="1383" t="s">
        <v>1914</v>
      </c>
      <c r="O56" s="1383" t="s">
        <v>1961</v>
      </c>
    </row>
    <row r="57" spans="1:15">
      <c r="A57" s="1382">
        <v>1172906639</v>
      </c>
      <c r="D57" s="1383" t="s">
        <v>2049</v>
      </c>
      <c r="E57" s="1383" t="s">
        <v>2050</v>
      </c>
      <c r="F57" s="1383" t="s">
        <v>137</v>
      </c>
      <c r="G57" s="1383" t="s">
        <v>1905</v>
      </c>
      <c r="H57" s="1383" t="s">
        <v>159</v>
      </c>
      <c r="I57" s="1383" t="s">
        <v>2050</v>
      </c>
      <c r="J57" s="1383" t="s">
        <v>1907</v>
      </c>
      <c r="K57" s="1383" t="s">
        <v>159</v>
      </c>
      <c r="L57" s="1383" t="s">
        <v>159</v>
      </c>
      <c r="N57" s="1383" t="s">
        <v>1897</v>
      </c>
      <c r="O57" s="1383" t="s">
        <v>1993</v>
      </c>
    </row>
    <row r="58" spans="1:15">
      <c r="A58" s="1382">
        <v>1147964010</v>
      </c>
      <c r="D58" s="1383" t="s">
        <v>2051</v>
      </c>
      <c r="E58" s="1383" t="s">
        <v>2052</v>
      </c>
      <c r="F58" s="1383" t="s">
        <v>145</v>
      </c>
      <c r="G58" s="1383" t="s">
        <v>1894</v>
      </c>
      <c r="H58" s="1383" t="s">
        <v>2023</v>
      </c>
      <c r="I58" s="1383" t="s">
        <v>2052</v>
      </c>
      <c r="J58" s="1383" t="s">
        <v>2025</v>
      </c>
      <c r="K58" s="1383" t="s">
        <v>2023</v>
      </c>
      <c r="L58" s="1383" t="s">
        <v>2023</v>
      </c>
      <c r="N58" s="1383" t="s">
        <v>1897</v>
      </c>
      <c r="O58" s="1383" t="s">
        <v>1924</v>
      </c>
    </row>
    <row r="59" spans="1:15">
      <c r="A59" s="1382">
        <v>1143429414</v>
      </c>
      <c r="D59" s="1383" t="s">
        <v>2053</v>
      </c>
      <c r="E59" s="1383" t="s">
        <v>2054</v>
      </c>
      <c r="F59" s="1383" t="s">
        <v>145</v>
      </c>
      <c r="G59" s="1383" t="s">
        <v>1894</v>
      </c>
      <c r="H59" s="1383" t="s">
        <v>159</v>
      </c>
      <c r="I59" s="1383" t="s">
        <v>2054</v>
      </c>
      <c r="J59" s="1383" t="s">
        <v>1907</v>
      </c>
      <c r="K59" s="1383" t="s">
        <v>159</v>
      </c>
      <c r="L59" s="1383" t="s">
        <v>159</v>
      </c>
      <c r="N59" s="1383" t="s">
        <v>1897</v>
      </c>
      <c r="O59" s="1383" t="s">
        <v>1924</v>
      </c>
    </row>
    <row r="60" spans="1:15">
      <c r="A60" s="1382">
        <v>1143833003</v>
      </c>
      <c r="D60" s="1383" t="s">
        <v>2055</v>
      </c>
      <c r="E60" s="1383" t="s">
        <v>2056</v>
      </c>
      <c r="F60" s="1383" t="s">
        <v>133</v>
      </c>
      <c r="G60" s="1383" t="s">
        <v>1868</v>
      </c>
      <c r="H60" s="1383" t="s">
        <v>1968</v>
      </c>
      <c r="I60" s="1383" t="s">
        <v>2056</v>
      </c>
      <c r="J60" s="1383" t="s">
        <v>1969</v>
      </c>
      <c r="K60" s="1383" t="s">
        <v>1970</v>
      </c>
      <c r="L60" s="1383" t="s">
        <v>1968</v>
      </c>
      <c r="N60" s="1383" t="s">
        <v>1914</v>
      </c>
      <c r="O60" s="1383" t="s">
        <v>1961</v>
      </c>
    </row>
    <row r="61" spans="1:15">
      <c r="A61" s="1382">
        <v>1149594427</v>
      </c>
      <c r="D61" s="1383" t="s">
        <v>2057</v>
      </c>
      <c r="E61" s="1383" t="s">
        <v>2058</v>
      </c>
      <c r="F61" s="1383" t="s">
        <v>141</v>
      </c>
      <c r="G61" s="1383" t="s">
        <v>1894</v>
      </c>
      <c r="H61" s="1383" t="s">
        <v>1003</v>
      </c>
      <c r="I61" s="1383" t="s">
        <v>2058</v>
      </c>
      <c r="J61" s="1383" t="s">
        <v>1923</v>
      </c>
      <c r="K61" s="1383" t="s">
        <v>1003</v>
      </c>
      <c r="L61" s="1383" t="s">
        <v>1003</v>
      </c>
      <c r="N61" s="1383" t="s">
        <v>1897</v>
      </c>
      <c r="O61" s="1383" t="s">
        <v>1924</v>
      </c>
    </row>
    <row r="62" spans="1:15">
      <c r="A62" s="1382">
        <v>1146135414</v>
      </c>
      <c r="D62" s="1383" t="s">
        <v>2059</v>
      </c>
      <c r="E62" s="1383" t="s">
        <v>2060</v>
      </c>
      <c r="F62" s="1383" t="s">
        <v>145</v>
      </c>
      <c r="G62" s="1383" t="s">
        <v>1894</v>
      </c>
      <c r="H62" s="1383" t="s">
        <v>1004</v>
      </c>
      <c r="I62" s="1383" t="s">
        <v>2060</v>
      </c>
      <c r="J62" s="1383" t="s">
        <v>1868</v>
      </c>
      <c r="K62" s="1383" t="s">
        <v>1966</v>
      </c>
      <c r="L62" s="1383" t="s">
        <v>1004</v>
      </c>
      <c r="N62" s="1383" t="s">
        <v>1914</v>
      </c>
      <c r="O62" s="1383" t="s">
        <v>1915</v>
      </c>
    </row>
    <row r="63" spans="1:15">
      <c r="A63" s="1382">
        <v>1162791991</v>
      </c>
      <c r="D63" s="1383" t="s">
        <v>2061</v>
      </c>
      <c r="E63" s="1383" t="s">
        <v>2062</v>
      </c>
      <c r="F63" s="1383" t="s">
        <v>133</v>
      </c>
      <c r="G63" s="1383" t="s">
        <v>1868</v>
      </c>
      <c r="H63" s="1383" t="s">
        <v>1910</v>
      </c>
      <c r="I63" s="1383" t="s">
        <v>2062</v>
      </c>
      <c r="J63" s="1383" t="s">
        <v>1912</v>
      </c>
      <c r="K63" s="1383" t="s">
        <v>1913</v>
      </c>
      <c r="L63" s="1383" t="s">
        <v>1910</v>
      </c>
      <c r="N63" s="1383" t="s">
        <v>1897</v>
      </c>
      <c r="O63" s="1383" t="s">
        <v>2034</v>
      </c>
    </row>
    <row r="64" spans="1:15">
      <c r="A64" s="1382">
        <v>1148569438</v>
      </c>
      <c r="D64" s="1383" t="s">
        <v>2063</v>
      </c>
      <c r="E64" s="1383" t="s">
        <v>2064</v>
      </c>
      <c r="F64" s="1383" t="s">
        <v>110</v>
      </c>
      <c r="G64" s="1383" t="s">
        <v>1928</v>
      </c>
      <c r="H64" s="1383" t="s">
        <v>1003</v>
      </c>
      <c r="I64" s="1383" t="s">
        <v>2064</v>
      </c>
      <c r="J64" s="1383" t="s">
        <v>1923</v>
      </c>
      <c r="K64" s="1383" t="s">
        <v>1003</v>
      </c>
      <c r="L64" s="1383" t="s">
        <v>1003</v>
      </c>
      <c r="N64" s="1383" t="s">
        <v>1897</v>
      </c>
      <c r="O64" s="1383" t="s">
        <v>1898</v>
      </c>
    </row>
    <row r="65" spans="1:15">
      <c r="A65" s="1382">
        <v>1143714419</v>
      </c>
      <c r="D65" s="1383" t="s">
        <v>2065</v>
      </c>
      <c r="E65" s="1383" t="s">
        <v>2066</v>
      </c>
      <c r="F65" s="1383" t="s">
        <v>129</v>
      </c>
      <c r="G65" s="1383" t="s">
        <v>1868</v>
      </c>
      <c r="H65" s="1383" t="s">
        <v>1910</v>
      </c>
      <c r="I65" s="1383" t="s">
        <v>2066</v>
      </c>
      <c r="J65" s="1383" t="s">
        <v>1912</v>
      </c>
      <c r="K65" s="1383" t="s">
        <v>1913</v>
      </c>
      <c r="L65" s="1383" t="s">
        <v>1910</v>
      </c>
      <c r="N65" s="1383" t="s">
        <v>1897</v>
      </c>
      <c r="O65" s="1383" t="s">
        <v>1908</v>
      </c>
    </row>
    <row r="66" spans="1:15">
      <c r="A66" s="1382">
        <v>1162974902</v>
      </c>
      <c r="D66" s="1383" t="s">
        <v>2067</v>
      </c>
      <c r="E66" s="1383" t="s">
        <v>2068</v>
      </c>
      <c r="F66" s="1383" t="s">
        <v>137</v>
      </c>
      <c r="G66" s="1383" t="s">
        <v>1900</v>
      </c>
      <c r="H66" s="1383" t="s">
        <v>1020</v>
      </c>
      <c r="I66" s="1383" t="s">
        <v>2068</v>
      </c>
      <c r="J66" s="1383" t="s">
        <v>1979</v>
      </c>
      <c r="K66" s="1383" t="s">
        <v>1980</v>
      </c>
      <c r="L66" s="1383" t="s">
        <v>1020</v>
      </c>
      <c r="N66" s="1383" t="s">
        <v>1914</v>
      </c>
      <c r="O66" s="1383" t="s">
        <v>1939</v>
      </c>
    </row>
    <row r="67" spans="1:15">
      <c r="A67" s="1382">
        <v>1147723812</v>
      </c>
      <c r="D67" s="1383" t="s">
        <v>2069</v>
      </c>
      <c r="E67" s="1383" t="s">
        <v>2070</v>
      </c>
      <c r="F67" s="1383" t="s">
        <v>137</v>
      </c>
      <c r="G67" s="1383" t="s">
        <v>1868</v>
      </c>
      <c r="H67" s="1383" t="s">
        <v>1910</v>
      </c>
      <c r="I67" s="1383" t="s">
        <v>2070</v>
      </c>
      <c r="J67" s="1383" t="s">
        <v>1912</v>
      </c>
      <c r="K67" s="1383" t="s">
        <v>1913</v>
      </c>
      <c r="L67" s="1383" t="s">
        <v>1910</v>
      </c>
      <c r="N67" s="1383" t="s">
        <v>1897</v>
      </c>
      <c r="O67" s="1383" t="s">
        <v>1993</v>
      </c>
    </row>
    <row r="68" spans="1:15">
      <c r="A68" s="1382">
        <v>1145690070</v>
      </c>
      <c r="D68" s="1383" t="s">
        <v>2071</v>
      </c>
      <c r="E68" s="1383" t="s">
        <v>2072</v>
      </c>
      <c r="F68" s="1383" t="s">
        <v>145</v>
      </c>
      <c r="G68" s="1383" t="s">
        <v>1894</v>
      </c>
      <c r="H68" s="1383" t="s">
        <v>1002</v>
      </c>
      <c r="I68" s="1383" t="s">
        <v>2072</v>
      </c>
      <c r="J68" s="1383" t="s">
        <v>1896</v>
      </c>
      <c r="K68" s="1383" t="s">
        <v>1002</v>
      </c>
      <c r="L68" s="1383" t="s">
        <v>1002</v>
      </c>
      <c r="N68" s="1383" t="s">
        <v>1897</v>
      </c>
      <c r="O68" s="1383" t="s">
        <v>1924</v>
      </c>
    </row>
    <row r="69" spans="1:15">
      <c r="A69" s="1382">
        <v>1165497059</v>
      </c>
      <c r="D69" s="1383" t="s">
        <v>2073</v>
      </c>
      <c r="E69" s="1383" t="s">
        <v>2074</v>
      </c>
      <c r="F69" s="1383" t="s">
        <v>137</v>
      </c>
      <c r="G69" s="1383" t="s">
        <v>1917</v>
      </c>
      <c r="H69" s="1383" t="s">
        <v>128</v>
      </c>
      <c r="I69" s="1383" t="s">
        <v>2074</v>
      </c>
      <c r="J69" s="1383" t="s">
        <v>1919</v>
      </c>
      <c r="K69" s="1383" t="s">
        <v>128</v>
      </c>
      <c r="L69" s="1383" t="s">
        <v>128</v>
      </c>
      <c r="N69" s="1383" t="s">
        <v>1897</v>
      </c>
      <c r="O69" s="1383" t="s">
        <v>1920</v>
      </c>
    </row>
    <row r="70" spans="1:15">
      <c r="A70" s="1382">
        <v>1142860049</v>
      </c>
      <c r="D70" s="1383" t="s">
        <v>2075</v>
      </c>
      <c r="E70" s="1383" t="s">
        <v>2076</v>
      </c>
      <c r="F70" s="1383" t="s">
        <v>129</v>
      </c>
      <c r="G70" s="1383" t="s">
        <v>1905</v>
      </c>
      <c r="H70" s="1383" t="s">
        <v>159</v>
      </c>
      <c r="I70" s="1383" t="s">
        <v>2076</v>
      </c>
      <c r="J70" s="1383" t="s">
        <v>1907</v>
      </c>
      <c r="K70" s="1383" t="s">
        <v>159</v>
      </c>
      <c r="L70" s="1383" t="s">
        <v>159</v>
      </c>
      <c r="N70" s="1383" t="s">
        <v>1914</v>
      </c>
      <c r="O70" s="1383" t="s">
        <v>1915</v>
      </c>
    </row>
    <row r="71" spans="1:15">
      <c r="A71" s="1382">
        <v>1142828517</v>
      </c>
      <c r="D71" s="1383" t="s">
        <v>2077</v>
      </c>
      <c r="E71" s="1383" t="s">
        <v>2078</v>
      </c>
      <c r="F71" s="1383" t="s">
        <v>102</v>
      </c>
      <c r="G71" s="1383" t="s">
        <v>1868</v>
      </c>
      <c r="H71" s="1383" t="s">
        <v>1910</v>
      </c>
      <c r="I71" s="1383" t="s">
        <v>2078</v>
      </c>
      <c r="J71" s="1383" t="s">
        <v>1912</v>
      </c>
      <c r="K71" s="1383" t="s">
        <v>1913</v>
      </c>
      <c r="L71" s="1383" t="s">
        <v>1910</v>
      </c>
      <c r="N71" s="1383" t="s">
        <v>1914</v>
      </c>
      <c r="O71" s="1383" t="s">
        <v>1915</v>
      </c>
    </row>
    <row r="72" spans="1:15">
      <c r="A72" s="1382">
        <v>1148923601</v>
      </c>
      <c r="D72" s="1383" t="s">
        <v>2079</v>
      </c>
      <c r="E72" s="1383" t="s">
        <v>2080</v>
      </c>
      <c r="F72" s="1383" t="s">
        <v>102</v>
      </c>
      <c r="G72" s="1383" t="s">
        <v>1900</v>
      </c>
      <c r="H72" s="1383" t="s">
        <v>2012</v>
      </c>
      <c r="I72" s="1383" t="s">
        <v>2080</v>
      </c>
      <c r="J72" s="1383" t="s">
        <v>2014</v>
      </c>
      <c r="K72" s="1383" t="s">
        <v>2015</v>
      </c>
      <c r="L72" s="1383" t="s">
        <v>2012</v>
      </c>
      <c r="N72" s="1383" t="s">
        <v>1914</v>
      </c>
      <c r="O72" s="1383" t="s">
        <v>2081</v>
      </c>
    </row>
    <row r="73" spans="1:15">
      <c r="A73" s="1382">
        <v>1160039328</v>
      </c>
      <c r="D73" s="1383" t="s">
        <v>2082</v>
      </c>
      <c r="E73" s="1383" t="s">
        <v>2083</v>
      </c>
      <c r="F73" s="1383" t="s">
        <v>137</v>
      </c>
      <c r="G73" s="1383" t="s">
        <v>1868</v>
      </c>
      <c r="H73" s="1383" t="s">
        <v>1910</v>
      </c>
      <c r="I73" s="1383" t="s">
        <v>2083</v>
      </c>
      <c r="J73" s="1383" t="s">
        <v>1912</v>
      </c>
      <c r="K73" s="1383" t="s">
        <v>1913</v>
      </c>
      <c r="L73" s="1383" t="s">
        <v>1910</v>
      </c>
      <c r="N73" s="1383" t="s">
        <v>1914</v>
      </c>
      <c r="O73" s="1383" t="s">
        <v>2084</v>
      </c>
    </row>
    <row r="74" spans="1:15">
      <c r="A74" s="1382">
        <v>1145454097</v>
      </c>
      <c r="D74" s="1383" t="s">
        <v>2085</v>
      </c>
      <c r="E74" s="1383" t="s">
        <v>2086</v>
      </c>
      <c r="F74" s="1383" t="s">
        <v>137</v>
      </c>
      <c r="G74" s="1383" t="s">
        <v>1868</v>
      </c>
      <c r="H74" s="1383" t="s">
        <v>1910</v>
      </c>
      <c r="I74" s="1383" t="s">
        <v>2086</v>
      </c>
      <c r="J74" s="1383" t="s">
        <v>1912</v>
      </c>
      <c r="K74" s="1383" t="s">
        <v>1913</v>
      </c>
      <c r="L74" s="1383" t="s">
        <v>1910</v>
      </c>
      <c r="N74" s="1383" t="s">
        <v>1897</v>
      </c>
      <c r="O74" s="1383" t="s">
        <v>1993</v>
      </c>
    </row>
    <row r="75" spans="1:15">
      <c r="A75" s="1382">
        <v>1142725507</v>
      </c>
      <c r="D75" s="1383" t="s">
        <v>2087</v>
      </c>
      <c r="E75" s="1383" t="s">
        <v>2088</v>
      </c>
      <c r="F75" s="1383" t="s">
        <v>140</v>
      </c>
      <c r="G75" s="1383" t="s">
        <v>1917</v>
      </c>
      <c r="H75" s="1383" t="s">
        <v>128</v>
      </c>
      <c r="I75" s="1383" t="s">
        <v>2088</v>
      </c>
      <c r="J75" s="1383" t="s">
        <v>1919</v>
      </c>
      <c r="K75" s="1383" t="s">
        <v>128</v>
      </c>
      <c r="L75" s="1383" t="s">
        <v>128</v>
      </c>
      <c r="N75" s="1383" t="s">
        <v>1897</v>
      </c>
      <c r="O75" s="1383" t="s">
        <v>1920</v>
      </c>
    </row>
    <row r="76" spans="1:15">
      <c r="A76" s="1382">
        <v>1165410763</v>
      </c>
      <c r="D76" s="1383" t="s">
        <v>2089</v>
      </c>
      <c r="E76" s="1383" t="s">
        <v>2090</v>
      </c>
      <c r="F76" s="1383" t="s">
        <v>133</v>
      </c>
      <c r="G76" s="1383" t="s">
        <v>1868</v>
      </c>
      <c r="H76" s="1383" t="s">
        <v>1910</v>
      </c>
      <c r="I76" s="1383" t="s">
        <v>2090</v>
      </c>
      <c r="J76" s="1383" t="s">
        <v>1912</v>
      </c>
      <c r="K76" s="1383" t="s">
        <v>1913</v>
      </c>
      <c r="L76" s="1383" t="s">
        <v>1910</v>
      </c>
      <c r="N76" s="1383" t="s">
        <v>1897</v>
      </c>
      <c r="O76" s="1383" t="s">
        <v>2091</v>
      </c>
    </row>
    <row r="77" spans="1:15">
      <c r="A77" s="1382">
        <v>1160055787</v>
      </c>
      <c r="D77" s="1383" t="s">
        <v>2092</v>
      </c>
      <c r="E77" s="1383" t="s">
        <v>2093</v>
      </c>
      <c r="F77" s="1383" t="s">
        <v>146</v>
      </c>
      <c r="G77" s="1383" t="s">
        <v>1900</v>
      </c>
      <c r="H77" s="1383" t="s">
        <v>1019</v>
      </c>
      <c r="I77" s="1383" t="s">
        <v>2093</v>
      </c>
      <c r="J77" s="1383" t="s">
        <v>1896</v>
      </c>
      <c r="K77" s="1383" t="s">
        <v>1902</v>
      </c>
      <c r="L77" s="1383" t="s">
        <v>1019</v>
      </c>
      <c r="N77" s="1383" t="s">
        <v>1897</v>
      </c>
      <c r="O77" s="1383" t="s">
        <v>1942</v>
      </c>
    </row>
    <row r="78" spans="1:15">
      <c r="A78" s="1382">
        <v>1143110451</v>
      </c>
      <c r="D78" s="1383" t="s">
        <v>2094</v>
      </c>
      <c r="E78" s="1383" t="s">
        <v>2095</v>
      </c>
      <c r="F78" s="1383" t="s">
        <v>146</v>
      </c>
      <c r="G78" s="1383" t="s">
        <v>1900</v>
      </c>
      <c r="H78" s="1383" t="s">
        <v>1019</v>
      </c>
      <c r="I78" s="1383" t="s">
        <v>2095</v>
      </c>
      <c r="J78" s="1383" t="s">
        <v>1896</v>
      </c>
      <c r="K78" s="1383" t="s">
        <v>1902</v>
      </c>
      <c r="L78" s="1383" t="s">
        <v>1019</v>
      </c>
      <c r="N78" s="1383" t="s">
        <v>1897</v>
      </c>
      <c r="O78" s="1383" t="s">
        <v>1942</v>
      </c>
    </row>
    <row r="79" spans="1:15">
      <c r="A79" s="1382">
        <v>1166242959</v>
      </c>
      <c r="D79" s="1383" t="s">
        <v>2096</v>
      </c>
      <c r="E79" s="1383" t="s">
        <v>2097</v>
      </c>
      <c r="F79" s="1383" t="s">
        <v>146</v>
      </c>
      <c r="G79" s="1383" t="s">
        <v>1900</v>
      </c>
      <c r="H79" s="1383" t="s">
        <v>1019</v>
      </c>
      <c r="I79" s="1383" t="s">
        <v>2097</v>
      </c>
      <c r="J79" s="1383" t="s">
        <v>1896</v>
      </c>
      <c r="K79" s="1383" t="s">
        <v>1902</v>
      </c>
      <c r="L79" s="1383" t="s">
        <v>1019</v>
      </c>
      <c r="N79" s="1383" t="s">
        <v>1897</v>
      </c>
      <c r="O79" s="1383" t="s">
        <v>1942</v>
      </c>
    </row>
    <row r="80" spans="1:15">
      <c r="A80" s="1382">
        <v>1145471125</v>
      </c>
      <c r="D80" s="1383" t="s">
        <v>2098</v>
      </c>
      <c r="E80" s="1383" t="s">
        <v>2099</v>
      </c>
      <c r="F80" s="1383" t="s">
        <v>146</v>
      </c>
      <c r="G80" s="1383" t="s">
        <v>1900</v>
      </c>
      <c r="H80" s="1383" t="s">
        <v>1019</v>
      </c>
      <c r="I80" s="1383" t="s">
        <v>2099</v>
      </c>
      <c r="J80" s="1383" t="s">
        <v>1896</v>
      </c>
      <c r="K80" s="1383" t="s">
        <v>1902</v>
      </c>
      <c r="L80" s="1383" t="s">
        <v>1019</v>
      </c>
      <c r="N80" s="1383" t="s">
        <v>1897</v>
      </c>
      <c r="O80" s="1383" t="s">
        <v>1942</v>
      </c>
    </row>
    <row r="81" spans="1:15">
      <c r="A81" s="1382">
        <v>1171332811</v>
      </c>
      <c r="D81" s="1383" t="s">
        <v>2100</v>
      </c>
      <c r="E81" s="1383" t="s">
        <v>2101</v>
      </c>
      <c r="F81" s="1383" t="s">
        <v>129</v>
      </c>
      <c r="G81" s="1383" t="s">
        <v>1868</v>
      </c>
      <c r="H81" s="1383" t="s">
        <v>1910</v>
      </c>
      <c r="I81" s="1383" t="s">
        <v>2101</v>
      </c>
      <c r="J81" s="1383" t="s">
        <v>1912</v>
      </c>
      <c r="K81" s="1383" t="s">
        <v>1913</v>
      </c>
      <c r="L81" s="1383" t="s">
        <v>1910</v>
      </c>
      <c r="N81" s="1383" t="s">
        <v>1897</v>
      </c>
      <c r="O81" s="1383" t="s">
        <v>1908</v>
      </c>
    </row>
    <row r="82" spans="1:15">
      <c r="A82" s="1382">
        <v>1145030541</v>
      </c>
      <c r="D82" s="1383" t="s">
        <v>2102</v>
      </c>
      <c r="E82" s="1383" t="s">
        <v>2103</v>
      </c>
      <c r="F82" s="1383" t="s">
        <v>133</v>
      </c>
      <c r="G82" s="1383" t="s">
        <v>1868</v>
      </c>
      <c r="H82" s="1383" t="s">
        <v>1910</v>
      </c>
      <c r="I82" s="1383" t="s">
        <v>2103</v>
      </c>
      <c r="J82" s="1383" t="s">
        <v>1912</v>
      </c>
      <c r="K82" s="1383" t="s">
        <v>1913</v>
      </c>
      <c r="L82" s="1383" t="s">
        <v>1910</v>
      </c>
      <c r="N82" s="1383" t="s">
        <v>1897</v>
      </c>
      <c r="O82" s="1383" t="s">
        <v>2091</v>
      </c>
    </row>
    <row r="83" spans="1:15">
      <c r="A83" s="1382">
        <v>1144865020</v>
      </c>
      <c r="D83" s="1383" t="s">
        <v>2104</v>
      </c>
      <c r="E83" s="1383" t="s">
        <v>2105</v>
      </c>
      <c r="F83" s="1383" t="s">
        <v>129</v>
      </c>
      <c r="G83" s="1383" t="s">
        <v>1868</v>
      </c>
      <c r="H83" s="1383" t="s">
        <v>1910</v>
      </c>
      <c r="I83" s="1383" t="s">
        <v>2105</v>
      </c>
      <c r="J83" s="1383" t="s">
        <v>1912</v>
      </c>
      <c r="K83" s="1383" t="s">
        <v>1913</v>
      </c>
      <c r="L83" s="1383" t="s">
        <v>1910</v>
      </c>
      <c r="N83" s="1383" t="s">
        <v>1897</v>
      </c>
      <c r="O83" s="1383" t="s">
        <v>1908</v>
      </c>
    </row>
    <row r="84" spans="1:15">
      <c r="A84" s="1382">
        <v>1164688005</v>
      </c>
      <c r="D84" s="1383" t="s">
        <v>2106</v>
      </c>
      <c r="E84" s="1383" t="s">
        <v>2107</v>
      </c>
      <c r="F84" s="1383" t="s">
        <v>129</v>
      </c>
      <c r="G84" s="1383" t="s">
        <v>1868</v>
      </c>
      <c r="H84" s="1383" t="s">
        <v>1910</v>
      </c>
      <c r="I84" s="1383" t="s">
        <v>2107</v>
      </c>
      <c r="J84" s="1383" t="s">
        <v>1912</v>
      </c>
      <c r="K84" s="1383" t="s">
        <v>1913</v>
      </c>
      <c r="L84" s="1383" t="s">
        <v>1910</v>
      </c>
      <c r="N84" s="1383" t="s">
        <v>1897</v>
      </c>
      <c r="O84" s="1383" t="s">
        <v>1908</v>
      </c>
    </row>
    <row r="85" spans="1:15">
      <c r="A85" s="1382">
        <v>1141759010</v>
      </c>
      <c r="D85" s="1383" t="s">
        <v>2108</v>
      </c>
      <c r="E85" s="1383" t="s">
        <v>2109</v>
      </c>
      <c r="F85" s="1383" t="s">
        <v>137</v>
      </c>
      <c r="G85" s="1383" t="s">
        <v>1868</v>
      </c>
      <c r="H85" s="1383" t="s">
        <v>1910</v>
      </c>
      <c r="I85" s="1383" t="s">
        <v>2109</v>
      </c>
      <c r="J85" s="1383" t="s">
        <v>1912</v>
      </c>
      <c r="K85" s="1383" t="s">
        <v>1913</v>
      </c>
      <c r="L85" s="1383" t="s">
        <v>1910</v>
      </c>
      <c r="N85" s="1383" t="s">
        <v>1897</v>
      </c>
      <c r="O85" s="1383" t="s">
        <v>1993</v>
      </c>
    </row>
    <row r="86" spans="1:15">
      <c r="A86" s="1382">
        <v>1160156338</v>
      </c>
      <c r="D86" s="1383" t="s">
        <v>2110</v>
      </c>
      <c r="E86" s="1383" t="s">
        <v>2111</v>
      </c>
      <c r="F86" s="1383" t="s">
        <v>137</v>
      </c>
      <c r="G86" s="1383" t="s">
        <v>1880</v>
      </c>
      <c r="H86" s="1383" t="s">
        <v>36</v>
      </c>
      <c r="I86" s="1383" t="s">
        <v>2111</v>
      </c>
      <c r="J86" s="1383" t="s">
        <v>2009</v>
      </c>
      <c r="K86" s="1383" t="s">
        <v>2010</v>
      </c>
      <c r="L86" s="1383" t="s">
        <v>36</v>
      </c>
      <c r="N86" s="1383" t="s">
        <v>1897</v>
      </c>
      <c r="O86" s="1383" t="s">
        <v>1920</v>
      </c>
    </row>
    <row r="87" spans="1:15">
      <c r="A87" s="1382">
        <v>1143817634</v>
      </c>
      <c r="D87" s="1383" t="s">
        <v>2112</v>
      </c>
      <c r="E87" s="1383" t="s">
        <v>2113</v>
      </c>
      <c r="F87" s="1383" t="s">
        <v>146</v>
      </c>
      <c r="G87" s="1383" t="s">
        <v>1905</v>
      </c>
      <c r="H87" s="1383" t="s">
        <v>159</v>
      </c>
      <c r="I87" s="1383" t="s">
        <v>2113</v>
      </c>
      <c r="J87" s="1383" t="s">
        <v>1907</v>
      </c>
      <c r="K87" s="1383" t="s">
        <v>159</v>
      </c>
      <c r="L87" s="1383" t="s">
        <v>159</v>
      </c>
      <c r="N87" s="1383" t="s">
        <v>1897</v>
      </c>
      <c r="O87" s="1383" t="s">
        <v>2114</v>
      </c>
    </row>
    <row r="88" spans="1:15">
      <c r="A88" s="1382">
        <v>1145894730</v>
      </c>
      <c r="D88" s="1383" t="s">
        <v>2115</v>
      </c>
      <c r="E88" s="1383" t="s">
        <v>2116</v>
      </c>
      <c r="F88" s="1383" t="s">
        <v>137</v>
      </c>
      <c r="G88" s="1383" t="s">
        <v>1905</v>
      </c>
      <c r="H88" s="1383" t="s">
        <v>158</v>
      </c>
      <c r="I88" s="1383" t="s">
        <v>2116</v>
      </c>
      <c r="J88" s="1383" t="s">
        <v>2117</v>
      </c>
      <c r="K88" s="1383" t="s">
        <v>158</v>
      </c>
      <c r="L88" s="1383" t="s">
        <v>158</v>
      </c>
      <c r="N88" s="1383" t="s">
        <v>1897</v>
      </c>
      <c r="O88" s="1383" t="s">
        <v>2034</v>
      </c>
    </row>
    <row r="89" spans="1:15">
      <c r="A89" s="1382">
        <v>1142558650</v>
      </c>
      <c r="D89" s="1383" t="s">
        <v>2118</v>
      </c>
      <c r="E89" s="1383" t="s">
        <v>2119</v>
      </c>
      <c r="F89" s="1383" t="s">
        <v>133</v>
      </c>
      <c r="G89" s="1383" t="s">
        <v>1905</v>
      </c>
      <c r="H89" s="1383" t="s">
        <v>158</v>
      </c>
      <c r="I89" s="1383" t="s">
        <v>2119</v>
      </c>
      <c r="J89" s="1383" t="s">
        <v>2117</v>
      </c>
      <c r="K89" s="1383" t="s">
        <v>158</v>
      </c>
      <c r="L89" s="1383" t="s">
        <v>158</v>
      </c>
      <c r="N89" s="1383" t="s">
        <v>1914</v>
      </c>
      <c r="O89" s="1383" t="s">
        <v>1961</v>
      </c>
    </row>
    <row r="90" spans="1:15">
      <c r="A90" s="1382">
        <v>1160393451</v>
      </c>
      <c r="D90" s="1383" t="s">
        <v>2120</v>
      </c>
      <c r="E90" s="1383" t="s">
        <v>2121</v>
      </c>
      <c r="F90" s="1383" t="s">
        <v>137</v>
      </c>
      <c r="G90" s="1383" t="s">
        <v>1868</v>
      </c>
      <c r="H90" s="1383" t="s">
        <v>1910</v>
      </c>
      <c r="I90" s="1383" t="s">
        <v>2121</v>
      </c>
      <c r="J90" s="1383" t="s">
        <v>1912</v>
      </c>
      <c r="K90" s="1383" t="s">
        <v>1913</v>
      </c>
      <c r="L90" s="1383" t="s">
        <v>1910</v>
      </c>
      <c r="N90" s="1383" t="s">
        <v>1897</v>
      </c>
      <c r="O90" s="1383" t="s">
        <v>1993</v>
      </c>
    </row>
    <row r="91" spans="1:15">
      <c r="A91" s="1382">
        <v>1160830130</v>
      </c>
      <c r="D91" s="1383" t="s">
        <v>2122</v>
      </c>
      <c r="E91" s="1383" t="s">
        <v>2123</v>
      </c>
      <c r="F91" s="1383" t="s">
        <v>140</v>
      </c>
      <c r="G91" s="1383" t="s">
        <v>2005</v>
      </c>
      <c r="H91" s="1383" t="s">
        <v>36</v>
      </c>
      <c r="I91" s="1383" t="s">
        <v>2123</v>
      </c>
      <c r="J91" s="1383" t="s">
        <v>1880</v>
      </c>
      <c r="K91" s="1383" t="s">
        <v>36</v>
      </c>
      <c r="L91" s="1383" t="s">
        <v>36</v>
      </c>
      <c r="N91" s="1383" t="s">
        <v>1897</v>
      </c>
      <c r="O91" s="1383" t="s">
        <v>1920</v>
      </c>
    </row>
    <row r="92" spans="1:15">
      <c r="A92" s="1382">
        <v>1162816855</v>
      </c>
      <c r="D92" s="1383" t="s">
        <v>2124</v>
      </c>
      <c r="E92" s="1383" t="s">
        <v>2125</v>
      </c>
      <c r="F92" s="1383" t="s">
        <v>146</v>
      </c>
      <c r="G92" s="1383" t="s">
        <v>1900</v>
      </c>
      <c r="H92" s="1383" t="s">
        <v>1019</v>
      </c>
      <c r="I92" s="1383" t="s">
        <v>2125</v>
      </c>
      <c r="J92" s="1383" t="s">
        <v>1896</v>
      </c>
      <c r="K92" s="1383" t="s">
        <v>1902</v>
      </c>
      <c r="L92" s="1383" t="s">
        <v>1019</v>
      </c>
      <c r="N92" s="1383" t="s">
        <v>1897</v>
      </c>
      <c r="O92" s="1383" t="s">
        <v>1903</v>
      </c>
    </row>
    <row r="93" spans="1:15">
      <c r="A93" s="1382">
        <v>1141163155</v>
      </c>
      <c r="D93" s="1383" t="s">
        <v>2126</v>
      </c>
      <c r="E93" s="1383" t="s">
        <v>2127</v>
      </c>
      <c r="F93" s="1383" t="s">
        <v>238</v>
      </c>
      <c r="G93" s="1383" t="s">
        <v>1928</v>
      </c>
      <c r="H93" s="1383" t="s">
        <v>1003</v>
      </c>
      <c r="I93" s="1383" t="s">
        <v>2127</v>
      </c>
      <c r="J93" s="1383" t="s">
        <v>1923</v>
      </c>
      <c r="K93" s="1383" t="s">
        <v>1003</v>
      </c>
      <c r="L93" s="1383" t="s">
        <v>1003</v>
      </c>
      <c r="N93" s="1383" t="s">
        <v>1897</v>
      </c>
      <c r="O93" s="1383" t="s">
        <v>1898</v>
      </c>
    </row>
    <row r="94" spans="1:15">
      <c r="A94" s="1382">
        <v>1145117900</v>
      </c>
      <c r="D94" s="1383" t="s">
        <v>2128</v>
      </c>
      <c r="E94" s="1383" t="s">
        <v>2129</v>
      </c>
      <c r="F94" s="1383" t="s">
        <v>238</v>
      </c>
      <c r="G94" s="1383" t="s">
        <v>1928</v>
      </c>
      <c r="H94" s="1383" t="s">
        <v>1004</v>
      </c>
      <c r="I94" s="1383" t="s">
        <v>2129</v>
      </c>
      <c r="J94" s="1383" t="s">
        <v>1868</v>
      </c>
      <c r="K94" s="1383" t="s">
        <v>1966</v>
      </c>
      <c r="L94" s="1383" t="s">
        <v>1004</v>
      </c>
      <c r="N94" s="1383" t="s">
        <v>1914</v>
      </c>
      <c r="O94" s="1383" t="s">
        <v>1915</v>
      </c>
    </row>
    <row r="95" spans="1:15">
      <c r="A95" s="1382">
        <v>1145394202</v>
      </c>
      <c r="D95" s="1383" t="s">
        <v>2130</v>
      </c>
      <c r="E95" s="1383" t="s">
        <v>2131</v>
      </c>
      <c r="F95" s="1383" t="s">
        <v>146</v>
      </c>
      <c r="G95" s="1383" t="s">
        <v>1900</v>
      </c>
      <c r="H95" s="1383" t="s">
        <v>1019</v>
      </c>
      <c r="I95" s="1383" t="s">
        <v>2131</v>
      </c>
      <c r="J95" s="1383" t="s">
        <v>1896</v>
      </c>
      <c r="K95" s="1383" t="s">
        <v>1902</v>
      </c>
      <c r="L95" s="1383" t="s">
        <v>1019</v>
      </c>
      <c r="N95" s="1383" t="s">
        <v>1897</v>
      </c>
      <c r="O95" s="1383" t="s">
        <v>1903</v>
      </c>
    </row>
    <row r="96" spans="1:15">
      <c r="A96" s="1382">
        <v>1148357925</v>
      </c>
      <c r="D96" s="1383" t="s">
        <v>2132</v>
      </c>
      <c r="E96" s="1383" t="s">
        <v>2133</v>
      </c>
      <c r="F96" s="1383" t="s">
        <v>146</v>
      </c>
      <c r="G96" s="1383" t="s">
        <v>1900</v>
      </c>
      <c r="H96" s="1383" t="s">
        <v>1019</v>
      </c>
      <c r="I96" s="1383" t="s">
        <v>2133</v>
      </c>
      <c r="J96" s="1383" t="s">
        <v>1896</v>
      </c>
      <c r="K96" s="1383" t="s">
        <v>1902</v>
      </c>
      <c r="L96" s="1383" t="s">
        <v>1019</v>
      </c>
      <c r="N96" s="1383" t="s">
        <v>1914</v>
      </c>
      <c r="O96" s="1383" t="s">
        <v>1939</v>
      </c>
    </row>
    <row r="97" spans="1:15">
      <c r="A97" s="1382">
        <v>1146816799</v>
      </c>
      <c r="D97" s="1383" t="s">
        <v>2134</v>
      </c>
      <c r="E97" s="1383" t="s">
        <v>2135</v>
      </c>
      <c r="F97" s="1383" t="s">
        <v>146</v>
      </c>
      <c r="G97" s="1383" t="s">
        <v>1900</v>
      </c>
      <c r="H97" s="1383" t="s">
        <v>1019</v>
      </c>
      <c r="I97" s="1383" t="s">
        <v>2135</v>
      </c>
      <c r="J97" s="1383" t="s">
        <v>1896</v>
      </c>
      <c r="K97" s="1383" t="s">
        <v>1902</v>
      </c>
      <c r="L97" s="1383" t="s">
        <v>1019</v>
      </c>
      <c r="N97" s="1383" t="s">
        <v>1914</v>
      </c>
      <c r="O97" s="1383" t="s">
        <v>1939</v>
      </c>
    </row>
    <row r="98" spans="1:15">
      <c r="A98" s="1382">
        <v>1146816799</v>
      </c>
      <c r="D98" s="1383" t="s">
        <v>2134</v>
      </c>
      <c r="E98" s="1383" t="s">
        <v>2135</v>
      </c>
      <c r="F98" s="1383" t="s">
        <v>145</v>
      </c>
      <c r="G98" s="1383" t="s">
        <v>1894</v>
      </c>
      <c r="H98" s="1383" t="s">
        <v>2023</v>
      </c>
      <c r="I98" s="1383" t="s">
        <v>2135</v>
      </c>
      <c r="J98" s="1383" t="s">
        <v>2025</v>
      </c>
      <c r="K98" s="1383" t="s">
        <v>2023</v>
      </c>
      <c r="L98" s="1383" t="s">
        <v>2023</v>
      </c>
      <c r="N98" s="1383" t="s">
        <v>1897</v>
      </c>
      <c r="O98" s="1383" t="s">
        <v>1898</v>
      </c>
    </row>
    <row r="99" spans="1:15">
      <c r="A99" s="1382">
        <v>1143555309</v>
      </c>
      <c r="D99" s="1383" t="s">
        <v>2136</v>
      </c>
      <c r="E99" s="1383" t="s">
        <v>2137</v>
      </c>
      <c r="F99" s="1383" t="s">
        <v>146</v>
      </c>
      <c r="G99" s="1383" t="s">
        <v>1900</v>
      </c>
      <c r="H99" s="1383" t="s">
        <v>1019</v>
      </c>
      <c r="I99" s="1383" t="s">
        <v>2137</v>
      </c>
      <c r="J99" s="1383" t="s">
        <v>1896</v>
      </c>
      <c r="K99" s="1383" t="s">
        <v>1902</v>
      </c>
      <c r="L99" s="1383" t="s">
        <v>1019</v>
      </c>
      <c r="N99" s="1383" t="s">
        <v>1897</v>
      </c>
      <c r="O99" s="1383" t="s">
        <v>1903</v>
      </c>
    </row>
    <row r="100" spans="1:15">
      <c r="A100" s="1382">
        <v>1142383257</v>
      </c>
      <c r="D100" s="1383" t="s">
        <v>2138</v>
      </c>
      <c r="E100" s="1383" t="s">
        <v>2139</v>
      </c>
      <c r="F100" s="1383" t="s">
        <v>146</v>
      </c>
      <c r="G100" s="1383" t="s">
        <v>1900</v>
      </c>
      <c r="H100" s="1383" t="s">
        <v>1019</v>
      </c>
      <c r="I100" s="1383" t="s">
        <v>2139</v>
      </c>
      <c r="J100" s="1383" t="s">
        <v>1896</v>
      </c>
      <c r="K100" s="1383" t="s">
        <v>1902</v>
      </c>
      <c r="L100" s="1383" t="s">
        <v>1019</v>
      </c>
      <c r="N100" s="1383" t="s">
        <v>1914</v>
      </c>
      <c r="O100" s="1383" t="s">
        <v>1939</v>
      </c>
    </row>
    <row r="101" spans="1:15">
      <c r="A101" s="1382">
        <v>1140914632</v>
      </c>
      <c r="D101" s="1383" t="s">
        <v>2140</v>
      </c>
      <c r="E101" s="1383" t="s">
        <v>2141</v>
      </c>
      <c r="F101" s="1383" t="s">
        <v>146</v>
      </c>
      <c r="G101" s="1383" t="s">
        <v>1900</v>
      </c>
      <c r="H101" s="1383" t="s">
        <v>1019</v>
      </c>
      <c r="I101" s="1383" t="s">
        <v>2141</v>
      </c>
      <c r="J101" s="1383" t="s">
        <v>1896</v>
      </c>
      <c r="K101" s="1383" t="s">
        <v>1902</v>
      </c>
      <c r="L101" s="1383" t="s">
        <v>1019</v>
      </c>
      <c r="N101" s="1383" t="s">
        <v>1897</v>
      </c>
      <c r="O101" s="1383" t="s">
        <v>1903</v>
      </c>
    </row>
    <row r="102" spans="1:15">
      <c r="A102" s="1382">
        <v>1142111427</v>
      </c>
      <c r="D102" s="1383" t="s">
        <v>2142</v>
      </c>
      <c r="E102" s="1383" t="s">
        <v>2143</v>
      </c>
      <c r="F102" s="1383" t="s">
        <v>146</v>
      </c>
      <c r="G102" s="1383" t="s">
        <v>1900</v>
      </c>
      <c r="H102" s="1383" t="s">
        <v>1019</v>
      </c>
      <c r="I102" s="1383" t="s">
        <v>2143</v>
      </c>
      <c r="J102" s="1383" t="s">
        <v>1896</v>
      </c>
      <c r="K102" s="1383" t="s">
        <v>1902</v>
      </c>
      <c r="L102" s="1383" t="s">
        <v>1019</v>
      </c>
      <c r="N102" s="1383" t="s">
        <v>1897</v>
      </c>
      <c r="O102" s="1383" t="s">
        <v>1903</v>
      </c>
    </row>
    <row r="103" spans="1:15">
      <c r="A103" s="1382">
        <v>1160953940</v>
      </c>
      <c r="D103" s="1383" t="s">
        <v>2144</v>
      </c>
      <c r="E103" s="1383" t="s">
        <v>2145</v>
      </c>
      <c r="F103" s="1383" t="s">
        <v>146</v>
      </c>
      <c r="G103" s="1383" t="s">
        <v>1900</v>
      </c>
      <c r="H103" s="1383" t="s">
        <v>1019</v>
      </c>
      <c r="I103" s="1383" t="s">
        <v>2145</v>
      </c>
      <c r="J103" s="1383" t="s">
        <v>1896</v>
      </c>
      <c r="K103" s="1383" t="s">
        <v>1902</v>
      </c>
      <c r="L103" s="1383" t="s">
        <v>1019</v>
      </c>
      <c r="N103" s="1383" t="s">
        <v>1897</v>
      </c>
      <c r="O103" s="1383" t="s">
        <v>1903</v>
      </c>
    </row>
    <row r="104" spans="1:15">
      <c r="A104" s="1382">
        <v>1144621548</v>
      </c>
      <c r="D104" s="1383" t="s">
        <v>2146</v>
      </c>
      <c r="E104" s="1383" t="s">
        <v>2147</v>
      </c>
      <c r="F104" s="1383" t="s">
        <v>146</v>
      </c>
      <c r="G104" s="1383" t="s">
        <v>1900</v>
      </c>
      <c r="H104" s="1383" t="s">
        <v>1019</v>
      </c>
      <c r="I104" s="1383" t="s">
        <v>2147</v>
      </c>
      <c r="J104" s="1383" t="s">
        <v>1896</v>
      </c>
      <c r="K104" s="1383" t="s">
        <v>1902</v>
      </c>
      <c r="L104" s="1383" t="s">
        <v>1019</v>
      </c>
      <c r="N104" s="1383" t="s">
        <v>1897</v>
      </c>
      <c r="O104" s="1383" t="s">
        <v>1903</v>
      </c>
    </row>
    <row r="105" spans="1:15">
      <c r="A105" s="1382">
        <v>1144174456</v>
      </c>
      <c r="D105" s="1383" t="s">
        <v>2148</v>
      </c>
      <c r="E105" s="1383" t="s">
        <v>2149</v>
      </c>
      <c r="F105" s="1383" t="s">
        <v>146</v>
      </c>
      <c r="G105" s="1383" t="s">
        <v>1900</v>
      </c>
      <c r="H105" s="1383" t="s">
        <v>1019</v>
      </c>
      <c r="I105" s="1383" t="s">
        <v>2149</v>
      </c>
      <c r="J105" s="1383" t="s">
        <v>1896</v>
      </c>
      <c r="K105" s="1383" t="s">
        <v>1902</v>
      </c>
      <c r="L105" s="1383" t="s">
        <v>1019</v>
      </c>
      <c r="N105" s="1383" t="s">
        <v>1897</v>
      </c>
      <c r="O105" s="1383" t="s">
        <v>1942</v>
      </c>
    </row>
    <row r="106" spans="1:15">
      <c r="A106" s="1382">
        <v>1144465003</v>
      </c>
      <c r="D106" s="1383" t="s">
        <v>2150</v>
      </c>
      <c r="E106" s="1383" t="s">
        <v>2151</v>
      </c>
      <c r="F106" s="1383" t="s">
        <v>146</v>
      </c>
      <c r="G106" s="1383" t="s">
        <v>1900</v>
      </c>
      <c r="H106" s="1383" t="s">
        <v>1019</v>
      </c>
      <c r="I106" s="1383" t="s">
        <v>2151</v>
      </c>
      <c r="J106" s="1383" t="s">
        <v>1896</v>
      </c>
      <c r="K106" s="1383" t="s">
        <v>1902</v>
      </c>
      <c r="L106" s="1383" t="s">
        <v>1019</v>
      </c>
      <c r="N106" s="1383" t="s">
        <v>1897</v>
      </c>
      <c r="O106" s="1383" t="s">
        <v>1942</v>
      </c>
    </row>
    <row r="107" spans="1:15">
      <c r="A107" s="1382">
        <v>1161635090</v>
      </c>
      <c r="D107" s="1383" t="s">
        <v>2152</v>
      </c>
      <c r="E107" s="1383" t="s">
        <v>2153</v>
      </c>
      <c r="F107" s="1383" t="s">
        <v>238</v>
      </c>
      <c r="G107" s="1383" t="s">
        <v>1928</v>
      </c>
      <c r="H107" s="1383" t="s">
        <v>1003</v>
      </c>
      <c r="I107" s="1383" t="s">
        <v>2153</v>
      </c>
      <c r="J107" s="1383" t="s">
        <v>1923</v>
      </c>
      <c r="K107" s="1383" t="s">
        <v>1003</v>
      </c>
      <c r="L107" s="1383" t="s">
        <v>1003</v>
      </c>
      <c r="N107" s="1383" t="s">
        <v>1897</v>
      </c>
      <c r="O107" s="1383" t="s">
        <v>1898</v>
      </c>
    </row>
    <row r="108" spans="1:15">
      <c r="A108" s="1382">
        <v>1149432800</v>
      </c>
      <c r="D108" s="1383" t="s">
        <v>2154</v>
      </c>
      <c r="E108" s="1383" t="s">
        <v>2155</v>
      </c>
      <c r="F108" s="1383" t="s">
        <v>129</v>
      </c>
      <c r="G108" s="1383" t="s">
        <v>1868</v>
      </c>
      <c r="H108" s="1383" t="s">
        <v>1910</v>
      </c>
      <c r="I108" s="1383" t="s">
        <v>2155</v>
      </c>
      <c r="J108" s="1383" t="s">
        <v>1912</v>
      </c>
      <c r="K108" s="1383" t="s">
        <v>1913</v>
      </c>
      <c r="L108" s="1383" t="s">
        <v>1910</v>
      </c>
      <c r="N108" s="1383" t="s">
        <v>1897</v>
      </c>
      <c r="O108" s="1383" t="s">
        <v>1908</v>
      </c>
    </row>
    <row r="109" spans="1:15">
      <c r="A109" s="1382">
        <v>1165835910</v>
      </c>
      <c r="D109" s="1383" t="s">
        <v>2156</v>
      </c>
      <c r="E109" s="1383" t="s">
        <v>2157</v>
      </c>
      <c r="F109" s="1383" t="s">
        <v>133</v>
      </c>
      <c r="G109" s="1383" t="s">
        <v>1900</v>
      </c>
      <c r="H109" s="1383" t="s">
        <v>1019</v>
      </c>
      <c r="I109" s="1383" t="s">
        <v>2157</v>
      </c>
      <c r="J109" s="1383" t="s">
        <v>1896</v>
      </c>
      <c r="K109" s="1383" t="s">
        <v>1902</v>
      </c>
      <c r="L109" s="1383" t="s">
        <v>1019</v>
      </c>
      <c r="N109" s="1383" t="s">
        <v>1897</v>
      </c>
      <c r="O109" s="1383" t="s">
        <v>1903</v>
      </c>
    </row>
    <row r="110" spans="1:15">
      <c r="A110" s="1382">
        <v>1167772988</v>
      </c>
      <c r="D110" s="1383" t="s">
        <v>2158</v>
      </c>
      <c r="E110" s="1383" t="s">
        <v>2159</v>
      </c>
      <c r="F110" s="1383" t="s">
        <v>102</v>
      </c>
      <c r="G110" s="1383" t="s">
        <v>1868</v>
      </c>
      <c r="H110" s="1383" t="s">
        <v>1910</v>
      </c>
      <c r="I110" s="1383" t="s">
        <v>2159</v>
      </c>
      <c r="J110" s="1383" t="s">
        <v>1912</v>
      </c>
      <c r="K110" s="1383" t="s">
        <v>1913</v>
      </c>
      <c r="L110" s="1383" t="s">
        <v>1910</v>
      </c>
      <c r="N110" s="1383" t="s">
        <v>1914</v>
      </c>
      <c r="O110" s="1383" t="s">
        <v>1915</v>
      </c>
    </row>
    <row r="111" spans="1:15">
      <c r="A111" s="1382">
        <v>1142535807</v>
      </c>
      <c r="D111" s="1383" t="s">
        <v>2160</v>
      </c>
      <c r="E111" s="1383" t="s">
        <v>2162</v>
      </c>
      <c r="F111" s="1383" t="s">
        <v>129</v>
      </c>
      <c r="G111" s="1383" t="s">
        <v>2161</v>
      </c>
      <c r="H111" s="1383" t="s">
        <v>1004</v>
      </c>
      <c r="I111" s="1383" t="s">
        <v>2162</v>
      </c>
      <c r="J111" s="1383" t="s">
        <v>1868</v>
      </c>
      <c r="K111" s="1383" t="s">
        <v>1004</v>
      </c>
      <c r="L111" s="1383" t="s">
        <v>1004</v>
      </c>
      <c r="N111" s="1383" t="s">
        <v>1914</v>
      </c>
      <c r="O111" s="1383" t="s">
        <v>1915</v>
      </c>
    </row>
    <row r="112" spans="1:15">
      <c r="A112" s="1382">
        <v>1143167089</v>
      </c>
      <c r="D112" s="1383" t="s">
        <v>2163</v>
      </c>
      <c r="E112" s="1383" t="s">
        <v>2164</v>
      </c>
      <c r="F112" s="1383" t="s">
        <v>129</v>
      </c>
      <c r="G112" s="1383" t="s">
        <v>1868</v>
      </c>
      <c r="H112" s="1383" t="s">
        <v>1910</v>
      </c>
      <c r="I112" s="1383" t="s">
        <v>2164</v>
      </c>
      <c r="J112" s="1383" t="s">
        <v>1912</v>
      </c>
      <c r="K112" s="1383" t="s">
        <v>1913</v>
      </c>
      <c r="L112" s="1383" t="s">
        <v>1910</v>
      </c>
      <c r="N112" s="1383" t="s">
        <v>1914</v>
      </c>
      <c r="O112" s="1383" t="s">
        <v>1915</v>
      </c>
    </row>
    <row r="113" spans="1:15">
      <c r="A113" s="1382">
        <v>1148151690</v>
      </c>
      <c r="D113" s="1383" t="s">
        <v>2165</v>
      </c>
      <c r="E113" s="1383" t="s">
        <v>449</v>
      </c>
      <c r="F113" s="1383" t="s">
        <v>129</v>
      </c>
      <c r="G113" s="1383" t="s">
        <v>1900</v>
      </c>
      <c r="H113" s="1383" t="s">
        <v>1019</v>
      </c>
      <c r="I113" s="1383" t="s">
        <v>449</v>
      </c>
      <c r="J113" s="1383" t="s">
        <v>1896</v>
      </c>
      <c r="K113" s="1383" t="s">
        <v>1902</v>
      </c>
      <c r="L113" s="1383" t="s">
        <v>1019</v>
      </c>
      <c r="N113" s="1383" t="s">
        <v>1897</v>
      </c>
      <c r="O113" s="1383" t="s">
        <v>1942</v>
      </c>
    </row>
    <row r="114" spans="1:15">
      <c r="A114" s="1382">
        <v>1163009112</v>
      </c>
      <c r="D114" s="1383" t="s">
        <v>2166</v>
      </c>
      <c r="E114" s="1383" t="s">
        <v>2167</v>
      </c>
      <c r="F114" s="1383" t="s">
        <v>129</v>
      </c>
      <c r="G114" s="1383" t="s">
        <v>1868</v>
      </c>
      <c r="H114" s="1383" t="s">
        <v>1910</v>
      </c>
      <c r="I114" s="1383" t="s">
        <v>2167</v>
      </c>
      <c r="J114" s="1383" t="s">
        <v>1912</v>
      </c>
      <c r="K114" s="1383" t="s">
        <v>1913</v>
      </c>
      <c r="L114" s="1383" t="s">
        <v>1910</v>
      </c>
      <c r="N114" s="1383" t="s">
        <v>1897</v>
      </c>
      <c r="O114" s="1383" t="s">
        <v>1908</v>
      </c>
    </row>
    <row r="115" spans="1:15">
      <c r="A115" s="1382">
        <v>1169312205</v>
      </c>
      <c r="D115" s="1383" t="s">
        <v>2168</v>
      </c>
      <c r="E115" s="1383" t="s">
        <v>2169</v>
      </c>
      <c r="F115" s="1383" t="s">
        <v>129</v>
      </c>
      <c r="G115" s="1383" t="s">
        <v>1868</v>
      </c>
      <c r="H115" s="1383" t="s">
        <v>1910</v>
      </c>
      <c r="I115" s="1383" t="s">
        <v>2169</v>
      </c>
      <c r="J115" s="1383" t="s">
        <v>1912</v>
      </c>
      <c r="K115" s="1383" t="s">
        <v>1913</v>
      </c>
      <c r="L115" s="1383" t="s">
        <v>1910</v>
      </c>
      <c r="N115" s="1383" t="s">
        <v>1897</v>
      </c>
      <c r="O115" s="1383" t="s">
        <v>1908</v>
      </c>
    </row>
    <row r="116" spans="1:15">
      <c r="A116" s="1382">
        <v>1142071837</v>
      </c>
      <c r="D116" s="1383" t="s">
        <v>2170</v>
      </c>
      <c r="E116" s="1383" t="s">
        <v>2171</v>
      </c>
      <c r="F116" s="1383" t="s">
        <v>129</v>
      </c>
      <c r="G116" s="1383" t="s">
        <v>2161</v>
      </c>
      <c r="H116" s="1383" t="s">
        <v>1004</v>
      </c>
      <c r="I116" s="1383" t="s">
        <v>2171</v>
      </c>
      <c r="J116" s="1383" t="s">
        <v>1868</v>
      </c>
      <c r="K116" s="1383" t="s">
        <v>1004</v>
      </c>
      <c r="L116" s="1383" t="s">
        <v>1004</v>
      </c>
      <c r="N116" s="1383" t="s">
        <v>1914</v>
      </c>
      <c r="O116" s="1383" t="s">
        <v>1915</v>
      </c>
    </row>
    <row r="117" spans="1:15">
      <c r="A117" s="1382">
        <v>1143422773</v>
      </c>
      <c r="D117" s="1383" t="s">
        <v>2172</v>
      </c>
      <c r="E117" s="1383" t="s">
        <v>2173</v>
      </c>
      <c r="F117" s="1383" t="s">
        <v>145</v>
      </c>
      <c r="G117" s="1383" t="s">
        <v>1894</v>
      </c>
      <c r="H117" s="1383" t="s">
        <v>1002</v>
      </c>
      <c r="I117" s="1383" t="s">
        <v>2173</v>
      </c>
      <c r="J117" s="1383" t="s">
        <v>1896</v>
      </c>
      <c r="K117" s="1383" t="s">
        <v>1002</v>
      </c>
      <c r="L117" s="1383" t="s">
        <v>1002</v>
      </c>
      <c r="N117" s="1383" t="s">
        <v>1897</v>
      </c>
      <c r="O117" s="1383" t="s">
        <v>1924</v>
      </c>
    </row>
    <row r="118" spans="1:15">
      <c r="A118" s="1382">
        <v>1142320242</v>
      </c>
      <c r="D118" s="1383" t="s">
        <v>2174</v>
      </c>
      <c r="E118" s="1383" t="s">
        <v>2175</v>
      </c>
      <c r="F118" s="1383" t="s">
        <v>145</v>
      </c>
      <c r="G118" s="1383" t="s">
        <v>1894</v>
      </c>
      <c r="H118" s="1383" t="s">
        <v>1002</v>
      </c>
      <c r="I118" s="1383" t="s">
        <v>2175</v>
      </c>
      <c r="J118" s="1383" t="s">
        <v>1896</v>
      </c>
      <c r="K118" s="1383" t="s">
        <v>1002</v>
      </c>
      <c r="L118" s="1383" t="s">
        <v>1002</v>
      </c>
      <c r="N118" s="1383" t="s">
        <v>1897</v>
      </c>
      <c r="O118" s="1383" t="s">
        <v>1898</v>
      </c>
    </row>
    <row r="119" spans="1:15">
      <c r="A119" s="1382">
        <v>1142177238</v>
      </c>
      <c r="D119" s="1383" t="s">
        <v>2176</v>
      </c>
      <c r="E119" s="1383" t="s">
        <v>2177</v>
      </c>
      <c r="F119" s="1383" t="s">
        <v>103</v>
      </c>
      <c r="G119" s="1383" t="s">
        <v>1868</v>
      </c>
      <c r="H119" s="1383" t="s">
        <v>1910</v>
      </c>
      <c r="I119" s="1383" t="s">
        <v>2177</v>
      </c>
      <c r="J119" s="1383" t="s">
        <v>1912</v>
      </c>
      <c r="K119" s="1383" t="s">
        <v>1913</v>
      </c>
      <c r="L119" s="1383" t="s">
        <v>1910</v>
      </c>
      <c r="N119" s="1383" t="s">
        <v>1914</v>
      </c>
      <c r="O119" s="1383" t="s">
        <v>1915</v>
      </c>
    </row>
    <row r="120" spans="1:15">
      <c r="A120" s="1382">
        <v>1161878013</v>
      </c>
      <c r="D120" s="1383" t="s">
        <v>2178</v>
      </c>
      <c r="E120" s="1383" t="s">
        <v>2179</v>
      </c>
      <c r="F120" s="1383" t="s">
        <v>129</v>
      </c>
      <c r="G120" s="1383" t="s">
        <v>1868</v>
      </c>
      <c r="H120" s="1383" t="s">
        <v>1910</v>
      </c>
      <c r="I120" s="1383" t="s">
        <v>2179</v>
      </c>
      <c r="J120" s="1383" t="s">
        <v>1912</v>
      </c>
      <c r="K120" s="1383" t="s">
        <v>1913</v>
      </c>
      <c r="L120" s="1383" t="s">
        <v>1910</v>
      </c>
      <c r="N120" s="1383" t="s">
        <v>1897</v>
      </c>
      <c r="O120" s="1383" t="s">
        <v>1908</v>
      </c>
    </row>
    <row r="121" spans="1:15">
      <c r="A121" s="1382">
        <v>1142243139</v>
      </c>
      <c r="D121" s="1383" t="s">
        <v>2180</v>
      </c>
      <c r="E121" s="1383" t="s">
        <v>2181</v>
      </c>
      <c r="F121" s="1383" t="s">
        <v>145</v>
      </c>
      <c r="G121" s="1383" t="s">
        <v>1894</v>
      </c>
      <c r="H121" s="1383" t="s">
        <v>1002</v>
      </c>
      <c r="I121" s="1383" t="s">
        <v>2181</v>
      </c>
      <c r="J121" s="1383" t="s">
        <v>1896</v>
      </c>
      <c r="K121" s="1383" t="s">
        <v>1002</v>
      </c>
      <c r="L121" s="1383" t="s">
        <v>1002</v>
      </c>
      <c r="N121" s="1383" t="s">
        <v>1897</v>
      </c>
      <c r="O121" s="1383" t="s">
        <v>1898</v>
      </c>
    </row>
    <row r="122" spans="1:15">
      <c r="A122" s="1382">
        <v>1142172528</v>
      </c>
      <c r="D122" s="1383" t="s">
        <v>2182</v>
      </c>
      <c r="E122" s="1383" t="s">
        <v>2183</v>
      </c>
      <c r="F122" s="1383" t="s">
        <v>129</v>
      </c>
      <c r="G122" s="1383" t="s">
        <v>1905</v>
      </c>
      <c r="H122" s="1383" t="s">
        <v>159</v>
      </c>
      <c r="I122" s="1383" t="s">
        <v>2183</v>
      </c>
      <c r="J122" s="1383" t="s">
        <v>1907</v>
      </c>
      <c r="K122" s="1383" t="s">
        <v>159</v>
      </c>
      <c r="L122" s="1383" t="s">
        <v>159</v>
      </c>
      <c r="N122" s="1383" t="s">
        <v>1914</v>
      </c>
      <c r="O122" s="1383" t="s">
        <v>1915</v>
      </c>
    </row>
    <row r="123" spans="1:15">
      <c r="A123" s="1382">
        <v>1162363528</v>
      </c>
      <c r="D123" s="1383" t="s">
        <v>2184</v>
      </c>
      <c r="E123" s="1383" t="s">
        <v>2185</v>
      </c>
      <c r="F123" s="1383" t="s">
        <v>146</v>
      </c>
      <c r="G123" s="1383" t="s">
        <v>1900</v>
      </c>
      <c r="H123" s="1383" t="s">
        <v>1019</v>
      </c>
      <c r="I123" s="1383" t="s">
        <v>2185</v>
      </c>
      <c r="J123" s="1383" t="s">
        <v>1896</v>
      </c>
      <c r="K123" s="1383" t="s">
        <v>1902</v>
      </c>
      <c r="L123" s="1383" t="s">
        <v>1019</v>
      </c>
      <c r="N123" s="1383" t="s">
        <v>1897</v>
      </c>
      <c r="O123" s="1383" t="s">
        <v>1942</v>
      </c>
    </row>
    <row r="124" spans="1:15">
      <c r="A124" s="1382">
        <v>1143913094</v>
      </c>
      <c r="D124" s="1383" t="s">
        <v>2186</v>
      </c>
      <c r="E124" s="1383" t="s">
        <v>2187</v>
      </c>
      <c r="F124" s="1383" t="s">
        <v>146</v>
      </c>
      <c r="G124" s="1383" t="s">
        <v>1900</v>
      </c>
      <c r="H124" s="1383" t="s">
        <v>1019</v>
      </c>
      <c r="I124" s="1383" t="s">
        <v>2187</v>
      </c>
      <c r="J124" s="1383" t="s">
        <v>1896</v>
      </c>
      <c r="K124" s="1383" t="s">
        <v>1902</v>
      </c>
      <c r="L124" s="1383" t="s">
        <v>1019</v>
      </c>
      <c r="N124" s="1383" t="s">
        <v>1897</v>
      </c>
      <c r="O124" s="1383" t="s">
        <v>1903</v>
      </c>
    </row>
    <row r="125" spans="1:15">
      <c r="A125" s="1382">
        <v>1143601228</v>
      </c>
      <c r="D125" s="1383" t="s">
        <v>2188</v>
      </c>
      <c r="E125" s="1383" t="s">
        <v>2189</v>
      </c>
      <c r="F125" s="1383" t="s">
        <v>146</v>
      </c>
      <c r="G125" s="1383" t="s">
        <v>1900</v>
      </c>
      <c r="H125" s="1383" t="s">
        <v>1019</v>
      </c>
      <c r="I125" s="1383" t="s">
        <v>2189</v>
      </c>
      <c r="J125" s="1383" t="s">
        <v>1896</v>
      </c>
      <c r="K125" s="1383" t="s">
        <v>1902</v>
      </c>
      <c r="L125" s="1383" t="s">
        <v>1019</v>
      </c>
      <c r="N125" s="1383" t="s">
        <v>1897</v>
      </c>
      <c r="O125" s="1383" t="s">
        <v>1903</v>
      </c>
    </row>
    <row r="126" spans="1:15">
      <c r="A126" s="1382">
        <v>1173940512</v>
      </c>
      <c r="D126" s="1383" t="s">
        <v>2190</v>
      </c>
      <c r="E126" s="1383" t="s">
        <v>2191</v>
      </c>
      <c r="F126" s="1383" t="s">
        <v>146</v>
      </c>
      <c r="G126" s="1383" t="s">
        <v>1900</v>
      </c>
      <c r="H126" s="1383" t="s">
        <v>1019</v>
      </c>
      <c r="I126" s="1383" t="s">
        <v>2191</v>
      </c>
      <c r="J126" s="1383" t="s">
        <v>1896</v>
      </c>
      <c r="K126" s="1383" t="s">
        <v>1902</v>
      </c>
      <c r="L126" s="1383" t="s">
        <v>1019</v>
      </c>
      <c r="N126" s="1383" t="s">
        <v>1897</v>
      </c>
      <c r="O126" s="1383" t="s">
        <v>1903</v>
      </c>
    </row>
    <row r="127" spans="1:15">
      <c r="A127" s="1382">
        <v>1160353166</v>
      </c>
      <c r="D127" s="1383" t="s">
        <v>2192</v>
      </c>
      <c r="E127" s="1383" t="s">
        <v>2193</v>
      </c>
      <c r="F127" s="1383" t="s">
        <v>146</v>
      </c>
      <c r="G127" s="1383" t="s">
        <v>1900</v>
      </c>
      <c r="H127" s="1383" t="s">
        <v>1019</v>
      </c>
      <c r="I127" s="1383" t="s">
        <v>2193</v>
      </c>
      <c r="J127" s="1383" t="s">
        <v>1896</v>
      </c>
      <c r="K127" s="1383" t="s">
        <v>1902</v>
      </c>
      <c r="L127" s="1383" t="s">
        <v>1019</v>
      </c>
      <c r="N127" s="1383" t="s">
        <v>1914</v>
      </c>
      <c r="O127" s="1383" t="s">
        <v>1939</v>
      </c>
    </row>
    <row r="128" spans="1:15">
      <c r="A128" s="1382">
        <v>1166429937</v>
      </c>
      <c r="D128" s="1383" t="s">
        <v>2194</v>
      </c>
      <c r="E128" s="1383" t="s">
        <v>2195</v>
      </c>
      <c r="F128" s="1383" t="s">
        <v>146</v>
      </c>
      <c r="G128" s="1383" t="s">
        <v>1900</v>
      </c>
      <c r="H128" s="1383" t="s">
        <v>1019</v>
      </c>
      <c r="I128" s="1383" t="s">
        <v>2195</v>
      </c>
      <c r="J128" s="1383" t="s">
        <v>1896</v>
      </c>
      <c r="K128" s="1383" t="s">
        <v>1902</v>
      </c>
      <c r="L128" s="1383" t="s">
        <v>1019</v>
      </c>
      <c r="N128" s="1383" t="s">
        <v>1897</v>
      </c>
      <c r="O128" s="1383" t="s">
        <v>1942</v>
      </c>
    </row>
    <row r="129" spans="1:15">
      <c r="A129" s="1382">
        <v>1142335232</v>
      </c>
      <c r="D129" s="1383" t="s">
        <v>2196</v>
      </c>
      <c r="E129" s="1383" t="s">
        <v>2197</v>
      </c>
      <c r="F129" s="1383" t="s">
        <v>146</v>
      </c>
      <c r="G129" s="1383" t="s">
        <v>1900</v>
      </c>
      <c r="H129" s="1383" t="s">
        <v>1019</v>
      </c>
      <c r="I129" s="1383" t="s">
        <v>2197</v>
      </c>
      <c r="J129" s="1383" t="s">
        <v>1896</v>
      </c>
      <c r="K129" s="1383" t="s">
        <v>1902</v>
      </c>
      <c r="L129" s="1383" t="s">
        <v>1019</v>
      </c>
      <c r="N129" s="1383" t="s">
        <v>1897</v>
      </c>
      <c r="O129" s="1383" t="s">
        <v>1942</v>
      </c>
    </row>
    <row r="130" spans="1:15">
      <c r="A130" s="1382">
        <v>1149093834</v>
      </c>
      <c r="D130" s="1383" t="s">
        <v>2198</v>
      </c>
      <c r="E130" s="1383" t="s">
        <v>2199</v>
      </c>
      <c r="F130" s="1383" t="s">
        <v>146</v>
      </c>
      <c r="G130" s="1383" t="s">
        <v>1900</v>
      </c>
      <c r="H130" s="1383" t="s">
        <v>1019</v>
      </c>
      <c r="I130" s="1383" t="s">
        <v>2199</v>
      </c>
      <c r="J130" s="1383" t="s">
        <v>1896</v>
      </c>
      <c r="K130" s="1383" t="s">
        <v>1902</v>
      </c>
      <c r="L130" s="1383" t="s">
        <v>1019</v>
      </c>
      <c r="N130" s="1383" t="s">
        <v>1914</v>
      </c>
      <c r="O130" s="1383" t="s">
        <v>1939</v>
      </c>
    </row>
    <row r="131" spans="1:15">
      <c r="A131" s="1382">
        <v>1142292623</v>
      </c>
      <c r="D131" s="1383" t="s">
        <v>2200</v>
      </c>
      <c r="E131" s="1383" t="s">
        <v>2201</v>
      </c>
      <c r="F131" s="1383" t="s">
        <v>133</v>
      </c>
      <c r="G131" s="1383" t="s">
        <v>1868</v>
      </c>
      <c r="H131" s="1383" t="s">
        <v>1910</v>
      </c>
      <c r="I131" s="1383" t="s">
        <v>2201</v>
      </c>
      <c r="J131" s="1383" t="s">
        <v>1912</v>
      </c>
      <c r="K131" s="1383" t="s">
        <v>1913</v>
      </c>
      <c r="L131" s="1383" t="s">
        <v>1910</v>
      </c>
      <c r="N131" s="1383" t="s">
        <v>1897</v>
      </c>
      <c r="O131" s="1383" t="s">
        <v>1908</v>
      </c>
    </row>
    <row r="132" spans="1:15">
      <c r="A132" s="1382">
        <v>1143124411</v>
      </c>
      <c r="D132" s="1383" t="s">
        <v>2202</v>
      </c>
      <c r="E132" s="1383" t="s">
        <v>2203</v>
      </c>
      <c r="F132" s="1383" t="s">
        <v>142</v>
      </c>
      <c r="G132" s="1383" t="s">
        <v>1917</v>
      </c>
      <c r="H132" s="1383" t="s">
        <v>128</v>
      </c>
      <c r="I132" s="1383" t="s">
        <v>2203</v>
      </c>
      <c r="J132" s="1383" t="s">
        <v>1919</v>
      </c>
      <c r="K132" s="1383" t="s">
        <v>128</v>
      </c>
      <c r="L132" s="1383" t="s">
        <v>128</v>
      </c>
      <c r="N132" s="1383" t="s">
        <v>1897</v>
      </c>
      <c r="O132" s="1383" t="s">
        <v>1920</v>
      </c>
    </row>
    <row r="133" spans="1:15">
      <c r="A133" s="1382">
        <v>1147155916</v>
      </c>
      <c r="D133" s="1383" t="s">
        <v>2204</v>
      </c>
      <c r="E133" s="1383" t="s">
        <v>2205</v>
      </c>
      <c r="F133" s="1383" t="s">
        <v>102</v>
      </c>
      <c r="G133" s="1383" t="s">
        <v>1905</v>
      </c>
      <c r="H133" s="1383" t="s">
        <v>158</v>
      </c>
      <c r="I133" s="1383" t="s">
        <v>2205</v>
      </c>
      <c r="J133" s="1383" t="s">
        <v>2117</v>
      </c>
      <c r="K133" s="1383" t="s">
        <v>158</v>
      </c>
      <c r="L133" s="1383" t="s">
        <v>158</v>
      </c>
      <c r="N133" s="1383" t="s">
        <v>1914</v>
      </c>
      <c r="O133" s="1383" t="s">
        <v>1915</v>
      </c>
    </row>
    <row r="134" spans="1:15">
      <c r="A134" s="1382">
        <v>1163146203</v>
      </c>
      <c r="D134" s="1383" t="s">
        <v>2206</v>
      </c>
      <c r="E134" s="1383" t="s">
        <v>2207</v>
      </c>
      <c r="F134" s="1383" t="s">
        <v>146</v>
      </c>
      <c r="G134" s="1383" t="s">
        <v>1905</v>
      </c>
      <c r="H134" s="1383" t="s">
        <v>158</v>
      </c>
      <c r="I134" s="1383" t="s">
        <v>2207</v>
      </c>
      <c r="J134" s="1383" t="s">
        <v>2117</v>
      </c>
      <c r="K134" s="1383" t="s">
        <v>158</v>
      </c>
      <c r="L134" s="1383" t="s">
        <v>158</v>
      </c>
      <c r="N134" s="1383" t="s">
        <v>1914</v>
      </c>
      <c r="O134" s="1383" t="s">
        <v>1961</v>
      </c>
    </row>
    <row r="135" spans="1:15">
      <c r="A135" s="1382">
        <v>1144140135</v>
      </c>
      <c r="D135" s="1383" t="s">
        <v>2208</v>
      </c>
      <c r="E135" s="1383" t="s">
        <v>2209</v>
      </c>
      <c r="F135" s="1383" t="s">
        <v>145</v>
      </c>
      <c r="G135" s="1383" t="s">
        <v>1894</v>
      </c>
      <c r="H135" s="1383" t="s">
        <v>1003</v>
      </c>
      <c r="I135" s="1383" t="s">
        <v>2209</v>
      </c>
      <c r="J135" s="1383" t="s">
        <v>1923</v>
      </c>
      <c r="K135" s="1383" t="s">
        <v>1003</v>
      </c>
      <c r="L135" s="1383" t="s">
        <v>1003</v>
      </c>
      <c r="N135" s="1383" t="s">
        <v>1914</v>
      </c>
      <c r="O135" s="1383" t="s">
        <v>1915</v>
      </c>
    </row>
    <row r="136" spans="1:15">
      <c r="A136" s="1382">
        <v>1164502909</v>
      </c>
      <c r="D136" s="1383" t="s">
        <v>2210</v>
      </c>
      <c r="E136" s="1383" t="s">
        <v>2211</v>
      </c>
      <c r="F136" s="1383" t="s">
        <v>137</v>
      </c>
      <c r="G136" s="1383" t="s">
        <v>1868</v>
      </c>
      <c r="H136" s="1383" t="s">
        <v>1910</v>
      </c>
      <c r="I136" s="1383" t="s">
        <v>2211</v>
      </c>
      <c r="J136" s="1383" t="s">
        <v>1912</v>
      </c>
      <c r="K136" s="1383" t="s">
        <v>1913</v>
      </c>
      <c r="L136" s="1383" t="s">
        <v>1910</v>
      </c>
      <c r="N136" s="1383" t="s">
        <v>1897</v>
      </c>
      <c r="O136" s="1383" t="s">
        <v>1993</v>
      </c>
    </row>
    <row r="137" spans="1:15">
      <c r="A137" s="1382">
        <v>1147049291</v>
      </c>
      <c r="D137" s="1383" t="s">
        <v>2212</v>
      </c>
      <c r="E137" s="1383" t="s">
        <v>2213</v>
      </c>
      <c r="F137" s="1383" t="s">
        <v>137</v>
      </c>
      <c r="G137" s="1383" t="s">
        <v>1868</v>
      </c>
      <c r="H137" s="1383" t="s">
        <v>1910</v>
      </c>
      <c r="I137" s="1383" t="s">
        <v>2213</v>
      </c>
      <c r="J137" s="1383" t="s">
        <v>1912</v>
      </c>
      <c r="K137" s="1383" t="s">
        <v>1913</v>
      </c>
      <c r="L137" s="1383" t="s">
        <v>1910</v>
      </c>
      <c r="N137" s="1383" t="s">
        <v>1914</v>
      </c>
      <c r="O137" s="1383" t="s">
        <v>2084</v>
      </c>
    </row>
    <row r="138" spans="1:15">
      <c r="A138" s="1382">
        <v>1160599347</v>
      </c>
      <c r="D138" s="1383" t="s">
        <v>2214</v>
      </c>
      <c r="E138" s="1383" t="s">
        <v>2215</v>
      </c>
      <c r="F138" s="1383" t="s">
        <v>137</v>
      </c>
      <c r="G138" s="1383" t="s">
        <v>1868</v>
      </c>
      <c r="H138" s="1383" t="s">
        <v>1910</v>
      </c>
      <c r="I138" s="1383" t="s">
        <v>2215</v>
      </c>
      <c r="J138" s="1383" t="s">
        <v>1912</v>
      </c>
      <c r="K138" s="1383" t="s">
        <v>1913</v>
      </c>
      <c r="L138" s="1383" t="s">
        <v>1910</v>
      </c>
      <c r="N138" s="1383" t="s">
        <v>1914</v>
      </c>
      <c r="O138" s="1383" t="s">
        <v>2084</v>
      </c>
    </row>
    <row r="139" spans="1:15">
      <c r="A139" s="1382">
        <v>1171994925</v>
      </c>
      <c r="D139" s="1383" t="s">
        <v>2216</v>
      </c>
      <c r="E139" s="1383" t="s">
        <v>2217</v>
      </c>
      <c r="F139" s="1383" t="s">
        <v>146</v>
      </c>
      <c r="G139" s="1383" t="s">
        <v>1900</v>
      </c>
      <c r="H139" s="1383" t="s">
        <v>1019</v>
      </c>
      <c r="I139" s="1383" t="s">
        <v>2217</v>
      </c>
      <c r="J139" s="1383" t="s">
        <v>1896</v>
      </c>
      <c r="K139" s="1383" t="s">
        <v>1902</v>
      </c>
      <c r="L139" s="1383" t="s">
        <v>1019</v>
      </c>
      <c r="N139" s="1383" t="s">
        <v>1897</v>
      </c>
      <c r="O139" s="1383" t="s">
        <v>1942</v>
      </c>
    </row>
    <row r="140" spans="1:15">
      <c r="A140" s="1382">
        <v>1141043274</v>
      </c>
      <c r="D140" s="1383" t="s">
        <v>2218</v>
      </c>
      <c r="E140" s="1383" t="s">
        <v>2219</v>
      </c>
      <c r="F140" s="1383" t="s">
        <v>133</v>
      </c>
      <c r="G140" s="1383" t="s">
        <v>1868</v>
      </c>
      <c r="H140" s="1383" t="s">
        <v>1968</v>
      </c>
      <c r="I140" s="1383" t="s">
        <v>2219</v>
      </c>
      <c r="J140" s="1383" t="s">
        <v>1969</v>
      </c>
      <c r="K140" s="1383" t="s">
        <v>1970</v>
      </c>
      <c r="L140" s="1383" t="s">
        <v>1968</v>
      </c>
      <c r="N140" s="1383" t="s">
        <v>1897</v>
      </c>
      <c r="O140" s="1383" t="s">
        <v>2034</v>
      </c>
    </row>
    <row r="141" spans="1:15">
      <c r="A141" s="1382">
        <v>1147435029</v>
      </c>
      <c r="D141" s="1383" t="s">
        <v>2220</v>
      </c>
      <c r="E141" s="1383" t="s">
        <v>2221</v>
      </c>
      <c r="F141" s="1383" t="s">
        <v>133</v>
      </c>
      <c r="G141" s="1383" t="s">
        <v>1900</v>
      </c>
      <c r="H141" s="1383" t="s">
        <v>1019</v>
      </c>
      <c r="I141" s="1383" t="s">
        <v>2221</v>
      </c>
      <c r="J141" s="1383" t="s">
        <v>1896</v>
      </c>
      <c r="K141" s="1383" t="s">
        <v>1902</v>
      </c>
      <c r="L141" s="1383" t="s">
        <v>1019</v>
      </c>
      <c r="N141" s="1383" t="s">
        <v>1914</v>
      </c>
      <c r="O141" s="1383" t="s">
        <v>1939</v>
      </c>
    </row>
    <row r="142" spans="1:15">
      <c r="A142" s="1382">
        <v>1143615863</v>
      </c>
      <c r="D142" s="1383" t="s">
        <v>2222</v>
      </c>
      <c r="E142" s="1383" t="s">
        <v>2223</v>
      </c>
      <c r="F142" s="1383" t="s">
        <v>145</v>
      </c>
      <c r="G142" s="1383" t="s">
        <v>1894</v>
      </c>
      <c r="H142" s="1383" t="s">
        <v>1004</v>
      </c>
      <c r="I142" s="1383" t="s">
        <v>2223</v>
      </c>
      <c r="J142" s="1383" t="s">
        <v>1868</v>
      </c>
      <c r="K142" s="1383" t="s">
        <v>1966</v>
      </c>
      <c r="L142" s="1383" t="s">
        <v>1004</v>
      </c>
      <c r="N142" s="1383" t="s">
        <v>1914</v>
      </c>
      <c r="O142" s="1383" t="s">
        <v>1915</v>
      </c>
    </row>
    <row r="143" spans="1:15">
      <c r="A143" s="1382">
        <v>1142564609</v>
      </c>
      <c r="D143" s="1383" t="s">
        <v>2224</v>
      </c>
      <c r="E143" s="1383" t="s">
        <v>2225</v>
      </c>
      <c r="F143" s="1383" t="s">
        <v>145</v>
      </c>
      <c r="G143" s="1383" t="s">
        <v>1894</v>
      </c>
      <c r="H143" s="1383" t="s">
        <v>2023</v>
      </c>
      <c r="I143" s="1383" t="s">
        <v>2225</v>
      </c>
      <c r="J143" s="1383" t="s">
        <v>2025</v>
      </c>
      <c r="K143" s="1383" t="s">
        <v>2023</v>
      </c>
      <c r="L143" s="1383" t="s">
        <v>2023</v>
      </c>
      <c r="N143" s="1383" t="s">
        <v>1897</v>
      </c>
      <c r="O143" s="1383" t="s">
        <v>1924</v>
      </c>
    </row>
    <row r="144" spans="1:15">
      <c r="A144" s="1382">
        <v>1144126654</v>
      </c>
      <c r="D144" s="1383" t="s">
        <v>2226</v>
      </c>
      <c r="E144" s="1383" t="s">
        <v>2227</v>
      </c>
      <c r="F144" s="1383" t="s">
        <v>133</v>
      </c>
      <c r="G144" s="1383" t="s">
        <v>1905</v>
      </c>
      <c r="H144" s="1383" t="s">
        <v>159</v>
      </c>
      <c r="I144" s="1383" t="s">
        <v>2227</v>
      </c>
      <c r="J144" s="1383" t="s">
        <v>1907</v>
      </c>
      <c r="K144" s="1383" t="s">
        <v>159</v>
      </c>
      <c r="L144" s="1383" t="s">
        <v>159</v>
      </c>
      <c r="N144" s="1383" t="s">
        <v>1914</v>
      </c>
      <c r="O144" s="1383" t="s">
        <v>1961</v>
      </c>
    </row>
    <row r="145" spans="1:15">
      <c r="A145" s="1382">
        <v>1143530039</v>
      </c>
      <c r="D145" s="1383" t="s">
        <v>2228</v>
      </c>
      <c r="E145" s="1383" t="s">
        <v>2229</v>
      </c>
      <c r="F145" s="1383" t="s">
        <v>137</v>
      </c>
      <c r="G145" s="1383" t="s">
        <v>1880</v>
      </c>
      <c r="H145" s="1383" t="s">
        <v>36</v>
      </c>
      <c r="I145" s="1383" t="s">
        <v>2229</v>
      </c>
      <c r="J145" s="1383" t="s">
        <v>2009</v>
      </c>
      <c r="K145" s="1383" t="s">
        <v>2010</v>
      </c>
      <c r="L145" s="1383" t="s">
        <v>36</v>
      </c>
      <c r="N145" s="1383" t="s">
        <v>1897</v>
      </c>
      <c r="O145" s="1383" t="s">
        <v>1920</v>
      </c>
    </row>
    <row r="146" spans="1:15">
      <c r="A146" s="1382">
        <v>1148623821</v>
      </c>
      <c r="D146" s="1383" t="s">
        <v>2230</v>
      </c>
      <c r="E146" s="1383" t="s">
        <v>2231</v>
      </c>
      <c r="F146" s="1383" t="s">
        <v>145</v>
      </c>
      <c r="G146" s="1383" t="s">
        <v>1894</v>
      </c>
      <c r="H146" s="1383" t="s">
        <v>36</v>
      </c>
      <c r="I146" s="1383" t="s">
        <v>2231</v>
      </c>
      <c r="J146" s="1383" t="s">
        <v>1880</v>
      </c>
      <c r="K146" s="1383" t="s">
        <v>36</v>
      </c>
      <c r="L146" s="1383" t="s">
        <v>36</v>
      </c>
      <c r="N146" s="1383" t="s">
        <v>1897</v>
      </c>
      <c r="O146" s="1383" t="s">
        <v>1924</v>
      </c>
    </row>
    <row r="147" spans="1:15">
      <c r="A147" s="1382">
        <v>1146372926</v>
      </c>
      <c r="D147" s="1383" t="s">
        <v>2232</v>
      </c>
      <c r="E147" s="1383" t="s">
        <v>2233</v>
      </c>
      <c r="F147" s="1383" t="s">
        <v>137</v>
      </c>
      <c r="G147" s="1383" t="s">
        <v>1880</v>
      </c>
      <c r="H147" s="1383" t="s">
        <v>36</v>
      </c>
      <c r="I147" s="1383" t="s">
        <v>2233</v>
      </c>
      <c r="J147" s="1383" t="s">
        <v>2009</v>
      </c>
      <c r="K147" s="1383" t="s">
        <v>2010</v>
      </c>
      <c r="L147" s="1383" t="s">
        <v>36</v>
      </c>
      <c r="N147" s="1383" t="s">
        <v>1897</v>
      </c>
      <c r="O147" s="1383" t="s">
        <v>1920</v>
      </c>
    </row>
    <row r="148" spans="1:15">
      <c r="A148" s="1382">
        <v>1144339562</v>
      </c>
      <c r="D148" s="1383" t="s">
        <v>2234</v>
      </c>
      <c r="E148" s="1383" t="s">
        <v>2235</v>
      </c>
      <c r="F148" s="1383" t="s">
        <v>129</v>
      </c>
      <c r="G148" s="1383" t="s">
        <v>1880</v>
      </c>
      <c r="H148" s="1383" t="s">
        <v>36</v>
      </c>
      <c r="I148" s="1383" t="s">
        <v>2235</v>
      </c>
      <c r="J148" s="1383" t="s">
        <v>2009</v>
      </c>
      <c r="K148" s="1383" t="s">
        <v>2010</v>
      </c>
      <c r="L148" s="1383" t="s">
        <v>36</v>
      </c>
      <c r="N148" s="1383" t="s">
        <v>1897</v>
      </c>
      <c r="O148" s="1383" t="s">
        <v>1942</v>
      </c>
    </row>
    <row r="149" spans="1:15">
      <c r="A149" s="1382">
        <v>1166773573</v>
      </c>
      <c r="D149" s="1383" t="s">
        <v>2236</v>
      </c>
      <c r="E149" s="1383" t="s">
        <v>2237</v>
      </c>
      <c r="F149" s="1383" t="s">
        <v>137</v>
      </c>
      <c r="G149" s="1383" t="s">
        <v>1880</v>
      </c>
      <c r="H149" s="1383" t="s">
        <v>36</v>
      </c>
      <c r="I149" s="1383" t="s">
        <v>2237</v>
      </c>
      <c r="J149" s="1383" t="s">
        <v>2009</v>
      </c>
      <c r="K149" s="1383" t="s">
        <v>2010</v>
      </c>
      <c r="L149" s="1383" t="s">
        <v>36</v>
      </c>
      <c r="N149" s="1383" t="s">
        <v>1914</v>
      </c>
      <c r="O149" s="1383" t="s">
        <v>1939</v>
      </c>
    </row>
    <row r="150" spans="1:15">
      <c r="A150" s="1382">
        <v>1144129492</v>
      </c>
      <c r="D150" s="1383" t="s">
        <v>2238</v>
      </c>
      <c r="E150" s="1383" t="s">
        <v>2239</v>
      </c>
      <c r="F150" s="1383" t="s">
        <v>140</v>
      </c>
      <c r="G150" s="1383" t="s">
        <v>2005</v>
      </c>
      <c r="H150" s="1383" t="s">
        <v>36</v>
      </c>
      <c r="I150" s="1383" t="s">
        <v>2239</v>
      </c>
      <c r="J150" s="1383" t="s">
        <v>1880</v>
      </c>
      <c r="K150" s="1383" t="s">
        <v>36</v>
      </c>
      <c r="L150" s="1383" t="s">
        <v>36</v>
      </c>
      <c r="N150" s="1383" t="s">
        <v>1897</v>
      </c>
      <c r="O150" s="1383" t="s">
        <v>1920</v>
      </c>
    </row>
    <row r="151" spans="1:15">
      <c r="A151" s="1382">
        <v>1145440229</v>
      </c>
      <c r="D151" s="1383" t="s">
        <v>2240</v>
      </c>
      <c r="E151" s="1383" t="s">
        <v>2241</v>
      </c>
      <c r="F151" s="1383" t="s">
        <v>129</v>
      </c>
      <c r="G151" s="1383" t="s">
        <v>1880</v>
      </c>
      <c r="H151" s="1383" t="s">
        <v>36</v>
      </c>
      <c r="I151" s="1383" t="s">
        <v>2241</v>
      </c>
      <c r="J151" s="1383" t="s">
        <v>2009</v>
      </c>
      <c r="K151" s="1383" t="s">
        <v>2010</v>
      </c>
      <c r="L151" s="1383" t="s">
        <v>36</v>
      </c>
      <c r="N151" s="1383" t="s">
        <v>1897</v>
      </c>
      <c r="O151" s="1383" t="s">
        <v>1942</v>
      </c>
    </row>
    <row r="152" spans="1:15">
      <c r="A152" s="1382">
        <v>1145240090</v>
      </c>
      <c r="D152" s="1383" t="s">
        <v>2242</v>
      </c>
      <c r="E152" s="1383" t="s">
        <v>2243</v>
      </c>
      <c r="F152" s="1383" t="s">
        <v>142</v>
      </c>
      <c r="G152" s="1383" t="s">
        <v>1894</v>
      </c>
      <c r="H152" s="1383" t="s">
        <v>36</v>
      </c>
      <c r="I152" s="1383" t="s">
        <v>2243</v>
      </c>
      <c r="J152" s="1383" t="s">
        <v>1880</v>
      </c>
      <c r="K152" s="1383" t="s">
        <v>36</v>
      </c>
      <c r="L152" s="1383" t="s">
        <v>36</v>
      </c>
      <c r="N152" s="1383" t="s">
        <v>1897</v>
      </c>
      <c r="O152" s="1383" t="s">
        <v>1924</v>
      </c>
    </row>
    <row r="153" spans="1:15">
      <c r="A153" s="1382">
        <v>1162592555</v>
      </c>
      <c r="D153" s="1383" t="s">
        <v>2244</v>
      </c>
      <c r="E153" s="1383" t="s">
        <v>2245</v>
      </c>
      <c r="F153" s="1383" t="s">
        <v>140</v>
      </c>
      <c r="G153" s="1383" t="s">
        <v>2005</v>
      </c>
      <c r="H153" s="1383" t="s">
        <v>36</v>
      </c>
      <c r="I153" s="1383" t="s">
        <v>2245</v>
      </c>
      <c r="J153" s="1383" t="s">
        <v>1880</v>
      </c>
      <c r="K153" s="1383" t="s">
        <v>36</v>
      </c>
      <c r="L153" s="1383" t="s">
        <v>36</v>
      </c>
      <c r="N153" s="1383" t="s">
        <v>1897</v>
      </c>
      <c r="O153" s="1383" t="s">
        <v>1920</v>
      </c>
    </row>
    <row r="154" spans="1:15">
      <c r="A154" s="1382">
        <v>1143563865</v>
      </c>
      <c r="D154" s="1383" t="s">
        <v>2246</v>
      </c>
      <c r="E154" s="1383" t="s">
        <v>2247</v>
      </c>
      <c r="F154" s="1383" t="s">
        <v>137</v>
      </c>
      <c r="G154" s="1383" t="s">
        <v>1880</v>
      </c>
      <c r="H154" s="1383" t="s">
        <v>36</v>
      </c>
      <c r="I154" s="1383" t="s">
        <v>2247</v>
      </c>
      <c r="J154" s="1383" t="s">
        <v>2009</v>
      </c>
      <c r="K154" s="1383" t="s">
        <v>2010</v>
      </c>
      <c r="L154" s="1383" t="s">
        <v>36</v>
      </c>
      <c r="N154" s="1383" t="s">
        <v>1897</v>
      </c>
      <c r="O154" s="1383" t="s">
        <v>1920</v>
      </c>
    </row>
    <row r="155" spans="1:15">
      <c r="A155" s="1382">
        <v>1142773366</v>
      </c>
      <c r="D155" s="1383" t="s">
        <v>2248</v>
      </c>
      <c r="E155" s="1383" t="s">
        <v>2249</v>
      </c>
      <c r="F155" s="1383" t="s">
        <v>146</v>
      </c>
      <c r="G155" s="1383" t="s">
        <v>1880</v>
      </c>
      <c r="H155" s="1383" t="s">
        <v>36</v>
      </c>
      <c r="I155" s="1383" t="s">
        <v>2249</v>
      </c>
      <c r="J155" s="1383" t="s">
        <v>2009</v>
      </c>
      <c r="K155" s="1383" t="s">
        <v>2010</v>
      </c>
      <c r="L155" s="1383" t="s">
        <v>36</v>
      </c>
      <c r="N155" s="1383" t="s">
        <v>1914</v>
      </c>
      <c r="O155" s="1383" t="s">
        <v>2081</v>
      </c>
    </row>
    <row r="156" spans="1:15">
      <c r="A156" s="1382">
        <v>1162898564</v>
      </c>
      <c r="D156" s="1383" t="s">
        <v>2250</v>
      </c>
      <c r="E156" s="1383" t="s">
        <v>2251</v>
      </c>
      <c r="F156" s="1383" t="s">
        <v>137</v>
      </c>
      <c r="G156" s="1383" t="s">
        <v>1900</v>
      </c>
      <c r="H156" s="1383" t="s">
        <v>1020</v>
      </c>
      <c r="I156" s="1383" t="s">
        <v>2251</v>
      </c>
      <c r="J156" s="1383" t="s">
        <v>1979</v>
      </c>
      <c r="K156" s="1383" t="s">
        <v>1980</v>
      </c>
      <c r="L156" s="1383" t="s">
        <v>1020</v>
      </c>
      <c r="N156" s="1383" t="s">
        <v>1914</v>
      </c>
      <c r="O156" s="1383" t="s">
        <v>1939</v>
      </c>
    </row>
    <row r="157" spans="1:15">
      <c r="A157" s="1382">
        <v>1165699316</v>
      </c>
      <c r="D157" s="1383" t="s">
        <v>2252</v>
      </c>
      <c r="E157" s="1383" t="s">
        <v>595</v>
      </c>
      <c r="F157" s="1383" t="s">
        <v>129</v>
      </c>
      <c r="G157" s="1383" t="s">
        <v>1868</v>
      </c>
      <c r="H157" s="1383" t="s">
        <v>1910</v>
      </c>
      <c r="I157" s="1383" t="s">
        <v>595</v>
      </c>
      <c r="J157" s="1383" t="s">
        <v>1912</v>
      </c>
      <c r="K157" s="1383" t="s">
        <v>1913</v>
      </c>
      <c r="L157" s="1383" t="s">
        <v>1910</v>
      </c>
      <c r="N157" s="1383" t="s">
        <v>1897</v>
      </c>
      <c r="O157" s="1383" t="s">
        <v>1908</v>
      </c>
    </row>
    <row r="158" spans="1:15">
      <c r="A158" s="1382">
        <v>1144937076</v>
      </c>
      <c r="D158" s="1383" t="s">
        <v>2253</v>
      </c>
      <c r="E158" s="1383" t="s">
        <v>2254</v>
      </c>
      <c r="F158" s="1383" t="s">
        <v>129</v>
      </c>
      <c r="G158" s="1383" t="s">
        <v>1868</v>
      </c>
      <c r="H158" s="1383" t="s">
        <v>1910</v>
      </c>
      <c r="I158" s="1383" t="s">
        <v>2254</v>
      </c>
      <c r="J158" s="1383" t="s">
        <v>1912</v>
      </c>
      <c r="K158" s="1383" t="s">
        <v>1913</v>
      </c>
      <c r="L158" s="1383" t="s">
        <v>1910</v>
      </c>
      <c r="N158" s="1383" t="s">
        <v>1897</v>
      </c>
      <c r="O158" s="1383" t="s">
        <v>1908</v>
      </c>
    </row>
    <row r="159" spans="1:15">
      <c r="A159" s="1382">
        <v>1173566515</v>
      </c>
      <c r="D159" s="1383" t="s">
        <v>2255</v>
      </c>
      <c r="E159" s="1383" t="s">
        <v>975</v>
      </c>
      <c r="F159" s="1383" t="s">
        <v>145</v>
      </c>
      <c r="G159" s="1383" t="s">
        <v>1894</v>
      </c>
      <c r="H159" s="1383" t="s">
        <v>1002</v>
      </c>
      <c r="I159" s="1383" t="s">
        <v>975</v>
      </c>
      <c r="J159" s="1383" t="s">
        <v>1896</v>
      </c>
      <c r="K159" s="1383" t="s">
        <v>1002</v>
      </c>
      <c r="L159" s="1383" t="s">
        <v>1002</v>
      </c>
      <c r="N159" s="1383" t="s">
        <v>1897</v>
      </c>
      <c r="O159" s="1383" t="s">
        <v>1924</v>
      </c>
    </row>
    <row r="160" spans="1:15">
      <c r="A160" s="1382">
        <v>1144146371</v>
      </c>
      <c r="D160" s="1383" t="s">
        <v>2256</v>
      </c>
      <c r="E160" s="1383" t="s">
        <v>2257</v>
      </c>
      <c r="F160" s="1383" t="s">
        <v>129</v>
      </c>
      <c r="G160" s="1383" t="s">
        <v>1905</v>
      </c>
      <c r="H160" s="1383" t="s">
        <v>159</v>
      </c>
      <c r="I160" s="1383" t="s">
        <v>2257</v>
      </c>
      <c r="J160" s="1383" t="s">
        <v>1907</v>
      </c>
      <c r="K160" s="1383" t="s">
        <v>159</v>
      </c>
      <c r="L160" s="1383" t="s">
        <v>159</v>
      </c>
      <c r="N160" s="1383" t="s">
        <v>1914</v>
      </c>
      <c r="O160" s="1383" t="s">
        <v>1915</v>
      </c>
    </row>
    <row r="161" spans="1:15">
      <c r="A161" s="1382">
        <v>1143244383</v>
      </c>
      <c r="D161" s="1383" t="s">
        <v>2258</v>
      </c>
      <c r="E161" s="1383" t="s">
        <v>2259</v>
      </c>
      <c r="F161" s="1383" t="s">
        <v>140</v>
      </c>
      <c r="G161" s="1383" t="s">
        <v>2005</v>
      </c>
      <c r="H161" s="1383" t="s">
        <v>36</v>
      </c>
      <c r="I161" s="1383" t="s">
        <v>2259</v>
      </c>
      <c r="J161" s="1383" t="s">
        <v>1880</v>
      </c>
      <c r="K161" s="1383" t="s">
        <v>36</v>
      </c>
      <c r="L161" s="1383" t="s">
        <v>36</v>
      </c>
      <c r="N161" s="1383" t="s">
        <v>1897</v>
      </c>
      <c r="O161" s="1383" t="s">
        <v>1920</v>
      </c>
    </row>
    <row r="162" spans="1:15">
      <c r="A162" s="1382">
        <v>1149921232</v>
      </c>
      <c r="D162" s="1383" t="s">
        <v>2260</v>
      </c>
      <c r="E162" s="1383" t="s">
        <v>2261</v>
      </c>
      <c r="F162" s="1383" t="s">
        <v>140</v>
      </c>
      <c r="G162" s="1383" t="s">
        <v>2005</v>
      </c>
      <c r="H162" s="1383" t="s">
        <v>36</v>
      </c>
      <c r="I162" s="1383" t="s">
        <v>2261</v>
      </c>
      <c r="J162" s="1383" t="s">
        <v>1880</v>
      </c>
      <c r="K162" s="1383" t="s">
        <v>36</v>
      </c>
      <c r="L162" s="1383" t="s">
        <v>36</v>
      </c>
      <c r="N162" s="1383" t="s">
        <v>1897</v>
      </c>
      <c r="O162" s="1383" t="s">
        <v>1920</v>
      </c>
    </row>
    <row r="163" spans="1:15">
      <c r="A163" s="1382">
        <v>1163564785</v>
      </c>
      <c r="D163" s="1383" t="s">
        <v>2262</v>
      </c>
      <c r="E163" s="1383" t="s">
        <v>2263</v>
      </c>
      <c r="F163" s="1383" t="s">
        <v>129</v>
      </c>
      <c r="G163" s="1383" t="s">
        <v>1868</v>
      </c>
      <c r="H163" s="1383" t="s">
        <v>1910</v>
      </c>
      <c r="I163" s="1383" t="s">
        <v>2263</v>
      </c>
      <c r="J163" s="1383" t="s">
        <v>1912</v>
      </c>
      <c r="K163" s="1383" t="s">
        <v>1913</v>
      </c>
      <c r="L163" s="1383" t="s">
        <v>1910</v>
      </c>
      <c r="N163" s="1383" t="s">
        <v>1897</v>
      </c>
      <c r="O163" s="1383" t="s">
        <v>1908</v>
      </c>
    </row>
    <row r="164" spans="1:15">
      <c r="A164" s="1382">
        <v>1144773513</v>
      </c>
      <c r="D164" s="1383" t="s">
        <v>2264</v>
      </c>
      <c r="E164" s="1383" t="s">
        <v>2265</v>
      </c>
      <c r="F164" s="1383" t="s">
        <v>145</v>
      </c>
      <c r="G164" s="1383" t="s">
        <v>1894</v>
      </c>
      <c r="H164" s="1383" t="s">
        <v>1002</v>
      </c>
      <c r="I164" s="1383" t="s">
        <v>2265</v>
      </c>
      <c r="J164" s="1383" t="s">
        <v>1896</v>
      </c>
      <c r="K164" s="1383" t="s">
        <v>1002</v>
      </c>
      <c r="L164" s="1383" t="s">
        <v>1002</v>
      </c>
      <c r="N164" s="1383" t="s">
        <v>1897</v>
      </c>
      <c r="O164" s="1383" t="s">
        <v>1898</v>
      </c>
    </row>
    <row r="165" spans="1:15">
      <c r="A165" s="1382">
        <v>1144467827</v>
      </c>
      <c r="D165" s="1383" t="s">
        <v>2266</v>
      </c>
      <c r="E165" s="1383" t="s">
        <v>2267</v>
      </c>
      <c r="F165" s="1383" t="s">
        <v>145</v>
      </c>
      <c r="G165" s="1383" t="s">
        <v>1894</v>
      </c>
      <c r="H165" s="1383" t="s">
        <v>1002</v>
      </c>
      <c r="I165" s="1383" t="s">
        <v>2267</v>
      </c>
      <c r="J165" s="1383" t="s">
        <v>1896</v>
      </c>
      <c r="K165" s="1383" t="s">
        <v>1002</v>
      </c>
      <c r="L165" s="1383" t="s">
        <v>1002</v>
      </c>
      <c r="N165" s="1383" t="s">
        <v>1897</v>
      </c>
      <c r="O165" s="1383" t="s">
        <v>1924</v>
      </c>
    </row>
    <row r="166" spans="1:15">
      <c r="A166" s="1382">
        <v>1142082875</v>
      </c>
      <c r="D166" s="1383" t="s">
        <v>2268</v>
      </c>
      <c r="E166" s="1383" t="s">
        <v>2269</v>
      </c>
      <c r="F166" s="1383" t="s">
        <v>145</v>
      </c>
      <c r="G166" s="1383" t="s">
        <v>1894</v>
      </c>
      <c r="H166" s="1383" t="s">
        <v>1002</v>
      </c>
      <c r="I166" s="1383" t="s">
        <v>2269</v>
      </c>
      <c r="J166" s="1383" t="s">
        <v>1896</v>
      </c>
      <c r="K166" s="1383" t="s">
        <v>1002</v>
      </c>
      <c r="L166" s="1383" t="s">
        <v>1002</v>
      </c>
      <c r="N166" s="1383" t="s">
        <v>1897</v>
      </c>
      <c r="O166" s="1383" t="s">
        <v>1924</v>
      </c>
    </row>
    <row r="167" spans="1:15">
      <c r="A167" s="1382">
        <v>1142350264</v>
      </c>
      <c r="D167" s="1383" t="s">
        <v>2270</v>
      </c>
      <c r="E167" s="1383" t="s">
        <v>2271</v>
      </c>
      <c r="F167" s="1383" t="s">
        <v>133</v>
      </c>
      <c r="G167" s="1383" t="s">
        <v>1868</v>
      </c>
      <c r="H167" s="1383" t="s">
        <v>1910</v>
      </c>
      <c r="I167" s="1383" t="s">
        <v>2271</v>
      </c>
      <c r="J167" s="1383" t="s">
        <v>1912</v>
      </c>
      <c r="K167" s="1383" t="s">
        <v>1913</v>
      </c>
      <c r="L167" s="1383" t="s">
        <v>1910</v>
      </c>
      <c r="N167" s="1383" t="s">
        <v>1914</v>
      </c>
      <c r="O167" s="1383" t="s">
        <v>1961</v>
      </c>
    </row>
    <row r="168" spans="1:15">
      <c r="A168" s="1382">
        <v>1166049966</v>
      </c>
      <c r="D168" s="1383" t="s">
        <v>2272</v>
      </c>
      <c r="E168" s="1383" t="s">
        <v>2273</v>
      </c>
      <c r="F168" s="1383" t="s">
        <v>129</v>
      </c>
      <c r="G168" s="1383" t="s">
        <v>1868</v>
      </c>
      <c r="H168" s="1383" t="s">
        <v>1910</v>
      </c>
      <c r="I168" s="1383" t="s">
        <v>2273</v>
      </c>
      <c r="J168" s="1383" t="s">
        <v>1912</v>
      </c>
      <c r="K168" s="1383" t="s">
        <v>1913</v>
      </c>
      <c r="L168" s="1383" t="s">
        <v>1910</v>
      </c>
      <c r="N168" s="1383" t="s">
        <v>1897</v>
      </c>
      <c r="O168" s="1383" t="s">
        <v>1908</v>
      </c>
    </row>
    <row r="169" spans="1:15">
      <c r="A169" s="1382">
        <v>1143951557</v>
      </c>
      <c r="D169" s="1383" t="s">
        <v>2274</v>
      </c>
      <c r="E169" s="1383" t="s">
        <v>2275</v>
      </c>
      <c r="F169" s="1383" t="s">
        <v>238</v>
      </c>
      <c r="G169" s="1383" t="s">
        <v>1928</v>
      </c>
      <c r="H169" s="1383" t="s">
        <v>1002</v>
      </c>
      <c r="I169" s="1383" t="s">
        <v>2275</v>
      </c>
      <c r="J169" s="1383" t="s">
        <v>1896</v>
      </c>
      <c r="K169" s="1383" t="s">
        <v>1945</v>
      </c>
      <c r="L169" s="1383" t="s">
        <v>1002</v>
      </c>
      <c r="N169" s="1383" t="s">
        <v>1897</v>
      </c>
      <c r="O169" s="1383" t="s">
        <v>1898</v>
      </c>
    </row>
    <row r="170" spans="1:15">
      <c r="A170" s="1382">
        <v>1164744683</v>
      </c>
      <c r="D170" s="1383" t="s">
        <v>2276</v>
      </c>
      <c r="E170" s="1383" t="s">
        <v>2277</v>
      </c>
      <c r="F170" s="1383" t="s">
        <v>137</v>
      </c>
      <c r="G170" s="1383" t="s">
        <v>1900</v>
      </c>
      <c r="H170" s="1383" t="s">
        <v>1019</v>
      </c>
      <c r="I170" s="1383" t="s">
        <v>2277</v>
      </c>
      <c r="J170" s="1383" t="s">
        <v>1896</v>
      </c>
      <c r="K170" s="1383" t="s">
        <v>1902</v>
      </c>
      <c r="L170" s="1383" t="s">
        <v>1019</v>
      </c>
      <c r="N170" s="1383" t="s">
        <v>1914</v>
      </c>
      <c r="O170" s="1383" t="s">
        <v>1939</v>
      </c>
    </row>
    <row r="171" spans="1:15">
      <c r="A171" s="1382">
        <v>1163197974</v>
      </c>
      <c r="D171" s="1383" t="s">
        <v>2278</v>
      </c>
      <c r="E171" s="1383" t="s">
        <v>2279</v>
      </c>
      <c r="F171" s="1383" t="s">
        <v>129</v>
      </c>
      <c r="G171" s="1383" t="s">
        <v>1868</v>
      </c>
      <c r="H171" s="1383" t="s">
        <v>1910</v>
      </c>
      <c r="I171" s="1383" t="s">
        <v>2279</v>
      </c>
      <c r="J171" s="1383" t="s">
        <v>1912</v>
      </c>
      <c r="K171" s="1383" t="s">
        <v>1913</v>
      </c>
      <c r="L171" s="1383" t="s">
        <v>1910</v>
      </c>
      <c r="N171" s="1383" t="s">
        <v>1914</v>
      </c>
      <c r="O171" s="1383" t="s">
        <v>1915</v>
      </c>
    </row>
    <row r="172" spans="1:15">
      <c r="A172" s="1382">
        <v>1142319103</v>
      </c>
      <c r="D172" s="1383" t="s">
        <v>2280</v>
      </c>
      <c r="E172" s="1383" t="s">
        <v>2281</v>
      </c>
      <c r="F172" s="1383" t="s">
        <v>133</v>
      </c>
      <c r="G172" s="1383" t="s">
        <v>1868</v>
      </c>
      <c r="H172" s="1383" t="s">
        <v>1910</v>
      </c>
      <c r="I172" s="1383" t="s">
        <v>2281</v>
      </c>
      <c r="J172" s="1383" t="s">
        <v>1912</v>
      </c>
      <c r="K172" s="1383" t="s">
        <v>1913</v>
      </c>
      <c r="L172" s="1383" t="s">
        <v>1910</v>
      </c>
      <c r="N172" s="1383" t="s">
        <v>1914</v>
      </c>
      <c r="O172" s="1383" t="s">
        <v>1961</v>
      </c>
    </row>
    <row r="173" spans="1:15">
      <c r="A173" s="1382">
        <v>1147293287</v>
      </c>
      <c r="D173" s="1383" t="s">
        <v>2282</v>
      </c>
      <c r="E173" s="1383" t="s">
        <v>2283</v>
      </c>
      <c r="F173" s="1383" t="s">
        <v>133</v>
      </c>
      <c r="G173" s="1383" t="s">
        <v>1868</v>
      </c>
      <c r="H173" s="1383" t="s">
        <v>1910</v>
      </c>
      <c r="I173" s="1383" t="s">
        <v>2283</v>
      </c>
      <c r="J173" s="1383" t="s">
        <v>1912</v>
      </c>
      <c r="K173" s="1383" t="s">
        <v>1913</v>
      </c>
      <c r="L173" s="1383" t="s">
        <v>1910</v>
      </c>
      <c r="N173" s="1383" t="s">
        <v>1914</v>
      </c>
      <c r="O173" s="1383" t="s">
        <v>1961</v>
      </c>
    </row>
    <row r="174" spans="1:15">
      <c r="A174" s="1382">
        <v>1160395290</v>
      </c>
      <c r="D174" s="1383" t="s">
        <v>2284</v>
      </c>
      <c r="E174" s="1383" t="s">
        <v>2285</v>
      </c>
      <c r="F174" s="1383" t="s">
        <v>133</v>
      </c>
      <c r="G174" s="1383" t="s">
        <v>1868</v>
      </c>
      <c r="H174" s="1383" t="s">
        <v>1910</v>
      </c>
      <c r="I174" s="1383" t="s">
        <v>2285</v>
      </c>
      <c r="J174" s="1383" t="s">
        <v>1912</v>
      </c>
      <c r="K174" s="1383" t="s">
        <v>1913</v>
      </c>
      <c r="L174" s="1383" t="s">
        <v>1910</v>
      </c>
      <c r="N174" s="1383" t="s">
        <v>1897</v>
      </c>
      <c r="O174" s="1383" t="s">
        <v>2034</v>
      </c>
    </row>
    <row r="175" spans="1:15">
      <c r="A175" s="1382">
        <v>1162930615</v>
      </c>
      <c r="D175" s="1383" t="s">
        <v>2286</v>
      </c>
      <c r="E175" s="1383" t="s">
        <v>2287</v>
      </c>
      <c r="F175" s="1383" t="s">
        <v>137</v>
      </c>
      <c r="G175" s="1383" t="s">
        <v>1900</v>
      </c>
      <c r="H175" s="1383" t="s">
        <v>1019</v>
      </c>
      <c r="I175" s="1383" t="s">
        <v>2287</v>
      </c>
      <c r="J175" s="1383" t="s">
        <v>1896</v>
      </c>
      <c r="K175" s="1383" t="s">
        <v>1902</v>
      </c>
      <c r="L175" s="1383" t="s">
        <v>1019</v>
      </c>
      <c r="N175" s="1383" t="s">
        <v>1914</v>
      </c>
      <c r="O175" s="1383" t="s">
        <v>1939</v>
      </c>
    </row>
    <row r="176" spans="1:15">
      <c r="A176" s="1382">
        <v>8815869167</v>
      </c>
      <c r="D176" s="1383" t="s">
        <v>2288</v>
      </c>
      <c r="E176" s="1383" t="s">
        <v>472</v>
      </c>
      <c r="F176" s="1383" t="s">
        <v>140</v>
      </c>
      <c r="G176" s="1383" t="s">
        <v>2005</v>
      </c>
      <c r="H176" s="1383" t="s">
        <v>2289</v>
      </c>
      <c r="I176" s="1383" t="s">
        <v>472</v>
      </c>
      <c r="J176" s="1383" t="s">
        <v>2014</v>
      </c>
      <c r="K176" s="1383" t="s">
        <v>2015</v>
      </c>
      <c r="L176" s="1383" t="s">
        <v>2289</v>
      </c>
      <c r="N176" s="1383" t="s">
        <v>1897</v>
      </c>
      <c r="O176" s="1383" t="s">
        <v>1920</v>
      </c>
    </row>
    <row r="177" spans="1:15">
      <c r="A177" s="1382">
        <v>1162480926</v>
      </c>
      <c r="D177" s="1383" t="s">
        <v>2290</v>
      </c>
      <c r="E177" s="1383" t="s">
        <v>2291</v>
      </c>
      <c r="F177" s="1383" t="s">
        <v>133</v>
      </c>
      <c r="G177" s="1383" t="s">
        <v>1900</v>
      </c>
      <c r="H177" s="1383" t="s">
        <v>1020</v>
      </c>
      <c r="I177" s="1383" t="s">
        <v>2291</v>
      </c>
      <c r="J177" s="1383" t="s">
        <v>1979</v>
      </c>
      <c r="K177" s="1383" t="s">
        <v>1980</v>
      </c>
      <c r="L177" s="1383" t="s">
        <v>1020</v>
      </c>
      <c r="N177" s="1383" t="s">
        <v>1914</v>
      </c>
      <c r="O177" s="1383" t="s">
        <v>2081</v>
      </c>
    </row>
    <row r="178" spans="1:15">
      <c r="A178" s="1382">
        <v>1142768382</v>
      </c>
      <c r="D178" s="1383" t="s">
        <v>2292</v>
      </c>
      <c r="E178" s="1383" t="s">
        <v>2293</v>
      </c>
      <c r="F178" s="1383" t="s">
        <v>137</v>
      </c>
      <c r="G178" s="1383" t="s">
        <v>1868</v>
      </c>
      <c r="H178" s="1383" t="s">
        <v>1910</v>
      </c>
      <c r="I178" s="1383" t="s">
        <v>2293</v>
      </c>
      <c r="J178" s="1383" t="s">
        <v>1912</v>
      </c>
      <c r="K178" s="1383" t="s">
        <v>1913</v>
      </c>
      <c r="L178" s="1383" t="s">
        <v>1910</v>
      </c>
      <c r="N178" s="1383" t="s">
        <v>1897</v>
      </c>
      <c r="O178" s="1383" t="s">
        <v>1993</v>
      </c>
    </row>
    <row r="179" spans="1:15">
      <c r="A179" s="1382">
        <v>1161790630</v>
      </c>
      <c r="D179" s="1383" t="s">
        <v>2294</v>
      </c>
      <c r="E179" s="1383" t="s">
        <v>2295</v>
      </c>
      <c r="F179" s="1383" t="s">
        <v>133</v>
      </c>
      <c r="G179" s="1383" t="s">
        <v>1868</v>
      </c>
      <c r="H179" s="1383" t="s">
        <v>1910</v>
      </c>
      <c r="I179" s="1383" t="s">
        <v>2295</v>
      </c>
      <c r="J179" s="1383" t="s">
        <v>1912</v>
      </c>
      <c r="K179" s="1383" t="s">
        <v>1913</v>
      </c>
      <c r="L179" s="1383" t="s">
        <v>1910</v>
      </c>
      <c r="N179" s="1383" t="s">
        <v>1897</v>
      </c>
      <c r="O179" s="1383" t="s">
        <v>2034</v>
      </c>
    </row>
    <row r="180" spans="1:15">
      <c r="A180" s="1382">
        <v>1160592672</v>
      </c>
      <c r="D180" s="1383" t="s">
        <v>2296</v>
      </c>
      <c r="E180" s="1383" t="s">
        <v>2297</v>
      </c>
      <c r="F180" s="1383" t="s">
        <v>238</v>
      </c>
      <c r="G180" s="1383" t="s">
        <v>1928</v>
      </c>
      <c r="H180" s="1383" t="s">
        <v>1003</v>
      </c>
      <c r="I180" s="1383" t="s">
        <v>2297</v>
      </c>
      <c r="J180" s="1383" t="s">
        <v>1923</v>
      </c>
      <c r="K180" s="1383" t="s">
        <v>1003</v>
      </c>
      <c r="L180" s="1383" t="s">
        <v>1003</v>
      </c>
      <c r="N180" s="1383" t="s">
        <v>1897</v>
      </c>
      <c r="O180" s="1383" t="s">
        <v>1898</v>
      </c>
    </row>
    <row r="181" spans="1:15">
      <c r="A181" s="1382">
        <v>1149325418</v>
      </c>
      <c r="D181" s="1383" t="s">
        <v>2298</v>
      </c>
      <c r="E181" s="1383" t="s">
        <v>2299</v>
      </c>
      <c r="F181" s="1383" t="s">
        <v>103</v>
      </c>
      <c r="G181" s="1383" t="s">
        <v>1868</v>
      </c>
      <c r="H181" s="1383" t="s">
        <v>1910</v>
      </c>
      <c r="I181" s="1383" t="s">
        <v>2299</v>
      </c>
      <c r="J181" s="1383" t="s">
        <v>1912</v>
      </c>
      <c r="K181" s="1383" t="s">
        <v>1913</v>
      </c>
      <c r="L181" s="1383" t="s">
        <v>1910</v>
      </c>
      <c r="N181" s="1383" t="s">
        <v>1914</v>
      </c>
      <c r="O181" s="1383" t="s">
        <v>1915</v>
      </c>
    </row>
    <row r="182" spans="1:15">
      <c r="A182" s="1382">
        <v>1142869826</v>
      </c>
      <c r="D182" s="1383" t="s">
        <v>2300</v>
      </c>
      <c r="E182" s="1383" t="s">
        <v>2301</v>
      </c>
      <c r="F182" s="1383" t="s">
        <v>238</v>
      </c>
      <c r="G182" s="1383" t="s">
        <v>1928</v>
      </c>
      <c r="H182" s="1383" t="s">
        <v>1003</v>
      </c>
      <c r="I182" s="1383" t="s">
        <v>2301</v>
      </c>
      <c r="J182" s="1383" t="s">
        <v>1923</v>
      </c>
      <c r="K182" s="1383" t="s">
        <v>1003</v>
      </c>
      <c r="L182" s="1383" t="s">
        <v>1003</v>
      </c>
      <c r="N182" s="1383" t="s">
        <v>1897</v>
      </c>
      <c r="O182" s="1383" t="s">
        <v>1898</v>
      </c>
    </row>
    <row r="183" spans="1:15">
      <c r="A183" s="1382">
        <v>1147790001</v>
      </c>
      <c r="D183" s="1383" t="s">
        <v>2302</v>
      </c>
      <c r="E183" s="1383" t="s">
        <v>2303</v>
      </c>
      <c r="F183" s="1383" t="s">
        <v>145</v>
      </c>
      <c r="G183" s="1383" t="s">
        <v>1894</v>
      </c>
      <c r="H183" s="1383" t="s">
        <v>36</v>
      </c>
      <c r="I183" s="1383" t="s">
        <v>2303</v>
      </c>
      <c r="J183" s="1383" t="s">
        <v>1880</v>
      </c>
      <c r="K183" s="1383" t="s">
        <v>36</v>
      </c>
      <c r="L183" s="1383" t="s">
        <v>36</v>
      </c>
      <c r="N183" s="1383" t="s">
        <v>1897</v>
      </c>
      <c r="O183" s="1383" t="s">
        <v>1924</v>
      </c>
    </row>
    <row r="184" spans="1:15">
      <c r="A184" s="1382">
        <v>1142806836</v>
      </c>
      <c r="D184" s="1383" t="s">
        <v>2304</v>
      </c>
      <c r="E184" s="1383" t="s">
        <v>2305</v>
      </c>
      <c r="F184" s="1383" t="s">
        <v>133</v>
      </c>
      <c r="G184" s="1383" t="s">
        <v>1868</v>
      </c>
      <c r="H184" s="1383" t="s">
        <v>1910</v>
      </c>
      <c r="I184" s="1383" t="s">
        <v>2305</v>
      </c>
      <c r="J184" s="1383" t="s">
        <v>1912</v>
      </c>
      <c r="K184" s="1383" t="s">
        <v>1913</v>
      </c>
      <c r="L184" s="1383" t="s">
        <v>1910</v>
      </c>
      <c r="N184" s="1383" t="s">
        <v>1897</v>
      </c>
      <c r="O184" s="1383" t="s">
        <v>2034</v>
      </c>
    </row>
    <row r="185" spans="1:15">
      <c r="A185" s="1382">
        <v>1142313288</v>
      </c>
      <c r="D185" s="1383" t="s">
        <v>2306</v>
      </c>
      <c r="E185" s="1383" t="s">
        <v>2307</v>
      </c>
      <c r="F185" s="1383" t="s">
        <v>129</v>
      </c>
      <c r="G185" s="1383" t="s">
        <v>1868</v>
      </c>
      <c r="H185" s="1383" t="s">
        <v>1910</v>
      </c>
      <c r="I185" s="1383" t="s">
        <v>2307</v>
      </c>
      <c r="J185" s="1383" t="s">
        <v>1912</v>
      </c>
      <c r="K185" s="1383" t="s">
        <v>1913</v>
      </c>
      <c r="L185" s="1383" t="s">
        <v>1910</v>
      </c>
      <c r="N185" s="1383" t="s">
        <v>1897</v>
      </c>
      <c r="O185" s="1383" t="s">
        <v>1908</v>
      </c>
    </row>
    <row r="186" spans="1:15">
      <c r="A186" s="1382">
        <v>1142734434</v>
      </c>
      <c r="D186" s="1383" t="s">
        <v>2308</v>
      </c>
      <c r="E186" s="1383" t="s">
        <v>2309</v>
      </c>
      <c r="F186" s="1383" t="s">
        <v>133</v>
      </c>
      <c r="G186" s="1383" t="s">
        <v>1868</v>
      </c>
      <c r="H186" s="1383" t="s">
        <v>1910</v>
      </c>
      <c r="I186" s="1383" t="s">
        <v>2309</v>
      </c>
      <c r="J186" s="1383" t="s">
        <v>1912</v>
      </c>
      <c r="K186" s="1383" t="s">
        <v>1913</v>
      </c>
      <c r="L186" s="1383" t="s">
        <v>1910</v>
      </c>
      <c r="N186" s="1383" t="s">
        <v>1897</v>
      </c>
      <c r="O186" s="1383" t="s">
        <v>2091</v>
      </c>
    </row>
    <row r="187" spans="1:15">
      <c r="A187" s="1382">
        <v>1164725880</v>
      </c>
      <c r="D187" s="1383" t="s">
        <v>2310</v>
      </c>
      <c r="E187" s="1383" t="s">
        <v>2311</v>
      </c>
      <c r="F187" s="1383" t="s">
        <v>146</v>
      </c>
      <c r="G187" s="1383" t="s">
        <v>1900</v>
      </c>
      <c r="H187" s="1383" t="s">
        <v>1019</v>
      </c>
      <c r="I187" s="1383" t="s">
        <v>2311</v>
      </c>
      <c r="J187" s="1383" t="s">
        <v>1896</v>
      </c>
      <c r="K187" s="1383" t="s">
        <v>1902</v>
      </c>
      <c r="L187" s="1383" t="s">
        <v>1019</v>
      </c>
      <c r="N187" s="1383" t="s">
        <v>1897</v>
      </c>
      <c r="O187" s="1383" t="s">
        <v>1942</v>
      </c>
    </row>
    <row r="188" spans="1:15">
      <c r="A188" s="1382">
        <v>1149584832</v>
      </c>
      <c r="D188" s="1383" t="s">
        <v>2312</v>
      </c>
      <c r="E188" s="1383" t="s">
        <v>2313</v>
      </c>
      <c r="F188" s="1383" t="s">
        <v>129</v>
      </c>
      <c r="G188" s="1383" t="s">
        <v>1905</v>
      </c>
      <c r="H188" s="1383" t="s">
        <v>159</v>
      </c>
      <c r="I188" s="1383" t="s">
        <v>2313</v>
      </c>
      <c r="J188" s="1383" t="s">
        <v>1907</v>
      </c>
      <c r="K188" s="1383" t="s">
        <v>159</v>
      </c>
      <c r="L188" s="1383" t="s">
        <v>159</v>
      </c>
      <c r="N188" s="1383" t="s">
        <v>1897</v>
      </c>
      <c r="O188" s="1383" t="s">
        <v>1942</v>
      </c>
    </row>
    <row r="189" spans="1:15">
      <c r="A189" s="1382">
        <v>1142072017</v>
      </c>
      <c r="D189" s="1383" t="s">
        <v>2314</v>
      </c>
      <c r="E189" s="1383" t="s">
        <v>2315</v>
      </c>
      <c r="F189" s="1383" t="s">
        <v>133</v>
      </c>
      <c r="G189" s="1383" t="s">
        <v>1868</v>
      </c>
      <c r="H189" s="1383" t="s">
        <v>1968</v>
      </c>
      <c r="I189" s="1383" t="s">
        <v>2315</v>
      </c>
      <c r="J189" s="1383" t="s">
        <v>1969</v>
      </c>
      <c r="K189" s="1383" t="s">
        <v>1970</v>
      </c>
      <c r="L189" s="1383" t="s">
        <v>1968</v>
      </c>
      <c r="N189" s="1383" t="s">
        <v>1897</v>
      </c>
      <c r="O189" s="1383" t="s">
        <v>2034</v>
      </c>
    </row>
    <row r="190" spans="1:15">
      <c r="A190" s="1382">
        <v>1143892637</v>
      </c>
      <c r="D190" s="1383" t="s">
        <v>2316</v>
      </c>
      <c r="E190" s="1383" t="s">
        <v>2317</v>
      </c>
      <c r="F190" s="1383" t="s">
        <v>133</v>
      </c>
      <c r="G190" s="1383" t="s">
        <v>1868</v>
      </c>
      <c r="H190" s="1383" t="s">
        <v>1910</v>
      </c>
      <c r="I190" s="1383" t="s">
        <v>2317</v>
      </c>
      <c r="J190" s="1383" t="s">
        <v>1912</v>
      </c>
      <c r="K190" s="1383" t="s">
        <v>1913</v>
      </c>
      <c r="L190" s="1383" t="s">
        <v>1910</v>
      </c>
      <c r="N190" s="1383" t="s">
        <v>1897</v>
      </c>
      <c r="O190" s="1383" t="s">
        <v>2034</v>
      </c>
    </row>
    <row r="191" spans="1:15">
      <c r="A191" s="1382">
        <v>1172453020</v>
      </c>
      <c r="D191" s="1383" t="s">
        <v>2318</v>
      </c>
      <c r="E191" s="1383" t="s">
        <v>2319</v>
      </c>
      <c r="F191" s="1383" t="s">
        <v>140</v>
      </c>
      <c r="G191" s="1383" t="s">
        <v>2005</v>
      </c>
      <c r="H191" s="1383" t="s">
        <v>1001</v>
      </c>
      <c r="I191" s="1383" t="s">
        <v>2319</v>
      </c>
      <c r="J191" s="1383" t="s">
        <v>1896</v>
      </c>
      <c r="K191" s="1383" t="s">
        <v>1001</v>
      </c>
      <c r="L191" s="1383" t="s">
        <v>1001</v>
      </c>
      <c r="N191" s="1383" t="s">
        <v>1897</v>
      </c>
      <c r="O191" s="1383" t="s">
        <v>1920</v>
      </c>
    </row>
    <row r="192" spans="1:15">
      <c r="A192" s="1382">
        <v>1148105498</v>
      </c>
      <c r="D192" s="1383" t="s">
        <v>2320</v>
      </c>
      <c r="E192" s="1383" t="s">
        <v>2321</v>
      </c>
      <c r="F192" s="1383" t="s">
        <v>133</v>
      </c>
      <c r="G192" s="1383" t="s">
        <v>1900</v>
      </c>
      <c r="H192" s="1383" t="s">
        <v>1053</v>
      </c>
      <c r="I192" s="1383" t="s">
        <v>2321</v>
      </c>
      <c r="J192" s="1383" t="s">
        <v>2322</v>
      </c>
      <c r="K192" s="1383" t="s">
        <v>2323</v>
      </c>
      <c r="L192" s="1383" t="s">
        <v>1053</v>
      </c>
      <c r="N192" s="1383" t="s">
        <v>1914</v>
      </c>
      <c r="O192" s="1383" t="s">
        <v>1939</v>
      </c>
    </row>
    <row r="193" spans="1:15">
      <c r="A193" s="1382">
        <v>1144111565</v>
      </c>
      <c r="D193" s="1383" t="s">
        <v>2324</v>
      </c>
      <c r="E193" s="1383" t="s">
        <v>2326</v>
      </c>
      <c r="F193" s="1383" t="s">
        <v>133</v>
      </c>
      <c r="G193" s="1383" t="s">
        <v>1868</v>
      </c>
      <c r="H193" s="1383" t="s">
        <v>2325</v>
      </c>
      <c r="I193" s="1383" t="s">
        <v>2326</v>
      </c>
      <c r="J193" s="1383" t="s">
        <v>2327</v>
      </c>
      <c r="K193" s="1383" t="s">
        <v>2328</v>
      </c>
      <c r="L193" s="1383" t="s">
        <v>2325</v>
      </c>
      <c r="N193" s="1383" t="s">
        <v>1914</v>
      </c>
      <c r="O193" s="1383" t="s">
        <v>1961</v>
      </c>
    </row>
    <row r="194" spans="1:15">
      <c r="A194" s="1382">
        <v>1164745177</v>
      </c>
      <c r="D194" s="1383" t="s">
        <v>2329</v>
      </c>
      <c r="E194" s="1383" t="s">
        <v>2331</v>
      </c>
      <c r="F194" s="1383" t="s">
        <v>146</v>
      </c>
      <c r="G194" s="1383" t="s">
        <v>1880</v>
      </c>
      <c r="H194" s="1383" t="s">
        <v>2330</v>
      </c>
      <c r="I194" s="1383" t="s">
        <v>2331</v>
      </c>
      <c r="J194" s="1383" t="s">
        <v>2332</v>
      </c>
      <c r="K194" s="1383" t="s">
        <v>2330</v>
      </c>
      <c r="L194" s="1383" t="s">
        <v>2330</v>
      </c>
      <c r="N194" s="1383" t="s">
        <v>1914</v>
      </c>
      <c r="O194" s="1383" t="s">
        <v>2081</v>
      </c>
    </row>
    <row r="195" spans="1:15">
      <c r="A195" s="1382">
        <v>1143256015</v>
      </c>
      <c r="D195" s="1383" t="s">
        <v>2333</v>
      </c>
      <c r="E195" s="1383" t="s">
        <v>2334</v>
      </c>
      <c r="F195" s="1383" t="s">
        <v>146</v>
      </c>
      <c r="G195" s="1383" t="s">
        <v>1900</v>
      </c>
      <c r="H195" s="1383" t="s">
        <v>1019</v>
      </c>
      <c r="I195" s="1383" t="s">
        <v>2334</v>
      </c>
      <c r="J195" s="1383" t="s">
        <v>1896</v>
      </c>
      <c r="K195" s="1383" t="s">
        <v>1902</v>
      </c>
      <c r="L195" s="1383" t="s">
        <v>1019</v>
      </c>
      <c r="N195" s="1383" t="s">
        <v>1897</v>
      </c>
      <c r="O195" s="1383" t="s">
        <v>1903</v>
      </c>
    </row>
    <row r="196" spans="1:15">
      <c r="A196" s="1382">
        <v>1142087122</v>
      </c>
      <c r="D196" s="1383" t="s">
        <v>2335</v>
      </c>
      <c r="E196" s="1383" t="s">
        <v>2336</v>
      </c>
      <c r="F196" s="1383" t="s">
        <v>146</v>
      </c>
      <c r="G196" s="1383" t="s">
        <v>1900</v>
      </c>
      <c r="H196" s="1383" t="s">
        <v>1019</v>
      </c>
      <c r="I196" s="1383" t="s">
        <v>2336</v>
      </c>
      <c r="J196" s="1383" t="s">
        <v>1896</v>
      </c>
      <c r="K196" s="1383" t="s">
        <v>1902</v>
      </c>
      <c r="L196" s="1383" t="s">
        <v>1019</v>
      </c>
      <c r="N196" s="1383" t="s">
        <v>1897</v>
      </c>
      <c r="O196" s="1383" t="s">
        <v>1942</v>
      </c>
    </row>
    <row r="197" spans="1:15">
      <c r="A197" s="1382">
        <v>1147063987</v>
      </c>
      <c r="D197" s="1383" t="s">
        <v>2337</v>
      </c>
      <c r="E197" s="1383" t="s">
        <v>2338</v>
      </c>
      <c r="F197" s="1383" t="s">
        <v>137</v>
      </c>
      <c r="G197" s="1383" t="s">
        <v>1868</v>
      </c>
      <c r="H197" s="1383" t="s">
        <v>1935</v>
      </c>
      <c r="I197" s="1383" t="s">
        <v>2338</v>
      </c>
      <c r="J197" s="1383" t="s">
        <v>1937</v>
      </c>
      <c r="K197" s="1383" t="s">
        <v>1938</v>
      </c>
      <c r="L197" s="1383" t="s">
        <v>1935</v>
      </c>
      <c r="N197" s="1383" t="s">
        <v>1897</v>
      </c>
      <c r="O197" s="1383" t="s">
        <v>2034</v>
      </c>
    </row>
    <row r="198" spans="1:15">
      <c r="A198" s="1382">
        <v>1161087086</v>
      </c>
      <c r="D198" s="1383" t="s">
        <v>2339</v>
      </c>
      <c r="E198" s="1383" t="s">
        <v>2340</v>
      </c>
      <c r="F198" s="1383" t="s">
        <v>137</v>
      </c>
      <c r="G198" s="1383" t="s">
        <v>1900</v>
      </c>
      <c r="H198" s="1383" t="s">
        <v>1020</v>
      </c>
      <c r="I198" s="1383" t="s">
        <v>2340</v>
      </c>
      <c r="J198" s="1383" t="s">
        <v>1979</v>
      </c>
      <c r="K198" s="1383" t="s">
        <v>1980</v>
      </c>
      <c r="L198" s="1383" t="s">
        <v>1020</v>
      </c>
      <c r="N198" s="1383" t="s">
        <v>1914</v>
      </c>
      <c r="O198" s="1383" t="s">
        <v>1939</v>
      </c>
    </row>
    <row r="199" spans="1:15">
      <c r="A199" s="1382">
        <v>1142888107</v>
      </c>
      <c r="D199" s="1383" t="s">
        <v>2341</v>
      </c>
      <c r="E199" s="1383" t="s">
        <v>2342</v>
      </c>
      <c r="F199" s="1383" t="s">
        <v>145</v>
      </c>
      <c r="G199" s="1383" t="s">
        <v>1894</v>
      </c>
      <c r="H199" s="1383" t="s">
        <v>1003</v>
      </c>
      <c r="I199" s="1383" t="s">
        <v>2342</v>
      </c>
      <c r="J199" s="1383" t="s">
        <v>1923</v>
      </c>
      <c r="K199" s="1383" t="s">
        <v>1003</v>
      </c>
      <c r="L199" s="1383" t="s">
        <v>1003</v>
      </c>
      <c r="N199" s="1383" t="s">
        <v>1897</v>
      </c>
      <c r="O199" s="1383" t="s">
        <v>1898</v>
      </c>
    </row>
    <row r="200" spans="1:15">
      <c r="A200" s="1382">
        <v>1165297129</v>
      </c>
      <c r="D200" s="1383" t="s">
        <v>2343</v>
      </c>
      <c r="E200" s="1383" t="s">
        <v>2344</v>
      </c>
      <c r="F200" s="1383" t="s">
        <v>133</v>
      </c>
      <c r="G200" s="1383" t="s">
        <v>1868</v>
      </c>
      <c r="H200" s="1383" t="s">
        <v>1910</v>
      </c>
      <c r="I200" s="1383" t="s">
        <v>2344</v>
      </c>
      <c r="J200" s="1383" t="s">
        <v>1912</v>
      </c>
      <c r="K200" s="1383" t="s">
        <v>1913</v>
      </c>
      <c r="L200" s="1383" t="s">
        <v>1910</v>
      </c>
      <c r="N200" s="1383" t="s">
        <v>1897</v>
      </c>
      <c r="O200" s="1383" t="s">
        <v>2091</v>
      </c>
    </row>
    <row r="201" spans="1:15">
      <c r="A201" s="1382">
        <v>1160177789</v>
      </c>
      <c r="D201" s="1383" t="s">
        <v>2345</v>
      </c>
      <c r="E201" s="1383" t="s">
        <v>2346</v>
      </c>
      <c r="F201" s="1383" t="s">
        <v>145</v>
      </c>
      <c r="G201" s="1383" t="s">
        <v>1917</v>
      </c>
      <c r="H201" s="1383" t="s">
        <v>128</v>
      </c>
      <c r="I201" s="1383" t="s">
        <v>2346</v>
      </c>
      <c r="J201" s="1383" t="s">
        <v>1919</v>
      </c>
      <c r="K201" s="1383" t="s">
        <v>128</v>
      </c>
      <c r="L201" s="1383" t="s">
        <v>128</v>
      </c>
      <c r="N201" s="1383" t="s">
        <v>1897</v>
      </c>
      <c r="O201" s="1383" t="s">
        <v>1920</v>
      </c>
    </row>
    <row r="202" spans="1:15">
      <c r="A202" s="1382">
        <v>1164331341</v>
      </c>
      <c r="D202" s="1383" t="s">
        <v>2347</v>
      </c>
      <c r="E202" s="1383" t="s">
        <v>2348</v>
      </c>
      <c r="F202" s="1383" t="s">
        <v>133</v>
      </c>
      <c r="G202" s="1383" t="s">
        <v>1868</v>
      </c>
      <c r="H202" s="1383" t="s">
        <v>1910</v>
      </c>
      <c r="I202" s="1383" t="s">
        <v>2348</v>
      </c>
      <c r="J202" s="1383" t="s">
        <v>1912</v>
      </c>
      <c r="K202" s="1383" t="s">
        <v>1913</v>
      </c>
      <c r="L202" s="1383" t="s">
        <v>1910</v>
      </c>
      <c r="N202" s="1383" t="s">
        <v>1914</v>
      </c>
      <c r="O202" s="1383" t="s">
        <v>1961</v>
      </c>
    </row>
    <row r="203" spans="1:15">
      <c r="A203" s="1382">
        <v>1142067165</v>
      </c>
      <c r="D203" s="1383" t="s">
        <v>2349</v>
      </c>
      <c r="E203" s="1383" t="s">
        <v>2350</v>
      </c>
      <c r="F203" s="1383" t="s">
        <v>129</v>
      </c>
      <c r="G203" s="1383" t="s">
        <v>1900</v>
      </c>
      <c r="H203" s="1383" t="s">
        <v>1019</v>
      </c>
      <c r="I203" s="1383" t="s">
        <v>2350</v>
      </c>
      <c r="J203" s="1383" t="s">
        <v>1896</v>
      </c>
      <c r="K203" s="1383" t="s">
        <v>1902</v>
      </c>
      <c r="L203" s="1383" t="s">
        <v>1019</v>
      </c>
      <c r="N203" s="1383" t="s">
        <v>1897</v>
      </c>
      <c r="O203" s="1383" t="s">
        <v>1942</v>
      </c>
    </row>
    <row r="204" spans="1:15">
      <c r="A204" s="1382">
        <v>1140414724</v>
      </c>
      <c r="D204" s="1383" t="s">
        <v>2351</v>
      </c>
      <c r="E204" s="1383" t="s">
        <v>2352</v>
      </c>
      <c r="F204" s="1383" t="s">
        <v>146</v>
      </c>
      <c r="G204" s="1383" t="s">
        <v>1900</v>
      </c>
      <c r="H204" s="1383" t="s">
        <v>1020</v>
      </c>
      <c r="I204" s="1383" t="s">
        <v>2352</v>
      </c>
      <c r="J204" s="1383" t="s">
        <v>1979</v>
      </c>
      <c r="K204" s="1383" t="s">
        <v>1980</v>
      </c>
      <c r="L204" s="1383" t="s">
        <v>1020</v>
      </c>
      <c r="N204" s="1383" t="s">
        <v>1914</v>
      </c>
      <c r="O204" s="1383" t="s">
        <v>1939</v>
      </c>
    </row>
    <row r="205" spans="1:15">
      <c r="A205" s="1382">
        <v>1142387530</v>
      </c>
      <c r="D205" s="1383" t="s">
        <v>2353</v>
      </c>
      <c r="E205" s="1383" t="s">
        <v>2354</v>
      </c>
      <c r="F205" s="1383" t="s">
        <v>145</v>
      </c>
      <c r="G205" s="1383" t="s">
        <v>1894</v>
      </c>
      <c r="H205" s="1383" t="s">
        <v>1002</v>
      </c>
      <c r="I205" s="1383" t="s">
        <v>2354</v>
      </c>
      <c r="J205" s="1383" t="s">
        <v>1896</v>
      </c>
      <c r="K205" s="1383" t="s">
        <v>1002</v>
      </c>
      <c r="L205" s="1383" t="s">
        <v>1002</v>
      </c>
      <c r="N205" s="1383" t="s">
        <v>1897</v>
      </c>
      <c r="O205" s="1383" t="s">
        <v>1924</v>
      </c>
    </row>
    <row r="206" spans="1:15">
      <c r="A206" s="1382">
        <v>1141217910</v>
      </c>
      <c r="D206" s="1383" t="s">
        <v>2355</v>
      </c>
      <c r="E206" s="1383" t="s">
        <v>2356</v>
      </c>
      <c r="F206" s="1383" t="s">
        <v>133</v>
      </c>
      <c r="G206" s="1383" t="s">
        <v>1868</v>
      </c>
      <c r="H206" s="1383" t="s">
        <v>1968</v>
      </c>
      <c r="I206" s="1383" t="s">
        <v>2356</v>
      </c>
      <c r="J206" s="1383" t="s">
        <v>1969</v>
      </c>
      <c r="K206" s="1383" t="s">
        <v>1970</v>
      </c>
      <c r="L206" s="1383" t="s">
        <v>1968</v>
      </c>
      <c r="N206" s="1383" t="s">
        <v>1897</v>
      </c>
      <c r="O206" s="1383" t="s">
        <v>2091</v>
      </c>
    </row>
    <row r="207" spans="1:15">
      <c r="A207" s="1382">
        <v>1144338499</v>
      </c>
      <c r="D207" s="1383" t="s">
        <v>2357</v>
      </c>
      <c r="E207" s="1383" t="s">
        <v>2358</v>
      </c>
      <c r="F207" s="1383" t="s">
        <v>137</v>
      </c>
      <c r="G207" s="1383" t="s">
        <v>1868</v>
      </c>
      <c r="H207" s="1383" t="s">
        <v>1910</v>
      </c>
      <c r="I207" s="1383" t="s">
        <v>2358</v>
      </c>
      <c r="J207" s="1383" t="s">
        <v>1912</v>
      </c>
      <c r="K207" s="1383" t="s">
        <v>1913</v>
      </c>
      <c r="L207" s="1383" t="s">
        <v>1910</v>
      </c>
      <c r="N207" s="1383" t="s">
        <v>1897</v>
      </c>
      <c r="O207" s="1383" t="s">
        <v>1993</v>
      </c>
    </row>
    <row r="208" spans="1:15">
      <c r="A208" s="1382">
        <v>1167952093</v>
      </c>
      <c r="D208" s="1383" t="s">
        <v>2359</v>
      </c>
      <c r="E208" s="1383" t="s">
        <v>2360</v>
      </c>
      <c r="F208" s="1383" t="s">
        <v>129</v>
      </c>
      <c r="G208" s="1383" t="s">
        <v>1905</v>
      </c>
      <c r="H208" s="1383" t="s">
        <v>159</v>
      </c>
      <c r="I208" s="1383" t="s">
        <v>2360</v>
      </c>
      <c r="J208" s="1383" t="s">
        <v>1907</v>
      </c>
      <c r="K208" s="1383" t="s">
        <v>159</v>
      </c>
      <c r="L208" s="1383" t="s">
        <v>159</v>
      </c>
      <c r="N208" s="1383" t="s">
        <v>1897</v>
      </c>
      <c r="O208" s="1383" t="s">
        <v>1908</v>
      </c>
    </row>
    <row r="209" spans="1:15">
      <c r="A209" s="1382">
        <v>1142254151</v>
      </c>
      <c r="D209" s="1383" t="s">
        <v>2361</v>
      </c>
      <c r="E209" s="1383" t="s">
        <v>2362</v>
      </c>
      <c r="F209" s="1383" t="s">
        <v>137</v>
      </c>
      <c r="G209" s="1383" t="s">
        <v>1900</v>
      </c>
      <c r="H209" s="1383" t="s">
        <v>1019</v>
      </c>
      <c r="I209" s="1383" t="s">
        <v>2362</v>
      </c>
      <c r="J209" s="1383" t="s">
        <v>1896</v>
      </c>
      <c r="K209" s="1383" t="s">
        <v>1902</v>
      </c>
      <c r="L209" s="1383" t="s">
        <v>1019</v>
      </c>
      <c r="N209" s="1383" t="s">
        <v>1914</v>
      </c>
      <c r="O209" s="1383" t="s">
        <v>1939</v>
      </c>
    </row>
    <row r="210" spans="1:15">
      <c r="A210" s="1382">
        <v>1146587580</v>
      </c>
      <c r="D210" s="1383" t="s">
        <v>2363</v>
      </c>
      <c r="E210" s="1383" t="s">
        <v>2364</v>
      </c>
      <c r="F210" s="1383" t="s">
        <v>133</v>
      </c>
      <c r="G210" s="1383" t="s">
        <v>1905</v>
      </c>
      <c r="H210" s="1383" t="s">
        <v>1959</v>
      </c>
      <c r="I210" s="1383" t="s">
        <v>2364</v>
      </c>
      <c r="J210" s="1383" t="s">
        <v>1905</v>
      </c>
      <c r="K210" s="1383" t="s">
        <v>1959</v>
      </c>
      <c r="L210" s="1383" t="s">
        <v>1959</v>
      </c>
      <c r="N210" s="1383" t="s">
        <v>1914</v>
      </c>
      <c r="O210" s="1383" t="s">
        <v>1961</v>
      </c>
    </row>
    <row r="211" spans="1:15">
      <c r="A211" s="1382">
        <v>1144612836</v>
      </c>
      <c r="D211" s="1383" t="s">
        <v>2365</v>
      </c>
      <c r="E211" s="1383" t="s">
        <v>2366</v>
      </c>
      <c r="F211" s="1383" t="s">
        <v>133</v>
      </c>
      <c r="G211" s="1383" t="s">
        <v>1905</v>
      </c>
      <c r="H211" s="1383" t="s">
        <v>159</v>
      </c>
      <c r="I211" s="1383" t="s">
        <v>2366</v>
      </c>
      <c r="J211" s="1383" t="s">
        <v>1907</v>
      </c>
      <c r="K211" s="1383" t="s">
        <v>159</v>
      </c>
      <c r="L211" s="1383" t="s">
        <v>159</v>
      </c>
      <c r="N211" s="1383" t="s">
        <v>1914</v>
      </c>
      <c r="O211" s="1383" t="s">
        <v>1961</v>
      </c>
    </row>
    <row r="212" spans="1:15">
      <c r="A212" s="1382">
        <v>1142150078</v>
      </c>
      <c r="D212" s="1383" t="s">
        <v>2367</v>
      </c>
      <c r="E212" s="1383" t="s">
        <v>2368</v>
      </c>
      <c r="F212" s="1383" t="s">
        <v>145</v>
      </c>
      <c r="G212" s="1383" t="s">
        <v>1894</v>
      </c>
      <c r="H212" s="1383" t="s">
        <v>1003</v>
      </c>
      <c r="I212" s="1383" t="s">
        <v>2368</v>
      </c>
      <c r="J212" s="1383" t="s">
        <v>1923</v>
      </c>
      <c r="K212" s="1383" t="s">
        <v>1003</v>
      </c>
      <c r="L212" s="1383" t="s">
        <v>1003</v>
      </c>
      <c r="N212" s="1383" t="s">
        <v>1914</v>
      </c>
      <c r="O212" s="1383" t="s">
        <v>1915</v>
      </c>
    </row>
    <row r="213" spans="1:15">
      <c r="A213" s="1382">
        <v>1143927912</v>
      </c>
      <c r="D213" s="1383" t="s">
        <v>2369</v>
      </c>
      <c r="E213" s="1383" t="s">
        <v>2370</v>
      </c>
      <c r="F213" s="1383" t="s">
        <v>102</v>
      </c>
      <c r="G213" s="1383" t="s">
        <v>1868</v>
      </c>
      <c r="H213" s="1383" t="s">
        <v>1910</v>
      </c>
      <c r="I213" s="1383" t="s">
        <v>2370</v>
      </c>
      <c r="J213" s="1383" t="s">
        <v>1912</v>
      </c>
      <c r="K213" s="1383" t="s">
        <v>1913</v>
      </c>
      <c r="L213" s="1383" t="s">
        <v>1910</v>
      </c>
      <c r="N213" s="1383" t="s">
        <v>1914</v>
      </c>
      <c r="O213" s="1383" t="s">
        <v>1915</v>
      </c>
    </row>
    <row r="214" spans="1:15">
      <c r="A214" s="1382">
        <v>1148184683</v>
      </c>
      <c r="D214" s="1383" t="s">
        <v>2371</v>
      </c>
      <c r="E214" s="1383" t="s">
        <v>2372</v>
      </c>
      <c r="F214" s="1383" t="s">
        <v>129</v>
      </c>
      <c r="G214" s="1383" t="s">
        <v>1868</v>
      </c>
      <c r="H214" s="1383" t="s">
        <v>1910</v>
      </c>
      <c r="I214" s="1383" t="s">
        <v>2372</v>
      </c>
      <c r="J214" s="1383" t="s">
        <v>1912</v>
      </c>
      <c r="K214" s="1383" t="s">
        <v>1913</v>
      </c>
      <c r="L214" s="1383" t="s">
        <v>1910</v>
      </c>
      <c r="N214" s="1383" t="s">
        <v>1897</v>
      </c>
      <c r="O214" s="1383" t="s">
        <v>1908</v>
      </c>
    </row>
    <row r="215" spans="1:15">
      <c r="A215" s="1382">
        <v>1144323582</v>
      </c>
      <c r="D215" s="1383" t="s">
        <v>2373</v>
      </c>
      <c r="E215" s="1383" t="s">
        <v>2374</v>
      </c>
      <c r="F215" s="1383" t="s">
        <v>145</v>
      </c>
      <c r="G215" s="1383" t="s">
        <v>1894</v>
      </c>
      <c r="H215" s="1383" t="s">
        <v>2023</v>
      </c>
      <c r="I215" s="1383" t="s">
        <v>2374</v>
      </c>
      <c r="J215" s="1383" t="s">
        <v>2025</v>
      </c>
      <c r="K215" s="1383" t="s">
        <v>2023</v>
      </c>
      <c r="L215" s="1383" t="s">
        <v>2023</v>
      </c>
      <c r="N215" s="1383" t="s">
        <v>1897</v>
      </c>
      <c r="O215" s="1383" t="s">
        <v>1898</v>
      </c>
    </row>
    <row r="216" spans="1:15">
      <c r="A216" s="1382">
        <v>1143124668</v>
      </c>
      <c r="D216" s="1383" t="s">
        <v>2375</v>
      </c>
      <c r="E216" s="1383" t="s">
        <v>2376</v>
      </c>
      <c r="F216" s="1383" t="s">
        <v>145</v>
      </c>
      <c r="G216" s="1383" t="s">
        <v>1894</v>
      </c>
      <c r="H216" s="1383" t="s">
        <v>2023</v>
      </c>
      <c r="I216" s="1383" t="s">
        <v>2376</v>
      </c>
      <c r="J216" s="1383" t="s">
        <v>2025</v>
      </c>
      <c r="K216" s="1383" t="s">
        <v>2023</v>
      </c>
      <c r="L216" s="1383" t="s">
        <v>2023</v>
      </c>
      <c r="N216" s="1383" t="s">
        <v>1897</v>
      </c>
      <c r="O216" s="1383" t="s">
        <v>1898</v>
      </c>
    </row>
    <row r="217" spans="1:15">
      <c r="A217" s="1382">
        <v>1167292334</v>
      </c>
      <c r="D217" s="1383" t="s">
        <v>2377</v>
      </c>
      <c r="E217" s="1383" t="s">
        <v>2378</v>
      </c>
      <c r="F217" s="1383" t="s">
        <v>133</v>
      </c>
      <c r="G217" s="1383" t="s">
        <v>1905</v>
      </c>
      <c r="H217" s="1383" t="s">
        <v>159</v>
      </c>
      <c r="I217" s="1383" t="s">
        <v>2378</v>
      </c>
      <c r="J217" s="1383" t="s">
        <v>1907</v>
      </c>
      <c r="K217" s="1383" t="s">
        <v>159</v>
      </c>
      <c r="L217" s="1383" t="s">
        <v>159</v>
      </c>
      <c r="N217" s="1383" t="s">
        <v>1897</v>
      </c>
      <c r="O217" s="1383" t="s">
        <v>2091</v>
      </c>
    </row>
    <row r="218" spans="1:15">
      <c r="A218" s="1382">
        <v>1143960616</v>
      </c>
      <c r="D218" s="1383" t="s">
        <v>2379</v>
      </c>
      <c r="E218" s="1383" t="s">
        <v>2380</v>
      </c>
      <c r="F218" s="1383" t="s">
        <v>146</v>
      </c>
      <c r="G218" s="1383" t="s">
        <v>1900</v>
      </c>
      <c r="H218" s="1383" t="s">
        <v>2012</v>
      </c>
      <c r="I218" s="1383" t="s">
        <v>2380</v>
      </c>
      <c r="J218" s="1383" t="s">
        <v>2014</v>
      </c>
      <c r="K218" s="1383" t="s">
        <v>2015</v>
      </c>
      <c r="L218" s="1383" t="s">
        <v>2012</v>
      </c>
      <c r="N218" s="1383" t="s">
        <v>1897</v>
      </c>
      <c r="O218" s="1383" t="s">
        <v>1903</v>
      </c>
    </row>
    <row r="219" spans="1:15">
      <c r="A219" s="1382">
        <v>1148527089</v>
      </c>
      <c r="D219" s="1383" t="s">
        <v>2381</v>
      </c>
      <c r="E219" s="1383" t="s">
        <v>2382</v>
      </c>
      <c r="F219" s="1383" t="s">
        <v>129</v>
      </c>
      <c r="G219" s="1383" t="s">
        <v>1868</v>
      </c>
      <c r="H219" s="1383" t="s">
        <v>1910</v>
      </c>
      <c r="I219" s="1383" t="s">
        <v>2382</v>
      </c>
      <c r="J219" s="1383" t="s">
        <v>1912</v>
      </c>
      <c r="K219" s="1383" t="s">
        <v>1913</v>
      </c>
      <c r="L219" s="1383" t="s">
        <v>1910</v>
      </c>
      <c r="N219" s="1383" t="s">
        <v>1897</v>
      </c>
      <c r="O219" s="1383" t="s">
        <v>1908</v>
      </c>
    </row>
    <row r="220" spans="1:15">
      <c r="A220" s="1382">
        <v>1143129949</v>
      </c>
      <c r="D220" s="1383" t="s">
        <v>2383</v>
      </c>
      <c r="E220" s="1383" t="s">
        <v>2384</v>
      </c>
      <c r="F220" s="1383" t="s">
        <v>129</v>
      </c>
      <c r="G220" s="1383" t="s">
        <v>1900</v>
      </c>
      <c r="H220" s="1383" t="s">
        <v>1053</v>
      </c>
      <c r="I220" s="1383" t="s">
        <v>2384</v>
      </c>
      <c r="J220" s="1383" t="s">
        <v>2322</v>
      </c>
      <c r="K220" s="1383" t="s">
        <v>2323</v>
      </c>
      <c r="L220" s="1383" t="s">
        <v>1053</v>
      </c>
      <c r="N220" s="1383" t="s">
        <v>1897</v>
      </c>
      <c r="O220" s="1383" t="s">
        <v>1942</v>
      </c>
    </row>
    <row r="221" spans="1:15">
      <c r="A221" s="1382">
        <v>1143247014</v>
      </c>
      <c r="D221" s="1383" t="s">
        <v>2385</v>
      </c>
      <c r="E221" s="1383" t="s">
        <v>2386</v>
      </c>
      <c r="F221" s="1383" t="s">
        <v>140</v>
      </c>
      <c r="G221" s="1383" t="s">
        <v>1917</v>
      </c>
      <c r="H221" s="1383" t="s">
        <v>128</v>
      </c>
      <c r="I221" s="1383" t="s">
        <v>2386</v>
      </c>
      <c r="J221" s="1383" t="s">
        <v>1919</v>
      </c>
      <c r="K221" s="1383" t="s">
        <v>128</v>
      </c>
      <c r="L221" s="1383" t="s">
        <v>128</v>
      </c>
      <c r="N221" s="1383" t="s">
        <v>1897</v>
      </c>
      <c r="O221" s="1383" t="s">
        <v>1920</v>
      </c>
    </row>
    <row r="222" spans="1:15">
      <c r="A222" s="1382">
        <v>1144067452</v>
      </c>
      <c r="D222" s="1383" t="s">
        <v>2387</v>
      </c>
      <c r="E222" s="1383" t="s">
        <v>2388</v>
      </c>
      <c r="F222" s="1383" t="s">
        <v>137</v>
      </c>
      <c r="G222" s="1383" t="s">
        <v>1868</v>
      </c>
      <c r="H222" s="1383" t="s">
        <v>1910</v>
      </c>
      <c r="I222" s="1383" t="s">
        <v>2388</v>
      </c>
      <c r="J222" s="1383" t="s">
        <v>1912</v>
      </c>
      <c r="K222" s="1383" t="s">
        <v>1913</v>
      </c>
      <c r="L222" s="1383" t="s">
        <v>1910</v>
      </c>
      <c r="N222" s="1383" t="s">
        <v>1897</v>
      </c>
      <c r="O222" s="1383" t="s">
        <v>1993</v>
      </c>
    </row>
    <row r="223" spans="1:15">
      <c r="A223" s="1382">
        <v>1165439978</v>
      </c>
      <c r="D223" s="1383" t="s">
        <v>2389</v>
      </c>
      <c r="E223" s="1383" t="s">
        <v>2390</v>
      </c>
      <c r="F223" s="1383" t="s">
        <v>145</v>
      </c>
      <c r="G223" s="1383" t="s">
        <v>1894</v>
      </c>
      <c r="H223" s="1383" t="s">
        <v>36</v>
      </c>
      <c r="I223" s="1383" t="s">
        <v>2390</v>
      </c>
      <c r="J223" s="1383" t="s">
        <v>1880</v>
      </c>
      <c r="K223" s="1383" t="s">
        <v>36</v>
      </c>
      <c r="L223" s="1383" t="s">
        <v>36</v>
      </c>
      <c r="N223" s="1383" t="s">
        <v>1897</v>
      </c>
      <c r="O223" s="1383" t="s">
        <v>1924</v>
      </c>
    </row>
    <row r="224" spans="1:15">
      <c r="A224" s="1382">
        <v>1142018168</v>
      </c>
      <c r="D224" s="1383" t="s">
        <v>2391</v>
      </c>
      <c r="E224" s="1383" t="s">
        <v>2392</v>
      </c>
      <c r="F224" s="1383" t="s">
        <v>133</v>
      </c>
      <c r="G224" s="1383" t="s">
        <v>1868</v>
      </c>
      <c r="H224" s="1383" t="s">
        <v>1910</v>
      </c>
      <c r="I224" s="1383" t="s">
        <v>2392</v>
      </c>
      <c r="J224" s="1383" t="s">
        <v>1912</v>
      </c>
      <c r="K224" s="1383" t="s">
        <v>1913</v>
      </c>
      <c r="L224" s="1383" t="s">
        <v>1910</v>
      </c>
      <c r="N224" s="1383" t="s">
        <v>1897</v>
      </c>
      <c r="O224" s="1383" t="s">
        <v>2034</v>
      </c>
    </row>
    <row r="225" spans="1:15">
      <c r="A225" s="1382">
        <v>1140432684</v>
      </c>
      <c r="D225" s="1383" t="s">
        <v>2393</v>
      </c>
      <c r="E225" s="1383" t="s">
        <v>2394</v>
      </c>
      <c r="F225" s="1383" t="s">
        <v>133</v>
      </c>
      <c r="G225" s="1383" t="s">
        <v>1868</v>
      </c>
      <c r="H225" s="1383" t="s">
        <v>1910</v>
      </c>
      <c r="I225" s="1383" t="s">
        <v>2394</v>
      </c>
      <c r="J225" s="1383" t="s">
        <v>1912</v>
      </c>
      <c r="K225" s="1383" t="s">
        <v>1913</v>
      </c>
      <c r="L225" s="1383" t="s">
        <v>1910</v>
      </c>
      <c r="N225" s="1383" t="s">
        <v>1897</v>
      </c>
      <c r="O225" s="1383" t="s">
        <v>2091</v>
      </c>
    </row>
    <row r="226" spans="1:15">
      <c r="A226" s="1382">
        <v>1148425961</v>
      </c>
      <c r="D226" s="1383" t="s">
        <v>2395</v>
      </c>
      <c r="E226" s="1383" t="s">
        <v>2396</v>
      </c>
      <c r="F226" s="1383" t="s">
        <v>133</v>
      </c>
      <c r="G226" s="1383" t="s">
        <v>1868</v>
      </c>
      <c r="H226" s="1383" t="s">
        <v>1910</v>
      </c>
      <c r="I226" s="1383" t="s">
        <v>2396</v>
      </c>
      <c r="J226" s="1383" t="s">
        <v>1912</v>
      </c>
      <c r="K226" s="1383" t="s">
        <v>1913</v>
      </c>
      <c r="L226" s="1383" t="s">
        <v>1910</v>
      </c>
      <c r="N226" s="1383" t="s">
        <v>1914</v>
      </c>
      <c r="O226" s="1383" t="s">
        <v>1961</v>
      </c>
    </row>
    <row r="227" spans="1:15">
      <c r="A227" s="1382">
        <v>1140163248</v>
      </c>
      <c r="D227" s="1383" t="s">
        <v>2397</v>
      </c>
      <c r="E227" s="1383" t="s">
        <v>2398</v>
      </c>
      <c r="F227" s="1383" t="s">
        <v>133</v>
      </c>
      <c r="G227" s="1383" t="s">
        <v>1868</v>
      </c>
      <c r="H227" s="1383" t="s">
        <v>1910</v>
      </c>
      <c r="I227" s="1383" t="s">
        <v>2398</v>
      </c>
      <c r="J227" s="1383" t="s">
        <v>1912</v>
      </c>
      <c r="K227" s="1383" t="s">
        <v>1913</v>
      </c>
      <c r="L227" s="1383" t="s">
        <v>1910</v>
      </c>
      <c r="N227" s="1383" t="s">
        <v>1897</v>
      </c>
      <c r="O227" s="1383" t="s">
        <v>2091</v>
      </c>
    </row>
    <row r="228" spans="1:15">
      <c r="A228" s="1382">
        <v>1145593118</v>
      </c>
      <c r="D228" s="1383" t="s">
        <v>2399</v>
      </c>
      <c r="E228" s="1383" t="s">
        <v>2400</v>
      </c>
      <c r="F228" s="1383" t="s">
        <v>140</v>
      </c>
      <c r="G228" s="1383" t="s">
        <v>1917</v>
      </c>
      <c r="H228" s="1383" t="s">
        <v>128</v>
      </c>
      <c r="I228" s="1383" t="s">
        <v>2400</v>
      </c>
      <c r="J228" s="1383" t="s">
        <v>1919</v>
      </c>
      <c r="K228" s="1383" t="s">
        <v>128</v>
      </c>
      <c r="L228" s="1383" t="s">
        <v>128</v>
      </c>
      <c r="N228" s="1383" t="s">
        <v>1897</v>
      </c>
      <c r="O228" s="1383" t="s">
        <v>1898</v>
      </c>
    </row>
    <row r="229" spans="1:15">
      <c r="A229" s="1382">
        <v>1143785823</v>
      </c>
      <c r="D229" s="1383" t="s">
        <v>2401</v>
      </c>
      <c r="E229" s="1383" t="s">
        <v>2402</v>
      </c>
      <c r="F229" s="1383" t="s">
        <v>133</v>
      </c>
      <c r="G229" s="1383" t="s">
        <v>1868</v>
      </c>
      <c r="H229" s="1383" t="s">
        <v>1968</v>
      </c>
      <c r="I229" s="1383" t="s">
        <v>2402</v>
      </c>
      <c r="J229" s="1383" t="s">
        <v>1969</v>
      </c>
      <c r="K229" s="1383" t="s">
        <v>1970</v>
      </c>
      <c r="L229" s="1383" t="s">
        <v>1968</v>
      </c>
      <c r="N229" s="1383" t="s">
        <v>1897</v>
      </c>
      <c r="O229" s="1383" t="s">
        <v>2091</v>
      </c>
    </row>
    <row r="230" spans="1:15">
      <c r="A230" s="1382">
        <v>1142452490</v>
      </c>
      <c r="D230" s="1383" t="s">
        <v>2403</v>
      </c>
      <c r="E230" s="1383" t="s">
        <v>2404</v>
      </c>
      <c r="F230" s="1383" t="s">
        <v>133</v>
      </c>
      <c r="G230" s="1383" t="s">
        <v>1868</v>
      </c>
      <c r="H230" s="1383" t="s">
        <v>1968</v>
      </c>
      <c r="I230" s="1383" t="s">
        <v>2404</v>
      </c>
      <c r="J230" s="1383" t="s">
        <v>1969</v>
      </c>
      <c r="K230" s="1383" t="s">
        <v>1970</v>
      </c>
      <c r="L230" s="1383" t="s">
        <v>1968</v>
      </c>
      <c r="N230" s="1383" t="s">
        <v>1914</v>
      </c>
      <c r="O230" s="1383" t="s">
        <v>1961</v>
      </c>
    </row>
    <row r="231" spans="1:15">
      <c r="A231" s="1382">
        <v>1142269936</v>
      </c>
      <c r="D231" s="1383" t="s">
        <v>2405</v>
      </c>
      <c r="E231" s="1383" t="s">
        <v>2406</v>
      </c>
      <c r="F231" s="1383" t="s">
        <v>133</v>
      </c>
      <c r="G231" s="1383" t="s">
        <v>1868</v>
      </c>
      <c r="H231" s="1383" t="s">
        <v>1910</v>
      </c>
      <c r="I231" s="1383" t="s">
        <v>2406</v>
      </c>
      <c r="J231" s="1383" t="s">
        <v>1912</v>
      </c>
      <c r="K231" s="1383" t="s">
        <v>1913</v>
      </c>
      <c r="L231" s="1383" t="s">
        <v>1910</v>
      </c>
      <c r="N231" s="1383" t="s">
        <v>1914</v>
      </c>
      <c r="O231" s="1383" t="s">
        <v>1961</v>
      </c>
    </row>
    <row r="232" spans="1:15">
      <c r="A232" s="1382">
        <v>1142360032</v>
      </c>
      <c r="D232" s="1383" t="s">
        <v>2407</v>
      </c>
      <c r="E232" s="1383" t="s">
        <v>2408</v>
      </c>
      <c r="F232" s="1383" t="s">
        <v>133</v>
      </c>
      <c r="G232" s="1383" t="s">
        <v>1868</v>
      </c>
      <c r="H232" s="1383" t="s">
        <v>1968</v>
      </c>
      <c r="I232" s="1383" t="s">
        <v>2408</v>
      </c>
      <c r="J232" s="1383" t="s">
        <v>1969</v>
      </c>
      <c r="K232" s="1383" t="s">
        <v>1970</v>
      </c>
      <c r="L232" s="1383" t="s">
        <v>1968</v>
      </c>
      <c r="N232" s="1383" t="s">
        <v>1914</v>
      </c>
      <c r="O232" s="1383" t="s">
        <v>1961</v>
      </c>
    </row>
    <row r="233" spans="1:15">
      <c r="A233" s="1382">
        <v>1141749037</v>
      </c>
      <c r="D233" s="1383" t="s">
        <v>2409</v>
      </c>
      <c r="E233" s="1383" t="s">
        <v>2410</v>
      </c>
      <c r="F233" s="1383" t="s">
        <v>133</v>
      </c>
      <c r="G233" s="1383" t="s">
        <v>1868</v>
      </c>
      <c r="H233" s="1383" t="s">
        <v>1910</v>
      </c>
      <c r="I233" s="1383" t="s">
        <v>2410</v>
      </c>
      <c r="J233" s="1383" t="s">
        <v>1912</v>
      </c>
      <c r="K233" s="1383" t="s">
        <v>1913</v>
      </c>
      <c r="L233" s="1383" t="s">
        <v>1910</v>
      </c>
      <c r="N233" s="1383" t="s">
        <v>1914</v>
      </c>
      <c r="O233" s="1383" t="s">
        <v>2084</v>
      </c>
    </row>
    <row r="234" spans="1:15">
      <c r="A234" s="1382">
        <v>1148057830</v>
      </c>
      <c r="D234" s="1383" t="s">
        <v>2411</v>
      </c>
      <c r="E234" s="1383" t="s">
        <v>2412</v>
      </c>
      <c r="F234" s="1383" t="s">
        <v>133</v>
      </c>
      <c r="G234" s="1383" t="s">
        <v>1868</v>
      </c>
      <c r="H234" s="1383" t="s">
        <v>1910</v>
      </c>
      <c r="I234" s="1383" t="s">
        <v>2412</v>
      </c>
      <c r="J234" s="1383" t="s">
        <v>1912</v>
      </c>
      <c r="K234" s="1383" t="s">
        <v>1913</v>
      </c>
      <c r="L234" s="1383" t="s">
        <v>1910</v>
      </c>
      <c r="N234" s="1383" t="s">
        <v>1897</v>
      </c>
      <c r="O234" s="1383" t="s">
        <v>2091</v>
      </c>
    </row>
    <row r="235" spans="1:15">
      <c r="A235" s="1382">
        <v>1144210532</v>
      </c>
      <c r="D235" s="1383" t="s">
        <v>2413</v>
      </c>
      <c r="E235" s="1383" t="s">
        <v>2414</v>
      </c>
      <c r="F235" s="1383" t="s">
        <v>133</v>
      </c>
      <c r="G235" s="1383" t="s">
        <v>1868</v>
      </c>
      <c r="H235" s="1383" t="s">
        <v>1910</v>
      </c>
      <c r="I235" s="1383" t="s">
        <v>2414</v>
      </c>
      <c r="J235" s="1383" t="s">
        <v>1912</v>
      </c>
      <c r="K235" s="1383" t="s">
        <v>1913</v>
      </c>
      <c r="L235" s="1383" t="s">
        <v>1910</v>
      </c>
      <c r="N235" s="1383" t="s">
        <v>1897</v>
      </c>
      <c r="O235" s="1383" t="s">
        <v>2091</v>
      </c>
    </row>
    <row r="236" spans="1:15">
      <c r="A236" s="1382">
        <v>1142172056</v>
      </c>
      <c r="D236" s="1383" t="s">
        <v>2415</v>
      </c>
      <c r="E236" s="1383" t="s">
        <v>2416</v>
      </c>
      <c r="F236" s="1383" t="s">
        <v>133</v>
      </c>
      <c r="G236" s="1383" t="s">
        <v>1868</v>
      </c>
      <c r="H236" s="1383" t="s">
        <v>1910</v>
      </c>
      <c r="I236" s="1383" t="s">
        <v>2416</v>
      </c>
      <c r="J236" s="1383" t="s">
        <v>1912</v>
      </c>
      <c r="K236" s="1383" t="s">
        <v>1913</v>
      </c>
      <c r="L236" s="1383" t="s">
        <v>1910</v>
      </c>
      <c r="N236" s="1383" t="s">
        <v>1897</v>
      </c>
      <c r="O236" s="1383" t="s">
        <v>2091</v>
      </c>
    </row>
    <row r="237" spans="1:15">
      <c r="A237" s="1382">
        <v>1143836352</v>
      </c>
      <c r="D237" s="1383" t="s">
        <v>2417</v>
      </c>
      <c r="E237" s="1383" t="s">
        <v>2418</v>
      </c>
      <c r="F237" s="1383" t="s">
        <v>133</v>
      </c>
      <c r="G237" s="1383" t="s">
        <v>1868</v>
      </c>
      <c r="H237" s="1383" t="s">
        <v>1968</v>
      </c>
      <c r="I237" s="1383" t="s">
        <v>2418</v>
      </c>
      <c r="J237" s="1383" t="s">
        <v>1969</v>
      </c>
      <c r="K237" s="1383" t="s">
        <v>1970</v>
      </c>
      <c r="L237" s="1383" t="s">
        <v>1968</v>
      </c>
      <c r="N237" s="1383" t="s">
        <v>1897</v>
      </c>
      <c r="O237" s="1383" t="s">
        <v>2091</v>
      </c>
    </row>
    <row r="238" spans="1:15">
      <c r="A238" s="1382">
        <v>1142342576</v>
      </c>
      <c r="D238" s="1383" t="s">
        <v>2419</v>
      </c>
      <c r="E238" s="1383" t="s">
        <v>2420</v>
      </c>
      <c r="F238" s="1383" t="s">
        <v>133</v>
      </c>
      <c r="G238" s="1383" t="s">
        <v>1868</v>
      </c>
      <c r="H238" s="1383" t="s">
        <v>1910</v>
      </c>
      <c r="I238" s="1383" t="s">
        <v>2420</v>
      </c>
      <c r="J238" s="1383" t="s">
        <v>1912</v>
      </c>
      <c r="K238" s="1383" t="s">
        <v>1913</v>
      </c>
      <c r="L238" s="1383" t="s">
        <v>1910</v>
      </c>
      <c r="N238" s="1383" t="s">
        <v>1914</v>
      </c>
      <c r="O238" s="1383" t="s">
        <v>1961</v>
      </c>
    </row>
    <row r="239" spans="1:15">
      <c r="A239" s="1382">
        <v>1143083484</v>
      </c>
      <c r="D239" s="1383" t="s">
        <v>2421</v>
      </c>
      <c r="E239" s="1383" t="s">
        <v>2422</v>
      </c>
      <c r="F239" s="1383" t="s">
        <v>133</v>
      </c>
      <c r="G239" s="1383" t="s">
        <v>1868</v>
      </c>
      <c r="H239" s="1383" t="s">
        <v>1910</v>
      </c>
      <c r="I239" s="1383" t="s">
        <v>2422</v>
      </c>
      <c r="J239" s="1383" t="s">
        <v>1912</v>
      </c>
      <c r="K239" s="1383" t="s">
        <v>1913</v>
      </c>
      <c r="L239" s="1383" t="s">
        <v>1910</v>
      </c>
      <c r="N239" s="1383" t="s">
        <v>1897</v>
      </c>
      <c r="O239" s="1383" t="s">
        <v>2091</v>
      </c>
    </row>
    <row r="240" spans="1:15">
      <c r="A240" s="1382">
        <v>1146225553</v>
      </c>
      <c r="D240" s="1383" t="s">
        <v>2423</v>
      </c>
      <c r="E240" s="1383" t="s">
        <v>2424</v>
      </c>
      <c r="F240" s="1383" t="s">
        <v>137</v>
      </c>
      <c r="G240" s="1383" t="s">
        <v>1868</v>
      </c>
      <c r="H240" s="1383" t="s">
        <v>1910</v>
      </c>
      <c r="I240" s="1383" t="s">
        <v>2424</v>
      </c>
      <c r="J240" s="1383" t="s">
        <v>1912</v>
      </c>
      <c r="K240" s="1383" t="s">
        <v>1913</v>
      </c>
      <c r="L240" s="1383" t="s">
        <v>1910</v>
      </c>
      <c r="N240" s="1383" t="s">
        <v>1914</v>
      </c>
      <c r="O240" s="1383" t="s">
        <v>2084</v>
      </c>
    </row>
    <row r="241" spans="1:15">
      <c r="A241" s="1382">
        <v>1160768082</v>
      </c>
      <c r="D241" s="1383" t="s">
        <v>2425</v>
      </c>
      <c r="E241" s="1383" t="s">
        <v>2426</v>
      </c>
      <c r="F241" s="1383" t="s">
        <v>102</v>
      </c>
      <c r="G241" s="1383" t="s">
        <v>1868</v>
      </c>
      <c r="H241" s="1383" t="s">
        <v>1910</v>
      </c>
      <c r="I241" s="1383" t="s">
        <v>2426</v>
      </c>
      <c r="J241" s="1383" t="s">
        <v>1912</v>
      </c>
      <c r="K241" s="1383" t="s">
        <v>1913</v>
      </c>
      <c r="L241" s="1383" t="s">
        <v>1910</v>
      </c>
      <c r="N241" s="1383" t="s">
        <v>1914</v>
      </c>
      <c r="O241" s="1383" t="s">
        <v>1915</v>
      </c>
    </row>
    <row r="242" spans="1:15">
      <c r="A242" s="1382">
        <v>1142377614</v>
      </c>
      <c r="D242" s="1383" t="s">
        <v>2427</v>
      </c>
      <c r="E242" s="1383" t="s">
        <v>2428</v>
      </c>
      <c r="F242" s="1383" t="s">
        <v>146</v>
      </c>
      <c r="G242" s="1383" t="s">
        <v>1900</v>
      </c>
      <c r="H242" s="1383" t="s">
        <v>1019</v>
      </c>
      <c r="I242" s="1383" t="s">
        <v>2428</v>
      </c>
      <c r="J242" s="1383" t="s">
        <v>1896</v>
      </c>
      <c r="K242" s="1383" t="s">
        <v>1902</v>
      </c>
      <c r="L242" s="1383" t="s">
        <v>1019</v>
      </c>
      <c r="N242" s="1383" t="s">
        <v>1897</v>
      </c>
      <c r="O242" s="1383" t="s">
        <v>1942</v>
      </c>
    </row>
    <row r="243" spans="1:15">
      <c r="A243" s="1382">
        <v>1147451869</v>
      </c>
      <c r="D243" s="1383" t="s">
        <v>2429</v>
      </c>
      <c r="E243" s="1383" t="s">
        <v>2430</v>
      </c>
      <c r="F243" s="1383" t="s">
        <v>146</v>
      </c>
      <c r="G243" s="1383" t="s">
        <v>1900</v>
      </c>
      <c r="H243" s="1383" t="s">
        <v>1019</v>
      </c>
      <c r="I243" s="1383" t="s">
        <v>2430</v>
      </c>
      <c r="J243" s="1383" t="s">
        <v>1896</v>
      </c>
      <c r="K243" s="1383" t="s">
        <v>1902</v>
      </c>
      <c r="L243" s="1383" t="s">
        <v>1019</v>
      </c>
      <c r="N243" s="1383" t="s">
        <v>1897</v>
      </c>
      <c r="O243" s="1383" t="s">
        <v>1942</v>
      </c>
    </row>
    <row r="244" spans="1:15">
      <c r="A244" s="1382">
        <v>1142654350</v>
      </c>
      <c r="D244" s="1383" t="s">
        <v>2431</v>
      </c>
      <c r="E244" s="1383" t="s">
        <v>2432</v>
      </c>
      <c r="F244" s="1383" t="s">
        <v>129</v>
      </c>
      <c r="G244" s="1383" t="s">
        <v>1868</v>
      </c>
      <c r="H244" s="1383" t="s">
        <v>1910</v>
      </c>
      <c r="I244" s="1383" t="s">
        <v>2432</v>
      </c>
      <c r="J244" s="1383" t="s">
        <v>1912</v>
      </c>
      <c r="K244" s="1383" t="s">
        <v>1913</v>
      </c>
      <c r="L244" s="1383" t="s">
        <v>1910</v>
      </c>
      <c r="N244" s="1383" t="s">
        <v>1914</v>
      </c>
      <c r="O244" s="1383" t="s">
        <v>1915</v>
      </c>
    </row>
    <row r="245" spans="1:15">
      <c r="A245" s="1382">
        <v>1149646102</v>
      </c>
      <c r="D245" s="1383" t="s">
        <v>2433</v>
      </c>
      <c r="E245" s="1383" t="s">
        <v>2434</v>
      </c>
      <c r="F245" s="1383" t="s">
        <v>140</v>
      </c>
      <c r="G245" s="1383" t="s">
        <v>2005</v>
      </c>
      <c r="H245" s="1383" t="s">
        <v>1001</v>
      </c>
      <c r="I245" s="1383" t="s">
        <v>2434</v>
      </c>
      <c r="J245" s="1383" t="s">
        <v>1896</v>
      </c>
      <c r="K245" s="1383" t="s">
        <v>1001</v>
      </c>
      <c r="L245" s="1383" t="s">
        <v>1001</v>
      </c>
      <c r="N245" s="1383" t="s">
        <v>1897</v>
      </c>
      <c r="O245" s="1383" t="s">
        <v>1920</v>
      </c>
    </row>
    <row r="246" spans="1:15">
      <c r="A246" s="1382">
        <v>1144113751</v>
      </c>
      <c r="D246" s="1383" t="s">
        <v>2435</v>
      </c>
      <c r="E246" s="1383" t="s">
        <v>2436</v>
      </c>
      <c r="F246" s="1383" t="s">
        <v>137</v>
      </c>
      <c r="G246" s="1383" t="s">
        <v>1900</v>
      </c>
      <c r="H246" s="1383" t="s">
        <v>1019</v>
      </c>
      <c r="I246" s="1383" t="s">
        <v>2436</v>
      </c>
      <c r="J246" s="1383" t="s">
        <v>1896</v>
      </c>
      <c r="K246" s="1383" t="s">
        <v>1902</v>
      </c>
      <c r="L246" s="1383" t="s">
        <v>1019</v>
      </c>
      <c r="N246" s="1383" t="s">
        <v>1914</v>
      </c>
      <c r="O246" s="1383" t="s">
        <v>1939</v>
      </c>
    </row>
    <row r="247" spans="1:15">
      <c r="A247" s="1382">
        <v>1161247730</v>
      </c>
      <c r="D247" s="1383" t="s">
        <v>2437</v>
      </c>
      <c r="E247" s="1383" t="s">
        <v>2438</v>
      </c>
      <c r="F247" s="1383" t="s">
        <v>140</v>
      </c>
      <c r="G247" s="1383" t="s">
        <v>2005</v>
      </c>
      <c r="H247" s="1383" t="s">
        <v>1001</v>
      </c>
      <c r="I247" s="1383" t="s">
        <v>2438</v>
      </c>
      <c r="J247" s="1383" t="s">
        <v>1896</v>
      </c>
      <c r="K247" s="1383" t="s">
        <v>1001</v>
      </c>
      <c r="L247" s="1383" t="s">
        <v>1001</v>
      </c>
      <c r="N247" s="1383" t="s">
        <v>1897</v>
      </c>
      <c r="O247" s="1383" t="s">
        <v>1920</v>
      </c>
    </row>
    <row r="248" spans="1:15">
      <c r="A248" s="1382">
        <v>1143843242</v>
      </c>
      <c r="D248" s="1383" t="s">
        <v>2439</v>
      </c>
      <c r="E248" s="1383" t="s">
        <v>2440</v>
      </c>
      <c r="F248" s="1383" t="s">
        <v>133</v>
      </c>
      <c r="G248" s="1383" t="s">
        <v>1868</v>
      </c>
      <c r="H248" s="1383" t="s">
        <v>1910</v>
      </c>
      <c r="I248" s="1383" t="s">
        <v>2440</v>
      </c>
      <c r="J248" s="1383" t="s">
        <v>1912</v>
      </c>
      <c r="K248" s="1383" t="s">
        <v>1913</v>
      </c>
      <c r="L248" s="1383" t="s">
        <v>1910</v>
      </c>
      <c r="N248" s="1383" t="s">
        <v>1914</v>
      </c>
      <c r="O248" s="1383" t="s">
        <v>2084</v>
      </c>
    </row>
    <row r="249" spans="1:15">
      <c r="A249" s="1382">
        <v>1141737578</v>
      </c>
      <c r="D249" s="1383" t="s">
        <v>2441</v>
      </c>
      <c r="E249" s="1383" t="s">
        <v>2442</v>
      </c>
      <c r="F249" s="1383" t="s">
        <v>140</v>
      </c>
      <c r="G249" s="1383" t="s">
        <v>1917</v>
      </c>
      <c r="H249" s="1383" t="s">
        <v>128</v>
      </c>
      <c r="I249" s="1383" t="s">
        <v>2442</v>
      </c>
      <c r="J249" s="1383" t="s">
        <v>1919</v>
      </c>
      <c r="K249" s="1383" t="s">
        <v>128</v>
      </c>
      <c r="L249" s="1383" t="s">
        <v>128</v>
      </c>
      <c r="N249" s="1383" t="s">
        <v>1897</v>
      </c>
      <c r="O249" s="1383" t="s">
        <v>1920</v>
      </c>
    </row>
    <row r="250" spans="1:15">
      <c r="A250" s="1382">
        <v>1147330097</v>
      </c>
      <c r="D250" s="1383" t="s">
        <v>2443</v>
      </c>
      <c r="E250" s="1383" t="s">
        <v>2444</v>
      </c>
      <c r="F250" s="1383" t="s">
        <v>145</v>
      </c>
      <c r="G250" s="1383" t="s">
        <v>1917</v>
      </c>
      <c r="H250" s="1383" t="s">
        <v>128</v>
      </c>
      <c r="I250" s="1383" t="s">
        <v>2444</v>
      </c>
      <c r="J250" s="1383" t="s">
        <v>1919</v>
      </c>
      <c r="K250" s="1383" t="s">
        <v>128</v>
      </c>
      <c r="L250" s="1383" t="s">
        <v>128</v>
      </c>
      <c r="N250" s="1383" t="s">
        <v>1897</v>
      </c>
      <c r="O250" s="1383" t="s">
        <v>1920</v>
      </c>
    </row>
    <row r="251" spans="1:15">
      <c r="A251" s="1382">
        <v>1146961868</v>
      </c>
      <c r="D251" s="1383" t="s">
        <v>2445</v>
      </c>
      <c r="E251" s="1383" t="s">
        <v>2446</v>
      </c>
      <c r="F251" s="1383" t="s">
        <v>145</v>
      </c>
      <c r="G251" s="1383" t="s">
        <v>1894</v>
      </c>
      <c r="H251" s="1383" t="s">
        <v>1002</v>
      </c>
      <c r="I251" s="1383" t="s">
        <v>2446</v>
      </c>
      <c r="J251" s="1383" t="s">
        <v>1896</v>
      </c>
      <c r="K251" s="1383" t="s">
        <v>1002</v>
      </c>
      <c r="L251" s="1383" t="s">
        <v>1002</v>
      </c>
      <c r="N251" s="1383" t="s">
        <v>1897</v>
      </c>
      <c r="O251" s="1383" t="s">
        <v>1898</v>
      </c>
    </row>
    <row r="252" spans="1:15">
      <c r="A252" s="1382">
        <v>1146961868</v>
      </c>
      <c r="D252" s="1383" t="s">
        <v>2445</v>
      </c>
      <c r="E252" s="1383" t="s">
        <v>2446</v>
      </c>
      <c r="F252" s="1383" t="s">
        <v>145</v>
      </c>
      <c r="G252" s="1383" t="s">
        <v>1917</v>
      </c>
      <c r="H252" s="1383" t="s">
        <v>128</v>
      </c>
      <c r="I252" s="1383" t="s">
        <v>2446</v>
      </c>
      <c r="J252" s="1383" t="s">
        <v>1919</v>
      </c>
      <c r="K252" s="1383" t="s">
        <v>128</v>
      </c>
      <c r="L252" s="1383" t="s">
        <v>128</v>
      </c>
      <c r="N252" s="1383" t="s">
        <v>1897</v>
      </c>
      <c r="O252" s="1383" t="s">
        <v>1920</v>
      </c>
    </row>
    <row r="253" spans="1:15">
      <c r="A253" s="1382">
        <v>1160312584</v>
      </c>
      <c r="D253" s="1383" t="s">
        <v>2447</v>
      </c>
      <c r="E253" s="1383" t="s">
        <v>2448</v>
      </c>
      <c r="F253" s="1383" t="s">
        <v>103</v>
      </c>
      <c r="G253" s="1383" t="s">
        <v>1868</v>
      </c>
      <c r="H253" s="1383" t="s">
        <v>1935</v>
      </c>
      <c r="I253" s="1383" t="s">
        <v>2448</v>
      </c>
      <c r="J253" s="1383" t="s">
        <v>1937</v>
      </c>
      <c r="K253" s="1383" t="s">
        <v>1938</v>
      </c>
      <c r="L253" s="1383" t="s">
        <v>1935</v>
      </c>
      <c r="N253" s="1383" t="s">
        <v>1897</v>
      </c>
      <c r="O253" s="1383" t="s">
        <v>1920</v>
      </c>
    </row>
    <row r="254" spans="1:15">
      <c r="A254" s="1382">
        <v>1143906536</v>
      </c>
      <c r="D254" s="1383" t="s">
        <v>2449</v>
      </c>
      <c r="E254" s="1383" t="s">
        <v>2450</v>
      </c>
      <c r="F254" s="1383" t="s">
        <v>238</v>
      </c>
      <c r="G254" s="1383" t="s">
        <v>1928</v>
      </c>
      <c r="H254" s="1383" t="s">
        <v>1004</v>
      </c>
      <c r="I254" s="1383" t="s">
        <v>2450</v>
      </c>
      <c r="J254" s="1383" t="s">
        <v>1868</v>
      </c>
      <c r="K254" s="1383" t="s">
        <v>1966</v>
      </c>
      <c r="L254" s="1383" t="s">
        <v>1004</v>
      </c>
      <c r="N254" s="1383" t="s">
        <v>1914</v>
      </c>
      <c r="O254" s="1383" t="s">
        <v>1915</v>
      </c>
    </row>
    <row r="255" spans="1:15">
      <c r="A255" s="1382">
        <v>1144688828</v>
      </c>
      <c r="D255" s="1383" t="s">
        <v>2451</v>
      </c>
      <c r="E255" s="1383" t="s">
        <v>2452</v>
      </c>
      <c r="F255" s="1383" t="s">
        <v>129</v>
      </c>
      <c r="G255" s="1383" t="s">
        <v>1868</v>
      </c>
      <c r="H255" s="1383" t="s">
        <v>1910</v>
      </c>
      <c r="I255" s="1383" t="s">
        <v>2452</v>
      </c>
      <c r="J255" s="1383" t="s">
        <v>1912</v>
      </c>
      <c r="K255" s="1383" t="s">
        <v>1913</v>
      </c>
      <c r="L255" s="1383" t="s">
        <v>1910</v>
      </c>
      <c r="N255" s="1383" t="s">
        <v>1897</v>
      </c>
      <c r="O255" s="1383" t="s">
        <v>1908</v>
      </c>
    </row>
    <row r="256" spans="1:15">
      <c r="A256" s="1382">
        <v>1143511781</v>
      </c>
      <c r="D256" s="1383" t="s">
        <v>2453</v>
      </c>
      <c r="E256" s="1383" t="s">
        <v>2454</v>
      </c>
      <c r="F256" s="1383" t="s">
        <v>137</v>
      </c>
      <c r="G256" s="1383" t="s">
        <v>1868</v>
      </c>
      <c r="H256" s="1383" t="s">
        <v>1910</v>
      </c>
      <c r="I256" s="1383" t="s">
        <v>2454</v>
      </c>
      <c r="J256" s="1383" t="s">
        <v>1912</v>
      </c>
      <c r="K256" s="1383" t="s">
        <v>1913</v>
      </c>
      <c r="L256" s="1383" t="s">
        <v>1910</v>
      </c>
      <c r="N256" s="1383" t="s">
        <v>1914</v>
      </c>
      <c r="O256" s="1383" t="s">
        <v>2084</v>
      </c>
    </row>
    <row r="257" spans="1:15">
      <c r="A257" s="1382">
        <v>1167547497</v>
      </c>
      <c r="D257" s="1383" t="s">
        <v>2455</v>
      </c>
      <c r="E257" s="1383" t="s">
        <v>2456</v>
      </c>
      <c r="F257" s="1383" t="s">
        <v>133</v>
      </c>
      <c r="G257" s="1383" t="s">
        <v>1868</v>
      </c>
      <c r="H257" s="1383" t="s">
        <v>1910</v>
      </c>
      <c r="I257" s="1383" t="s">
        <v>2456</v>
      </c>
      <c r="J257" s="1383" t="s">
        <v>1912</v>
      </c>
      <c r="K257" s="1383" t="s">
        <v>1913</v>
      </c>
      <c r="L257" s="1383" t="s">
        <v>1910</v>
      </c>
      <c r="N257" s="1383" t="s">
        <v>1914</v>
      </c>
      <c r="O257" s="1383" t="s">
        <v>2084</v>
      </c>
    </row>
    <row r="258" spans="1:15">
      <c r="A258" s="1382">
        <v>1149871197</v>
      </c>
      <c r="D258" s="1383" t="s">
        <v>2457</v>
      </c>
      <c r="E258" s="1383" t="s">
        <v>2458</v>
      </c>
      <c r="F258" s="1383" t="s">
        <v>133</v>
      </c>
      <c r="G258" s="1383" t="s">
        <v>1868</v>
      </c>
      <c r="H258" s="1383" t="s">
        <v>1910</v>
      </c>
      <c r="I258" s="1383" t="s">
        <v>2458</v>
      </c>
      <c r="J258" s="1383" t="s">
        <v>1912</v>
      </c>
      <c r="K258" s="1383" t="s">
        <v>1913</v>
      </c>
      <c r="L258" s="1383" t="s">
        <v>1910</v>
      </c>
      <c r="N258" s="1383" t="s">
        <v>1914</v>
      </c>
      <c r="O258" s="1383" t="s">
        <v>2084</v>
      </c>
    </row>
    <row r="259" spans="1:15">
      <c r="A259" s="1382">
        <v>1149656721</v>
      </c>
      <c r="D259" s="1383" t="s">
        <v>2459</v>
      </c>
      <c r="E259" s="1383" t="s">
        <v>2460</v>
      </c>
      <c r="F259" s="1383" t="s">
        <v>140</v>
      </c>
      <c r="G259" s="1383" t="s">
        <v>2005</v>
      </c>
      <c r="H259" s="1383" t="s">
        <v>1001</v>
      </c>
      <c r="I259" s="1383" t="s">
        <v>2460</v>
      </c>
      <c r="J259" s="1383" t="s">
        <v>1896</v>
      </c>
      <c r="K259" s="1383" t="s">
        <v>1001</v>
      </c>
      <c r="L259" s="1383" t="s">
        <v>1001</v>
      </c>
      <c r="N259" s="1383" t="s">
        <v>1897</v>
      </c>
      <c r="O259" s="1383" t="s">
        <v>1920</v>
      </c>
    </row>
    <row r="260" spans="1:15">
      <c r="A260" s="1382">
        <v>1144202976</v>
      </c>
      <c r="D260" s="1383" t="s">
        <v>2461</v>
      </c>
      <c r="E260" s="1383" t="s">
        <v>2462</v>
      </c>
      <c r="F260" s="1383" t="s">
        <v>133</v>
      </c>
      <c r="G260" s="1383" t="s">
        <v>1868</v>
      </c>
      <c r="H260" s="1383" t="s">
        <v>1968</v>
      </c>
      <c r="I260" s="1383" t="s">
        <v>2462</v>
      </c>
      <c r="J260" s="1383" t="s">
        <v>1969</v>
      </c>
      <c r="K260" s="1383" t="s">
        <v>1970</v>
      </c>
      <c r="L260" s="1383" t="s">
        <v>1968</v>
      </c>
      <c r="N260" s="1383" t="s">
        <v>1897</v>
      </c>
      <c r="O260" s="1383" t="s">
        <v>2091</v>
      </c>
    </row>
    <row r="261" spans="1:15">
      <c r="A261" s="1382">
        <v>1142603225</v>
      </c>
      <c r="D261" s="1383" t="s">
        <v>2463</v>
      </c>
      <c r="E261" s="1383" t="s">
        <v>2464</v>
      </c>
      <c r="F261" s="1383" t="s">
        <v>146</v>
      </c>
      <c r="G261" s="1383" t="s">
        <v>1900</v>
      </c>
      <c r="H261" s="1383" t="s">
        <v>1019</v>
      </c>
      <c r="I261" s="1383" t="s">
        <v>2464</v>
      </c>
      <c r="J261" s="1383" t="s">
        <v>1896</v>
      </c>
      <c r="K261" s="1383" t="s">
        <v>1902</v>
      </c>
      <c r="L261" s="1383" t="s">
        <v>1019</v>
      </c>
      <c r="N261" s="1383" t="s">
        <v>1897</v>
      </c>
      <c r="O261" s="1383" t="s">
        <v>1903</v>
      </c>
    </row>
    <row r="262" spans="1:15">
      <c r="A262" s="1382">
        <v>1148975650</v>
      </c>
      <c r="D262" s="1383" t="s">
        <v>2465</v>
      </c>
      <c r="E262" s="1383" t="s">
        <v>2466</v>
      </c>
      <c r="F262" s="1383" t="s">
        <v>137</v>
      </c>
      <c r="G262" s="1383" t="s">
        <v>1868</v>
      </c>
      <c r="H262" s="1383" t="s">
        <v>1968</v>
      </c>
      <c r="I262" s="1383" t="s">
        <v>2466</v>
      </c>
      <c r="J262" s="1383" t="s">
        <v>1969</v>
      </c>
      <c r="K262" s="1383" t="s">
        <v>1970</v>
      </c>
      <c r="L262" s="1383" t="s">
        <v>1968</v>
      </c>
      <c r="N262" s="1383" t="s">
        <v>1897</v>
      </c>
      <c r="O262" s="1383" t="s">
        <v>1993</v>
      </c>
    </row>
    <row r="263" spans="1:15">
      <c r="A263" s="1382">
        <v>1148027718</v>
      </c>
      <c r="D263" s="1383" t="s">
        <v>2467</v>
      </c>
      <c r="E263" s="1383" t="s">
        <v>2468</v>
      </c>
      <c r="F263" s="1383" t="s">
        <v>140</v>
      </c>
      <c r="G263" s="1383" t="s">
        <v>2005</v>
      </c>
      <c r="H263" s="1383" t="s">
        <v>1001</v>
      </c>
      <c r="I263" s="1383" t="s">
        <v>2468</v>
      </c>
      <c r="J263" s="1383" t="s">
        <v>1896</v>
      </c>
      <c r="K263" s="1383" t="s">
        <v>1001</v>
      </c>
      <c r="L263" s="1383" t="s">
        <v>1001</v>
      </c>
      <c r="N263" s="1383" t="s">
        <v>1897</v>
      </c>
      <c r="O263" s="1383" t="s">
        <v>1920</v>
      </c>
    </row>
    <row r="264" spans="1:15">
      <c r="A264" s="1382">
        <v>1167971325</v>
      </c>
      <c r="D264" s="1383" t="s">
        <v>2469</v>
      </c>
      <c r="E264" s="1383" t="s">
        <v>2470</v>
      </c>
      <c r="F264" s="1383" t="s">
        <v>238</v>
      </c>
      <c r="G264" s="1383" t="s">
        <v>1928</v>
      </c>
      <c r="H264" s="1383" t="s">
        <v>1002</v>
      </c>
      <c r="I264" s="1383" t="s">
        <v>2470</v>
      </c>
      <c r="J264" s="1383" t="s">
        <v>1896</v>
      </c>
      <c r="K264" s="1383" t="s">
        <v>1945</v>
      </c>
      <c r="L264" s="1383" t="s">
        <v>1002</v>
      </c>
      <c r="N264" s="1383" t="s">
        <v>1897</v>
      </c>
      <c r="O264" s="1383" t="s">
        <v>1898</v>
      </c>
    </row>
    <row r="265" spans="1:15">
      <c r="A265" s="1382">
        <v>1143961507</v>
      </c>
      <c r="D265" s="1383" t="s">
        <v>2471</v>
      </c>
      <c r="E265" s="1383" t="s">
        <v>2472</v>
      </c>
      <c r="F265" s="1383" t="s">
        <v>137</v>
      </c>
      <c r="G265" s="1383" t="s">
        <v>1900</v>
      </c>
      <c r="H265" s="1383" t="s">
        <v>2012</v>
      </c>
      <c r="I265" s="1383" t="s">
        <v>2472</v>
      </c>
      <c r="J265" s="1383" t="s">
        <v>2014</v>
      </c>
      <c r="K265" s="1383" t="s">
        <v>2015</v>
      </c>
      <c r="L265" s="1383" t="s">
        <v>2012</v>
      </c>
      <c r="N265" s="1383" t="s">
        <v>1914</v>
      </c>
      <c r="O265" s="1383" t="s">
        <v>1939</v>
      </c>
    </row>
    <row r="266" spans="1:15">
      <c r="A266" s="1382">
        <v>1143818004</v>
      </c>
      <c r="D266" s="1383" t="s">
        <v>2473</v>
      </c>
      <c r="E266" s="1383" t="s">
        <v>2474</v>
      </c>
      <c r="F266" s="1383" t="s">
        <v>133</v>
      </c>
      <c r="G266" s="1383" t="s">
        <v>1868</v>
      </c>
      <c r="H266" s="1383" t="s">
        <v>1910</v>
      </c>
      <c r="I266" s="1383" t="s">
        <v>2474</v>
      </c>
      <c r="J266" s="1383" t="s">
        <v>1912</v>
      </c>
      <c r="K266" s="1383" t="s">
        <v>1913</v>
      </c>
      <c r="L266" s="1383" t="s">
        <v>1910</v>
      </c>
      <c r="N266" s="1383" t="s">
        <v>1914</v>
      </c>
      <c r="O266" s="1383" t="s">
        <v>1961</v>
      </c>
    </row>
    <row r="267" spans="1:15">
      <c r="A267" s="1382">
        <v>1160079944</v>
      </c>
      <c r="D267" s="1383" t="s">
        <v>2475</v>
      </c>
      <c r="E267" s="1383" t="s">
        <v>2476</v>
      </c>
      <c r="F267" s="1383" t="s">
        <v>133</v>
      </c>
      <c r="G267" s="1383" t="s">
        <v>1868</v>
      </c>
      <c r="H267" s="1383" t="s">
        <v>1910</v>
      </c>
      <c r="I267" s="1383" t="s">
        <v>2476</v>
      </c>
      <c r="J267" s="1383" t="s">
        <v>1912</v>
      </c>
      <c r="K267" s="1383" t="s">
        <v>1913</v>
      </c>
      <c r="L267" s="1383" t="s">
        <v>1910</v>
      </c>
      <c r="N267" s="1383" t="s">
        <v>1897</v>
      </c>
      <c r="O267" s="1383" t="s">
        <v>2034</v>
      </c>
    </row>
    <row r="268" spans="1:15">
      <c r="A268" s="1382">
        <v>1144183366</v>
      </c>
      <c r="D268" s="1383" t="s">
        <v>2477</v>
      </c>
      <c r="E268" s="1383" t="s">
        <v>2478</v>
      </c>
      <c r="F268" s="1383" t="s">
        <v>133</v>
      </c>
      <c r="G268" s="1383" t="s">
        <v>1868</v>
      </c>
      <c r="H268" s="1383" t="s">
        <v>1910</v>
      </c>
      <c r="I268" s="1383" t="s">
        <v>2478</v>
      </c>
      <c r="J268" s="1383" t="s">
        <v>1912</v>
      </c>
      <c r="K268" s="1383" t="s">
        <v>1913</v>
      </c>
      <c r="L268" s="1383" t="s">
        <v>1910</v>
      </c>
      <c r="N268" s="1383" t="s">
        <v>1897</v>
      </c>
      <c r="O268" s="1383" t="s">
        <v>2091</v>
      </c>
    </row>
    <row r="269" spans="1:15">
      <c r="A269" s="1382">
        <v>1143502459</v>
      </c>
      <c r="D269" s="1383" t="s">
        <v>2479</v>
      </c>
      <c r="E269" s="1383" t="s">
        <v>2480</v>
      </c>
      <c r="F269" s="1383" t="s">
        <v>103</v>
      </c>
      <c r="G269" s="1383" t="s">
        <v>1868</v>
      </c>
      <c r="H269" s="1383" t="s">
        <v>1935</v>
      </c>
      <c r="I269" s="1383" t="s">
        <v>2480</v>
      </c>
      <c r="J269" s="1383" t="s">
        <v>1937</v>
      </c>
      <c r="K269" s="1383" t="s">
        <v>1938</v>
      </c>
      <c r="L269" s="1383" t="s">
        <v>1935</v>
      </c>
      <c r="N269" s="1383" t="s">
        <v>1897</v>
      </c>
      <c r="O269" s="1383" t="s">
        <v>1903</v>
      </c>
    </row>
    <row r="270" spans="1:15">
      <c r="A270" s="1382">
        <v>1144132389</v>
      </c>
      <c r="D270" s="1383" t="s">
        <v>2481</v>
      </c>
      <c r="E270" s="1383" t="s">
        <v>2482</v>
      </c>
      <c r="F270" s="1383" t="s">
        <v>137</v>
      </c>
      <c r="G270" s="1383" t="s">
        <v>1868</v>
      </c>
      <c r="H270" s="1383" t="s">
        <v>1910</v>
      </c>
      <c r="I270" s="1383" t="s">
        <v>2482</v>
      </c>
      <c r="J270" s="1383" t="s">
        <v>1912</v>
      </c>
      <c r="K270" s="1383" t="s">
        <v>1913</v>
      </c>
      <c r="L270" s="1383" t="s">
        <v>1910</v>
      </c>
      <c r="N270" s="1383" t="s">
        <v>1897</v>
      </c>
      <c r="O270" s="1383" t="s">
        <v>1993</v>
      </c>
    </row>
    <row r="271" spans="1:15">
      <c r="A271" s="1382">
        <v>1160522711</v>
      </c>
      <c r="D271" s="1383" t="s">
        <v>2483</v>
      </c>
      <c r="E271" s="1383" t="s">
        <v>2484</v>
      </c>
      <c r="F271" s="1383" t="s">
        <v>137</v>
      </c>
      <c r="G271" s="1383" t="s">
        <v>1868</v>
      </c>
      <c r="H271" s="1383" t="s">
        <v>1910</v>
      </c>
      <c r="I271" s="1383" t="s">
        <v>2484</v>
      </c>
      <c r="J271" s="1383" t="s">
        <v>1912</v>
      </c>
      <c r="K271" s="1383" t="s">
        <v>1913</v>
      </c>
      <c r="L271" s="1383" t="s">
        <v>1910</v>
      </c>
      <c r="N271" s="1383" t="s">
        <v>1897</v>
      </c>
      <c r="O271" s="1383" t="s">
        <v>1993</v>
      </c>
    </row>
    <row r="272" spans="1:15">
      <c r="A272" s="1382">
        <v>1160287257</v>
      </c>
      <c r="D272" s="1383" t="s">
        <v>2485</v>
      </c>
      <c r="E272" s="1383" t="s">
        <v>2486</v>
      </c>
      <c r="F272" s="1383" t="s">
        <v>140</v>
      </c>
      <c r="G272" s="1383" t="s">
        <v>1917</v>
      </c>
      <c r="H272" s="1383" t="s">
        <v>128</v>
      </c>
      <c r="I272" s="1383" t="s">
        <v>2486</v>
      </c>
      <c r="J272" s="1383" t="s">
        <v>1919</v>
      </c>
      <c r="K272" s="1383" t="s">
        <v>128</v>
      </c>
      <c r="L272" s="1383" t="s">
        <v>128</v>
      </c>
      <c r="N272" s="1383" t="s">
        <v>1897</v>
      </c>
      <c r="O272" s="1383" t="s">
        <v>1920</v>
      </c>
    </row>
    <row r="273" spans="1:15">
      <c r="A273" s="1382">
        <v>1148328249</v>
      </c>
      <c r="D273" s="1383" t="s">
        <v>2487</v>
      </c>
      <c r="E273" s="1383" t="s">
        <v>2488</v>
      </c>
      <c r="F273" s="1383" t="s">
        <v>133</v>
      </c>
      <c r="G273" s="1383" t="s">
        <v>1868</v>
      </c>
      <c r="H273" s="1383" t="s">
        <v>1968</v>
      </c>
      <c r="I273" s="1383" t="s">
        <v>2488</v>
      </c>
      <c r="J273" s="1383" t="s">
        <v>1969</v>
      </c>
      <c r="K273" s="1383" t="s">
        <v>1970</v>
      </c>
      <c r="L273" s="1383" t="s">
        <v>1968</v>
      </c>
      <c r="N273" s="1383" t="s">
        <v>1897</v>
      </c>
      <c r="O273" s="1383" t="s">
        <v>2091</v>
      </c>
    </row>
    <row r="274" spans="1:15">
      <c r="A274" s="1382">
        <v>1143776657</v>
      </c>
      <c r="D274" s="1383" t="s">
        <v>2489</v>
      </c>
      <c r="E274" s="1383" t="s">
        <v>2490</v>
      </c>
      <c r="F274" s="1383" t="s">
        <v>137</v>
      </c>
      <c r="G274" s="1383" t="s">
        <v>1868</v>
      </c>
      <c r="H274" s="1383" t="s">
        <v>1910</v>
      </c>
      <c r="I274" s="1383" t="s">
        <v>2490</v>
      </c>
      <c r="J274" s="1383" t="s">
        <v>1912</v>
      </c>
      <c r="K274" s="1383" t="s">
        <v>1913</v>
      </c>
      <c r="L274" s="1383" t="s">
        <v>1910</v>
      </c>
      <c r="N274" s="1383" t="s">
        <v>1897</v>
      </c>
      <c r="O274" s="1383" t="s">
        <v>2034</v>
      </c>
    </row>
    <row r="275" spans="1:15">
      <c r="A275" s="1382">
        <v>1149317720</v>
      </c>
      <c r="D275" s="1383" t="s">
        <v>2491</v>
      </c>
      <c r="E275" s="1383" t="s">
        <v>2492</v>
      </c>
      <c r="F275" s="1383" t="s">
        <v>133</v>
      </c>
      <c r="G275" s="1383" t="s">
        <v>1905</v>
      </c>
      <c r="H275" s="1383" t="s">
        <v>159</v>
      </c>
      <c r="I275" s="1383" t="s">
        <v>2492</v>
      </c>
      <c r="J275" s="1383" t="s">
        <v>1907</v>
      </c>
      <c r="K275" s="1383" t="s">
        <v>159</v>
      </c>
      <c r="L275" s="1383" t="s">
        <v>159</v>
      </c>
      <c r="N275" s="1383" t="s">
        <v>1914</v>
      </c>
      <c r="O275" s="1383" t="s">
        <v>1939</v>
      </c>
    </row>
    <row r="276" spans="1:15">
      <c r="A276" s="1382">
        <v>1165153785</v>
      </c>
      <c r="D276" s="1383" t="s">
        <v>2493</v>
      </c>
      <c r="E276" s="1383" t="s">
        <v>2494</v>
      </c>
      <c r="F276" s="1383" t="s">
        <v>140</v>
      </c>
      <c r="G276" s="1383" t="s">
        <v>1917</v>
      </c>
      <c r="H276" s="1383" t="s">
        <v>128</v>
      </c>
      <c r="I276" s="1383" t="s">
        <v>2494</v>
      </c>
      <c r="J276" s="1383" t="s">
        <v>1919</v>
      </c>
      <c r="K276" s="1383" t="s">
        <v>128</v>
      </c>
      <c r="L276" s="1383" t="s">
        <v>128</v>
      </c>
      <c r="N276" s="1383" t="s">
        <v>1897</v>
      </c>
      <c r="O276" s="1383" t="s">
        <v>1920</v>
      </c>
    </row>
    <row r="277" spans="1:15">
      <c r="A277" s="1382">
        <v>1147859061</v>
      </c>
      <c r="D277" s="1383" t="s">
        <v>2495</v>
      </c>
      <c r="E277" s="1383" t="s">
        <v>2496</v>
      </c>
      <c r="F277" s="1383" t="s">
        <v>133</v>
      </c>
      <c r="G277" s="1383" t="s">
        <v>1868</v>
      </c>
      <c r="H277" s="1383" t="s">
        <v>1968</v>
      </c>
      <c r="I277" s="1383" t="s">
        <v>2496</v>
      </c>
      <c r="J277" s="1383" t="s">
        <v>1969</v>
      </c>
      <c r="K277" s="1383" t="s">
        <v>1970</v>
      </c>
      <c r="L277" s="1383" t="s">
        <v>1968</v>
      </c>
      <c r="N277" s="1383" t="s">
        <v>1897</v>
      </c>
      <c r="O277" s="1383" t="s">
        <v>2091</v>
      </c>
    </row>
    <row r="278" spans="1:15">
      <c r="A278" s="1382">
        <v>1149836372</v>
      </c>
      <c r="D278" s="1383" t="s">
        <v>2497</v>
      </c>
      <c r="E278" s="1383" t="s">
        <v>2498</v>
      </c>
      <c r="F278" s="1383" t="s">
        <v>145</v>
      </c>
      <c r="G278" s="1383" t="s">
        <v>1894</v>
      </c>
      <c r="H278" s="1383" t="s">
        <v>1004</v>
      </c>
      <c r="I278" s="1383" t="s">
        <v>2498</v>
      </c>
      <c r="J278" s="1383" t="s">
        <v>1868</v>
      </c>
      <c r="K278" s="1383" t="s">
        <v>1966</v>
      </c>
      <c r="L278" s="1383" t="s">
        <v>1004</v>
      </c>
      <c r="N278" s="1383" t="s">
        <v>1914</v>
      </c>
      <c r="O278" s="1383" t="s">
        <v>1915</v>
      </c>
    </row>
    <row r="279" spans="1:15">
      <c r="A279" s="1382">
        <v>1149002108</v>
      </c>
      <c r="D279" s="1383" t="s">
        <v>2499</v>
      </c>
      <c r="E279" s="1383" t="s">
        <v>2500</v>
      </c>
      <c r="F279" s="1383" t="s">
        <v>140</v>
      </c>
      <c r="G279" s="1383" t="s">
        <v>1917</v>
      </c>
      <c r="H279" s="1383" t="s">
        <v>128</v>
      </c>
      <c r="I279" s="1383" t="s">
        <v>2500</v>
      </c>
      <c r="J279" s="1383" t="s">
        <v>1919</v>
      </c>
      <c r="K279" s="1383" t="s">
        <v>128</v>
      </c>
      <c r="L279" s="1383" t="s">
        <v>128</v>
      </c>
      <c r="N279" s="1383" t="s">
        <v>1897</v>
      </c>
      <c r="O279" s="1383" t="s">
        <v>1920</v>
      </c>
    </row>
    <row r="280" spans="1:15">
      <c r="A280" s="1382">
        <v>1143956895</v>
      </c>
      <c r="D280" s="1383" t="s">
        <v>2501</v>
      </c>
      <c r="E280" s="1383" t="s">
        <v>2502</v>
      </c>
      <c r="F280" s="1383" t="s">
        <v>145</v>
      </c>
      <c r="G280" s="1383" t="s">
        <v>1894</v>
      </c>
      <c r="H280" s="1383" t="s">
        <v>2023</v>
      </c>
      <c r="I280" s="1383" t="s">
        <v>2502</v>
      </c>
      <c r="J280" s="1383" t="s">
        <v>2025</v>
      </c>
      <c r="K280" s="1383" t="s">
        <v>2023</v>
      </c>
      <c r="L280" s="1383" t="s">
        <v>2023</v>
      </c>
      <c r="N280" s="1383" t="s">
        <v>1897</v>
      </c>
      <c r="O280" s="1383" t="s">
        <v>1924</v>
      </c>
    </row>
    <row r="281" spans="1:15">
      <c r="A281" s="1382">
        <v>1144261501</v>
      </c>
      <c r="D281" s="1383" t="s">
        <v>2503</v>
      </c>
      <c r="E281" s="1383" t="s">
        <v>2504</v>
      </c>
      <c r="F281" s="1383" t="s">
        <v>145</v>
      </c>
      <c r="G281" s="1383" t="s">
        <v>1894</v>
      </c>
      <c r="H281" s="1383" t="s">
        <v>1003</v>
      </c>
      <c r="I281" s="1383" t="s">
        <v>2504</v>
      </c>
      <c r="J281" s="1383" t="s">
        <v>1923</v>
      </c>
      <c r="K281" s="1383" t="s">
        <v>1003</v>
      </c>
      <c r="L281" s="1383" t="s">
        <v>1003</v>
      </c>
      <c r="N281" s="1383" t="s">
        <v>1897</v>
      </c>
      <c r="O281" s="1383" t="s">
        <v>1924</v>
      </c>
    </row>
    <row r="282" spans="1:15">
      <c r="A282" s="1382">
        <v>1162805460</v>
      </c>
      <c r="D282" s="1383" t="s">
        <v>2505</v>
      </c>
      <c r="E282" s="1383" t="s">
        <v>2506</v>
      </c>
      <c r="F282" s="1383" t="s">
        <v>238</v>
      </c>
      <c r="G282" s="1383" t="s">
        <v>1928</v>
      </c>
      <c r="H282" s="1383" t="s">
        <v>1002</v>
      </c>
      <c r="I282" s="1383" t="s">
        <v>2506</v>
      </c>
      <c r="J282" s="1383" t="s">
        <v>1896</v>
      </c>
      <c r="K282" s="1383" t="s">
        <v>1945</v>
      </c>
      <c r="L282" s="1383" t="s">
        <v>1002</v>
      </c>
      <c r="N282" s="1383" t="s">
        <v>1897</v>
      </c>
      <c r="O282" s="1383" t="s">
        <v>1898</v>
      </c>
    </row>
    <row r="283" spans="1:15">
      <c r="A283" s="1382">
        <v>1165362584</v>
      </c>
      <c r="D283" s="1383" t="s">
        <v>2507</v>
      </c>
      <c r="E283" s="1383" t="s">
        <v>2508</v>
      </c>
      <c r="F283" s="1383" t="s">
        <v>137</v>
      </c>
      <c r="G283" s="1383" t="s">
        <v>1868</v>
      </c>
      <c r="H283" s="1383" t="s">
        <v>1910</v>
      </c>
      <c r="I283" s="1383" t="s">
        <v>2508</v>
      </c>
      <c r="J283" s="1383" t="s">
        <v>1912</v>
      </c>
      <c r="K283" s="1383" t="s">
        <v>1913</v>
      </c>
      <c r="L283" s="1383" t="s">
        <v>1910</v>
      </c>
      <c r="N283" s="1383" t="s">
        <v>1914</v>
      </c>
      <c r="O283" s="1383" t="s">
        <v>2084</v>
      </c>
    </row>
    <row r="284" spans="1:15">
      <c r="A284" s="1382">
        <v>1148839096</v>
      </c>
      <c r="D284" s="1383" t="s">
        <v>2509</v>
      </c>
      <c r="E284" s="1383" t="s">
        <v>2510</v>
      </c>
      <c r="F284" s="1383" t="s">
        <v>137</v>
      </c>
      <c r="G284" s="1383" t="s">
        <v>1868</v>
      </c>
      <c r="H284" s="1383" t="s">
        <v>1910</v>
      </c>
      <c r="I284" s="1383" t="s">
        <v>2510</v>
      </c>
      <c r="J284" s="1383" t="s">
        <v>1912</v>
      </c>
      <c r="K284" s="1383" t="s">
        <v>1913</v>
      </c>
      <c r="L284" s="1383" t="s">
        <v>1910</v>
      </c>
      <c r="N284" s="1383" t="s">
        <v>1897</v>
      </c>
      <c r="O284" s="1383" t="s">
        <v>1993</v>
      </c>
    </row>
    <row r="285" spans="1:15">
      <c r="A285" s="1382">
        <v>1164215080</v>
      </c>
      <c r="D285" s="1383" t="s">
        <v>2511</v>
      </c>
      <c r="E285" s="1383" t="s">
        <v>2512</v>
      </c>
      <c r="F285" s="1383" t="s">
        <v>137</v>
      </c>
      <c r="G285" s="1383" t="s">
        <v>1868</v>
      </c>
      <c r="H285" s="1383" t="s">
        <v>1910</v>
      </c>
      <c r="I285" s="1383" t="s">
        <v>2512</v>
      </c>
      <c r="J285" s="1383" t="s">
        <v>1912</v>
      </c>
      <c r="K285" s="1383" t="s">
        <v>1913</v>
      </c>
      <c r="L285" s="1383" t="s">
        <v>1910</v>
      </c>
      <c r="N285" s="1383" t="s">
        <v>1897</v>
      </c>
      <c r="O285" s="1383" t="s">
        <v>2034</v>
      </c>
    </row>
    <row r="286" spans="1:15">
      <c r="A286" s="1382">
        <v>1148236046</v>
      </c>
      <c r="D286" s="1383" t="s">
        <v>2513</v>
      </c>
      <c r="E286" s="1383" t="s">
        <v>2514</v>
      </c>
      <c r="F286" s="1383" t="s">
        <v>137</v>
      </c>
      <c r="G286" s="1383" t="s">
        <v>1868</v>
      </c>
      <c r="H286" s="1383" t="s">
        <v>1910</v>
      </c>
      <c r="I286" s="1383" t="s">
        <v>2514</v>
      </c>
      <c r="J286" s="1383" t="s">
        <v>1912</v>
      </c>
      <c r="K286" s="1383" t="s">
        <v>1913</v>
      </c>
      <c r="L286" s="1383" t="s">
        <v>1910</v>
      </c>
      <c r="N286" s="1383" t="s">
        <v>1897</v>
      </c>
      <c r="O286" s="1383" t="s">
        <v>1993</v>
      </c>
    </row>
    <row r="287" spans="1:15">
      <c r="A287" s="1382">
        <v>1142239939</v>
      </c>
      <c r="D287" s="1383" t="s">
        <v>2515</v>
      </c>
      <c r="E287" s="1383" t="s">
        <v>2516</v>
      </c>
      <c r="F287" s="1383" t="s">
        <v>137</v>
      </c>
      <c r="G287" s="1383" t="s">
        <v>1868</v>
      </c>
      <c r="H287" s="1383" t="s">
        <v>1910</v>
      </c>
      <c r="I287" s="1383" t="s">
        <v>2516</v>
      </c>
      <c r="J287" s="1383" t="s">
        <v>1912</v>
      </c>
      <c r="K287" s="1383" t="s">
        <v>1913</v>
      </c>
      <c r="L287" s="1383" t="s">
        <v>1910</v>
      </c>
      <c r="N287" s="1383" t="s">
        <v>1897</v>
      </c>
      <c r="O287" s="1383" t="s">
        <v>2034</v>
      </c>
    </row>
    <row r="288" spans="1:15">
      <c r="A288" s="1382">
        <v>1142934315</v>
      </c>
      <c r="D288" s="1383" t="s">
        <v>2517</v>
      </c>
      <c r="E288" s="1383" t="s">
        <v>2518</v>
      </c>
      <c r="F288" s="1383" t="s">
        <v>137</v>
      </c>
      <c r="G288" s="1383" t="s">
        <v>1868</v>
      </c>
      <c r="H288" s="1383" t="s">
        <v>1910</v>
      </c>
      <c r="I288" s="1383" t="s">
        <v>2518</v>
      </c>
      <c r="J288" s="1383" t="s">
        <v>1912</v>
      </c>
      <c r="K288" s="1383" t="s">
        <v>1913</v>
      </c>
      <c r="L288" s="1383" t="s">
        <v>1910</v>
      </c>
      <c r="N288" s="1383" t="s">
        <v>1897</v>
      </c>
      <c r="O288" s="1383" t="s">
        <v>2034</v>
      </c>
    </row>
    <row r="289" spans="1:15">
      <c r="A289" s="1382">
        <v>1169837227</v>
      </c>
      <c r="D289" s="1383" t="s">
        <v>2519</v>
      </c>
      <c r="E289" s="1383" t="s">
        <v>2520</v>
      </c>
      <c r="F289" s="1383" t="s">
        <v>146</v>
      </c>
      <c r="G289" s="1383" t="s">
        <v>1905</v>
      </c>
      <c r="H289" s="1383" t="s">
        <v>159</v>
      </c>
      <c r="I289" s="1383" t="s">
        <v>2520</v>
      </c>
      <c r="J289" s="1383" t="s">
        <v>1907</v>
      </c>
      <c r="K289" s="1383" t="s">
        <v>159</v>
      </c>
      <c r="L289" s="1383" t="s">
        <v>159</v>
      </c>
      <c r="N289" s="1383" t="s">
        <v>1914</v>
      </c>
      <c r="O289" s="1383" t="s">
        <v>2084</v>
      </c>
    </row>
    <row r="290" spans="1:15">
      <c r="A290" s="1382">
        <v>1170179767</v>
      </c>
      <c r="D290" s="1383" t="s">
        <v>2521</v>
      </c>
      <c r="E290" s="1383" t="s">
        <v>2522</v>
      </c>
      <c r="F290" s="1383" t="s">
        <v>129</v>
      </c>
      <c r="G290" s="1383" t="s">
        <v>1868</v>
      </c>
      <c r="H290" s="1383" t="s">
        <v>1910</v>
      </c>
      <c r="I290" s="1383" t="s">
        <v>2522</v>
      </c>
      <c r="J290" s="1383" t="s">
        <v>1912</v>
      </c>
      <c r="K290" s="1383" t="s">
        <v>1913</v>
      </c>
      <c r="L290" s="1383" t="s">
        <v>1910</v>
      </c>
      <c r="N290" s="1383" t="s">
        <v>1897</v>
      </c>
      <c r="O290" s="1383" t="s">
        <v>1908</v>
      </c>
    </row>
    <row r="291" spans="1:15">
      <c r="A291" s="1382">
        <v>1145078482</v>
      </c>
      <c r="D291" s="1383" t="s">
        <v>2523</v>
      </c>
      <c r="E291" s="1383" t="s">
        <v>2524</v>
      </c>
      <c r="F291" s="1383" t="s">
        <v>238</v>
      </c>
      <c r="G291" s="1383" t="s">
        <v>1928</v>
      </c>
      <c r="H291" s="1383" t="s">
        <v>1004</v>
      </c>
      <c r="I291" s="1383" t="s">
        <v>2524</v>
      </c>
      <c r="J291" s="1383" t="s">
        <v>1868</v>
      </c>
      <c r="K291" s="1383" t="s">
        <v>1966</v>
      </c>
      <c r="L291" s="1383" t="s">
        <v>1004</v>
      </c>
      <c r="N291" s="1383" t="s">
        <v>1914</v>
      </c>
      <c r="O291" s="1383" t="s">
        <v>1915</v>
      </c>
    </row>
    <row r="292" spans="1:15">
      <c r="A292" s="1382">
        <v>1165496747</v>
      </c>
      <c r="D292" s="1383" t="s">
        <v>2525</v>
      </c>
      <c r="E292" s="1383" t="s">
        <v>2526</v>
      </c>
      <c r="F292" s="1383" t="s">
        <v>137</v>
      </c>
      <c r="G292" s="1383" t="s">
        <v>1900</v>
      </c>
      <c r="H292" s="1383" t="s">
        <v>1019</v>
      </c>
      <c r="I292" s="1383" t="s">
        <v>2526</v>
      </c>
      <c r="J292" s="1383" t="s">
        <v>1896</v>
      </c>
      <c r="K292" s="1383" t="s">
        <v>1902</v>
      </c>
      <c r="L292" s="1383" t="s">
        <v>1019</v>
      </c>
      <c r="N292" s="1383" t="s">
        <v>1914</v>
      </c>
      <c r="O292" s="1383" t="s">
        <v>1939</v>
      </c>
    </row>
    <row r="293" spans="1:15">
      <c r="A293" s="1382">
        <v>1160566403</v>
      </c>
      <c r="D293" s="1383" t="s">
        <v>2527</v>
      </c>
      <c r="E293" s="1383" t="s">
        <v>2528</v>
      </c>
      <c r="F293" s="1383" t="s">
        <v>140</v>
      </c>
      <c r="G293" s="1383" t="s">
        <v>2005</v>
      </c>
      <c r="H293" s="1383" t="s">
        <v>1001</v>
      </c>
      <c r="I293" s="1383" t="s">
        <v>2528</v>
      </c>
      <c r="J293" s="1383" t="s">
        <v>1896</v>
      </c>
      <c r="K293" s="1383" t="s">
        <v>1001</v>
      </c>
      <c r="L293" s="1383" t="s">
        <v>1001</v>
      </c>
      <c r="N293" s="1383" t="s">
        <v>1897</v>
      </c>
      <c r="O293" s="1383" t="s">
        <v>1920</v>
      </c>
    </row>
    <row r="294" spans="1:15">
      <c r="A294" s="1382">
        <v>1142637736</v>
      </c>
      <c r="D294" s="1383" t="s">
        <v>2529</v>
      </c>
      <c r="E294" s="1383" t="s">
        <v>2530</v>
      </c>
      <c r="F294" s="1383" t="s">
        <v>133</v>
      </c>
      <c r="G294" s="1383" t="s">
        <v>1900</v>
      </c>
      <c r="H294" s="1383" t="s">
        <v>1019</v>
      </c>
      <c r="I294" s="1383" t="s">
        <v>2530</v>
      </c>
      <c r="J294" s="1383" t="s">
        <v>1896</v>
      </c>
      <c r="K294" s="1383" t="s">
        <v>1902</v>
      </c>
      <c r="L294" s="1383" t="s">
        <v>1019</v>
      </c>
      <c r="N294" s="1383" t="s">
        <v>1897</v>
      </c>
      <c r="O294" s="1383" t="s">
        <v>1903</v>
      </c>
    </row>
    <row r="295" spans="1:15">
      <c r="A295" s="1382">
        <v>1161224929</v>
      </c>
      <c r="D295" s="1383" t="s">
        <v>2531</v>
      </c>
      <c r="E295" s="1383" t="s">
        <v>2532</v>
      </c>
      <c r="F295" s="1383" t="s">
        <v>140</v>
      </c>
      <c r="G295" s="1383" t="s">
        <v>1917</v>
      </c>
      <c r="H295" s="1383" t="s">
        <v>128</v>
      </c>
      <c r="I295" s="1383" t="s">
        <v>2532</v>
      </c>
      <c r="J295" s="1383" t="s">
        <v>1919</v>
      </c>
      <c r="K295" s="1383" t="s">
        <v>128</v>
      </c>
      <c r="L295" s="1383" t="s">
        <v>128</v>
      </c>
      <c r="N295" s="1383" t="s">
        <v>1897</v>
      </c>
      <c r="O295" s="1383" t="s">
        <v>1920</v>
      </c>
    </row>
    <row r="296" spans="1:15">
      <c r="A296" s="1382">
        <v>1168981596</v>
      </c>
      <c r="D296" s="1383" t="s">
        <v>2533</v>
      </c>
      <c r="E296" s="1383" t="s">
        <v>2534</v>
      </c>
      <c r="F296" s="1383" t="s">
        <v>129</v>
      </c>
      <c r="G296" s="1383" t="s">
        <v>1900</v>
      </c>
      <c r="H296" s="1383" t="s">
        <v>1019</v>
      </c>
      <c r="I296" s="1383" t="s">
        <v>2534</v>
      </c>
      <c r="J296" s="1383" t="s">
        <v>1896</v>
      </c>
      <c r="K296" s="1383" t="s">
        <v>1902</v>
      </c>
      <c r="L296" s="1383" t="s">
        <v>1019</v>
      </c>
      <c r="N296" s="1383" t="s">
        <v>1897</v>
      </c>
      <c r="O296" s="1383" t="s">
        <v>1942</v>
      </c>
    </row>
    <row r="297" spans="1:15">
      <c r="A297" s="1382">
        <v>1160522265</v>
      </c>
      <c r="D297" s="1383" t="s">
        <v>2535</v>
      </c>
      <c r="E297" s="1383" t="s">
        <v>892</v>
      </c>
      <c r="F297" s="1383" t="s">
        <v>145</v>
      </c>
      <c r="G297" s="1383" t="s">
        <v>1894</v>
      </c>
      <c r="H297" s="1383" t="s">
        <v>36</v>
      </c>
      <c r="I297" s="1383" t="s">
        <v>892</v>
      </c>
      <c r="J297" s="1383" t="s">
        <v>1880</v>
      </c>
      <c r="K297" s="1383" t="s">
        <v>36</v>
      </c>
      <c r="L297" s="1383" t="s">
        <v>36</v>
      </c>
      <c r="N297" s="1383" t="s">
        <v>1897</v>
      </c>
      <c r="O297" s="1383" t="s">
        <v>1924</v>
      </c>
    </row>
    <row r="298" spans="1:15">
      <c r="A298" s="1382">
        <v>1149178387</v>
      </c>
      <c r="D298" s="1383" t="s">
        <v>2536</v>
      </c>
      <c r="E298" s="1383" t="s">
        <v>2537</v>
      </c>
      <c r="F298" s="1383" t="s">
        <v>146</v>
      </c>
      <c r="G298" s="1383" t="s">
        <v>1900</v>
      </c>
      <c r="H298" s="1383" t="s">
        <v>2012</v>
      </c>
      <c r="I298" s="1383" t="s">
        <v>2537</v>
      </c>
      <c r="J298" s="1383" t="s">
        <v>2014</v>
      </c>
      <c r="K298" s="1383" t="s">
        <v>2015</v>
      </c>
      <c r="L298" s="1383" t="s">
        <v>2012</v>
      </c>
      <c r="N298" s="1383" t="s">
        <v>1897</v>
      </c>
      <c r="O298" s="1383" t="s">
        <v>1903</v>
      </c>
    </row>
    <row r="299" spans="1:15">
      <c r="A299" s="1382">
        <v>1164550353</v>
      </c>
      <c r="D299" s="1383" t="s">
        <v>2538</v>
      </c>
      <c r="E299" s="1383" t="s">
        <v>2539</v>
      </c>
      <c r="F299" s="1383" t="s">
        <v>129</v>
      </c>
      <c r="G299" s="1383" t="s">
        <v>1868</v>
      </c>
      <c r="H299" s="1383" t="s">
        <v>1910</v>
      </c>
      <c r="I299" s="1383" t="s">
        <v>2539</v>
      </c>
      <c r="J299" s="1383" t="s">
        <v>1912</v>
      </c>
      <c r="K299" s="1383" t="s">
        <v>1913</v>
      </c>
      <c r="L299" s="1383" t="s">
        <v>1910</v>
      </c>
      <c r="N299" s="1383" t="s">
        <v>1897</v>
      </c>
      <c r="O299" s="1383" t="s">
        <v>1908</v>
      </c>
    </row>
    <row r="300" spans="1:15">
      <c r="A300" s="1382">
        <v>1161040168</v>
      </c>
      <c r="D300" s="1383" t="s">
        <v>2540</v>
      </c>
      <c r="E300" s="1383" t="s">
        <v>2541</v>
      </c>
      <c r="F300" s="1383" t="s">
        <v>145</v>
      </c>
      <c r="G300" s="1383" t="s">
        <v>1894</v>
      </c>
      <c r="H300" s="1383" t="s">
        <v>36</v>
      </c>
      <c r="I300" s="1383" t="s">
        <v>2541</v>
      </c>
      <c r="J300" s="1383" t="s">
        <v>1880</v>
      </c>
      <c r="K300" s="1383" t="s">
        <v>36</v>
      </c>
      <c r="L300" s="1383" t="s">
        <v>36</v>
      </c>
      <c r="N300" s="1383" t="s">
        <v>1897</v>
      </c>
      <c r="O300" s="1383" t="s">
        <v>1924</v>
      </c>
    </row>
    <row r="301" spans="1:15">
      <c r="A301" s="1382">
        <v>1149799059</v>
      </c>
      <c r="D301" s="1383" t="s">
        <v>2542</v>
      </c>
      <c r="E301" s="1383" t="s">
        <v>2543</v>
      </c>
      <c r="F301" s="1383" t="s">
        <v>137</v>
      </c>
      <c r="G301" s="1383" t="s">
        <v>1900</v>
      </c>
      <c r="H301" s="1383" t="s">
        <v>1020</v>
      </c>
      <c r="I301" s="1383" t="s">
        <v>2543</v>
      </c>
      <c r="J301" s="1383" t="s">
        <v>1979</v>
      </c>
      <c r="K301" s="1383" t="s">
        <v>1980</v>
      </c>
      <c r="L301" s="1383" t="s">
        <v>1020</v>
      </c>
      <c r="N301" s="1383" t="s">
        <v>1914</v>
      </c>
      <c r="O301" s="1383" t="s">
        <v>1939</v>
      </c>
    </row>
    <row r="302" spans="1:15">
      <c r="A302" s="1382">
        <v>1170311626</v>
      </c>
      <c r="D302" s="1383" t="s">
        <v>2544</v>
      </c>
      <c r="E302" s="1383" t="s">
        <v>643</v>
      </c>
      <c r="F302" s="1383" t="s">
        <v>129</v>
      </c>
      <c r="G302" s="1383" t="s">
        <v>1868</v>
      </c>
      <c r="H302" s="1383" t="s">
        <v>1910</v>
      </c>
      <c r="I302" s="1383" t="s">
        <v>643</v>
      </c>
      <c r="J302" s="1383" t="s">
        <v>1912</v>
      </c>
      <c r="K302" s="1383" t="s">
        <v>1913</v>
      </c>
      <c r="L302" s="1383" t="s">
        <v>1910</v>
      </c>
      <c r="N302" s="1383" t="s">
        <v>1914</v>
      </c>
      <c r="O302" s="1383" t="s">
        <v>1915</v>
      </c>
    </row>
    <row r="303" spans="1:15">
      <c r="A303" s="1382">
        <v>1164003965</v>
      </c>
      <c r="D303" s="1383" t="s">
        <v>2545</v>
      </c>
      <c r="E303" s="1383" t="s">
        <v>2546</v>
      </c>
      <c r="F303" s="1383" t="s">
        <v>145</v>
      </c>
      <c r="G303" s="1383" t="s">
        <v>1894</v>
      </c>
      <c r="H303" s="1383" t="s">
        <v>1004</v>
      </c>
      <c r="I303" s="1383" t="s">
        <v>2546</v>
      </c>
      <c r="J303" s="1383" t="s">
        <v>1868</v>
      </c>
      <c r="K303" s="1383" t="s">
        <v>1966</v>
      </c>
      <c r="L303" s="1383" t="s">
        <v>1004</v>
      </c>
      <c r="N303" s="1383" t="s">
        <v>1914</v>
      </c>
      <c r="O303" s="1383" t="s">
        <v>1915</v>
      </c>
    </row>
    <row r="304" spans="1:15">
      <c r="A304" s="1382">
        <v>1165520207</v>
      </c>
      <c r="D304" s="1383" t="s">
        <v>2547</v>
      </c>
      <c r="E304" s="1383" t="s">
        <v>2548</v>
      </c>
      <c r="F304" s="1383" t="s">
        <v>146</v>
      </c>
      <c r="G304" s="1383" t="s">
        <v>1900</v>
      </c>
      <c r="H304" s="1383" t="s">
        <v>1019</v>
      </c>
      <c r="I304" s="1383" t="s">
        <v>2548</v>
      </c>
      <c r="J304" s="1383" t="s">
        <v>1896</v>
      </c>
      <c r="K304" s="1383" t="s">
        <v>1902</v>
      </c>
      <c r="L304" s="1383" t="s">
        <v>1019</v>
      </c>
      <c r="N304" s="1383" t="s">
        <v>1897</v>
      </c>
      <c r="O304" s="1383" t="s">
        <v>1903</v>
      </c>
    </row>
    <row r="305" spans="1:15">
      <c r="A305" s="1382">
        <v>1173171563</v>
      </c>
      <c r="D305" s="1383" t="s">
        <v>2549</v>
      </c>
      <c r="E305" s="1383" t="s">
        <v>2550</v>
      </c>
      <c r="F305" s="1383" t="s">
        <v>145</v>
      </c>
      <c r="G305" s="1383" t="s">
        <v>1894</v>
      </c>
      <c r="H305" s="1383" t="s">
        <v>1002</v>
      </c>
      <c r="I305" s="1383" t="s">
        <v>2550</v>
      </c>
      <c r="J305" s="1383" t="s">
        <v>1896</v>
      </c>
      <c r="K305" s="1383" t="s">
        <v>1002</v>
      </c>
      <c r="L305" s="1383" t="s">
        <v>1002</v>
      </c>
      <c r="N305" s="1383" t="s">
        <v>1897</v>
      </c>
      <c r="O305" s="1383" t="s">
        <v>1924</v>
      </c>
    </row>
    <row r="306" spans="1:15">
      <c r="A306" s="1382">
        <v>1162844972</v>
      </c>
      <c r="D306" s="1383" t="s">
        <v>2551</v>
      </c>
      <c r="E306" s="1383" t="s">
        <v>2552</v>
      </c>
      <c r="F306" s="1383" t="s">
        <v>137</v>
      </c>
      <c r="G306" s="1383" t="s">
        <v>1880</v>
      </c>
      <c r="H306" s="1383" t="s">
        <v>36</v>
      </c>
      <c r="I306" s="1383" t="s">
        <v>2552</v>
      </c>
      <c r="J306" s="1383" t="s">
        <v>2009</v>
      </c>
      <c r="K306" s="1383" t="s">
        <v>2010</v>
      </c>
      <c r="L306" s="1383" t="s">
        <v>36</v>
      </c>
      <c r="N306" s="1383" t="s">
        <v>1897</v>
      </c>
      <c r="O306" s="1383" t="s">
        <v>1920</v>
      </c>
    </row>
    <row r="307" spans="1:15">
      <c r="A307" s="1382">
        <v>1146385985</v>
      </c>
      <c r="D307" s="1383" t="s">
        <v>2553</v>
      </c>
      <c r="E307" s="1383" t="s">
        <v>2554</v>
      </c>
      <c r="F307" s="1383" t="s">
        <v>110</v>
      </c>
      <c r="G307" s="1383" t="s">
        <v>1928</v>
      </c>
      <c r="H307" s="1383" t="s">
        <v>36</v>
      </c>
      <c r="I307" s="1383" t="s">
        <v>2554</v>
      </c>
      <c r="J307" s="1383" t="s">
        <v>1880</v>
      </c>
      <c r="K307" s="1383" t="s">
        <v>36</v>
      </c>
      <c r="L307" s="1383" t="s">
        <v>36</v>
      </c>
      <c r="N307" s="1383" t="s">
        <v>1897</v>
      </c>
      <c r="O307" s="1383" t="s">
        <v>1898</v>
      </c>
    </row>
    <row r="308" spans="1:15">
      <c r="A308" s="1382">
        <v>1142660084</v>
      </c>
      <c r="D308" s="1383" t="s">
        <v>2555</v>
      </c>
      <c r="E308" s="1383" t="s">
        <v>2556</v>
      </c>
      <c r="F308" s="1383" t="s">
        <v>129</v>
      </c>
      <c r="G308" s="1383" t="s">
        <v>2161</v>
      </c>
      <c r="H308" s="1383" t="s">
        <v>1004</v>
      </c>
      <c r="I308" s="1383" t="s">
        <v>2556</v>
      </c>
      <c r="J308" s="1383" t="s">
        <v>1868</v>
      </c>
      <c r="K308" s="1383" t="s">
        <v>1004</v>
      </c>
      <c r="L308" s="1383" t="s">
        <v>1004</v>
      </c>
      <c r="N308" s="1383" t="s">
        <v>1897</v>
      </c>
      <c r="O308" s="1383" t="s">
        <v>1908</v>
      </c>
    </row>
    <row r="309" spans="1:15">
      <c r="A309" s="1382">
        <v>1149667363</v>
      </c>
      <c r="D309" s="1383" t="s">
        <v>2557</v>
      </c>
      <c r="E309" s="1383" t="s">
        <v>2558</v>
      </c>
      <c r="F309" s="1383" t="s">
        <v>110</v>
      </c>
      <c r="G309" s="1383" t="s">
        <v>1928</v>
      </c>
      <c r="H309" s="1383" t="s">
        <v>1003</v>
      </c>
      <c r="I309" s="1383" t="s">
        <v>2558</v>
      </c>
      <c r="J309" s="1383" t="s">
        <v>1923</v>
      </c>
      <c r="K309" s="1383" t="s">
        <v>1003</v>
      </c>
      <c r="L309" s="1383" t="s">
        <v>1003</v>
      </c>
      <c r="N309" s="1383" t="s">
        <v>1897</v>
      </c>
      <c r="O309" s="1383" t="s">
        <v>1898</v>
      </c>
    </row>
    <row r="310" spans="1:15">
      <c r="A310" s="1382">
        <v>1143671791</v>
      </c>
      <c r="D310" s="1383" t="s">
        <v>2559</v>
      </c>
      <c r="E310" s="1383" t="s">
        <v>2560</v>
      </c>
      <c r="F310" s="1383" t="s">
        <v>146</v>
      </c>
      <c r="G310" s="1383" t="s">
        <v>1900</v>
      </c>
      <c r="H310" s="1383" t="s">
        <v>1019</v>
      </c>
      <c r="I310" s="1383" t="s">
        <v>2560</v>
      </c>
      <c r="J310" s="1383" t="s">
        <v>1896</v>
      </c>
      <c r="K310" s="1383" t="s">
        <v>1902</v>
      </c>
      <c r="L310" s="1383" t="s">
        <v>1019</v>
      </c>
      <c r="N310" s="1383" t="s">
        <v>1897</v>
      </c>
      <c r="O310" s="1383" t="s">
        <v>1903</v>
      </c>
    </row>
    <row r="311" spans="1:15">
      <c r="A311" s="1382">
        <v>1160476355</v>
      </c>
      <c r="D311" s="1383" t="s">
        <v>2561</v>
      </c>
      <c r="E311" s="1383" t="s">
        <v>2562</v>
      </c>
      <c r="F311" s="1383" t="s">
        <v>137</v>
      </c>
      <c r="G311" s="1383" t="s">
        <v>1868</v>
      </c>
      <c r="H311" s="1383" t="s">
        <v>1910</v>
      </c>
      <c r="I311" s="1383" t="s">
        <v>2562</v>
      </c>
      <c r="J311" s="1383" t="s">
        <v>1912</v>
      </c>
      <c r="K311" s="1383" t="s">
        <v>1913</v>
      </c>
      <c r="L311" s="1383" t="s">
        <v>1910</v>
      </c>
      <c r="N311" s="1383" t="s">
        <v>1897</v>
      </c>
      <c r="O311" s="1383" t="s">
        <v>1993</v>
      </c>
    </row>
    <row r="312" spans="1:15">
      <c r="A312" s="1382">
        <v>1162782388</v>
      </c>
      <c r="D312" s="1383" t="s">
        <v>2563</v>
      </c>
      <c r="E312" s="1383" t="s">
        <v>2564</v>
      </c>
      <c r="F312" s="1383" t="s">
        <v>133</v>
      </c>
      <c r="G312" s="1383" t="s">
        <v>1868</v>
      </c>
      <c r="H312" s="1383" t="s">
        <v>1910</v>
      </c>
      <c r="I312" s="1383" t="s">
        <v>2564</v>
      </c>
      <c r="J312" s="1383" t="s">
        <v>1912</v>
      </c>
      <c r="K312" s="1383" t="s">
        <v>1913</v>
      </c>
      <c r="L312" s="1383" t="s">
        <v>1910</v>
      </c>
      <c r="N312" s="1383" t="s">
        <v>1914</v>
      </c>
      <c r="O312" s="1383" t="s">
        <v>1961</v>
      </c>
    </row>
    <row r="313" spans="1:15">
      <c r="A313" s="1382">
        <v>1142139840</v>
      </c>
      <c r="D313" s="1383" t="s">
        <v>2565</v>
      </c>
      <c r="E313" s="1383" t="s">
        <v>2566</v>
      </c>
      <c r="F313" s="1383" t="s">
        <v>137</v>
      </c>
      <c r="G313" s="1383" t="s">
        <v>1868</v>
      </c>
      <c r="H313" s="1383" t="s">
        <v>1910</v>
      </c>
      <c r="I313" s="1383" t="s">
        <v>2566</v>
      </c>
      <c r="J313" s="1383" t="s">
        <v>1912</v>
      </c>
      <c r="K313" s="1383" t="s">
        <v>1913</v>
      </c>
      <c r="L313" s="1383" t="s">
        <v>1910</v>
      </c>
      <c r="N313" s="1383" t="s">
        <v>1897</v>
      </c>
      <c r="O313" s="1383" t="s">
        <v>2034</v>
      </c>
    </row>
    <row r="314" spans="1:15">
      <c r="A314" s="1382">
        <v>1145024296</v>
      </c>
      <c r="D314" s="1383" t="s">
        <v>2567</v>
      </c>
      <c r="E314" s="1383" t="s">
        <v>2568</v>
      </c>
      <c r="F314" s="1383" t="s">
        <v>137</v>
      </c>
      <c r="G314" s="1383" t="s">
        <v>1868</v>
      </c>
      <c r="H314" s="1383" t="s">
        <v>1910</v>
      </c>
      <c r="I314" s="1383" t="s">
        <v>2568</v>
      </c>
      <c r="J314" s="1383" t="s">
        <v>1912</v>
      </c>
      <c r="K314" s="1383" t="s">
        <v>1913</v>
      </c>
      <c r="L314" s="1383" t="s">
        <v>1910</v>
      </c>
      <c r="N314" s="1383" t="s">
        <v>1914</v>
      </c>
      <c r="O314" s="1383" t="s">
        <v>2084</v>
      </c>
    </row>
    <row r="315" spans="1:15">
      <c r="A315" s="1382">
        <v>1143751593</v>
      </c>
      <c r="D315" s="1383" t="s">
        <v>2569</v>
      </c>
      <c r="E315" s="1383" t="s">
        <v>2570</v>
      </c>
      <c r="F315" s="1383" t="s">
        <v>137</v>
      </c>
      <c r="G315" s="1383" t="s">
        <v>1868</v>
      </c>
      <c r="H315" s="1383" t="s">
        <v>1910</v>
      </c>
      <c r="I315" s="1383" t="s">
        <v>2570</v>
      </c>
      <c r="J315" s="1383" t="s">
        <v>1912</v>
      </c>
      <c r="K315" s="1383" t="s">
        <v>1913</v>
      </c>
      <c r="L315" s="1383" t="s">
        <v>1910</v>
      </c>
      <c r="N315" s="1383" t="s">
        <v>1914</v>
      </c>
      <c r="O315" s="1383" t="s">
        <v>2084</v>
      </c>
    </row>
    <row r="316" spans="1:15">
      <c r="A316" s="1382">
        <v>1163939607</v>
      </c>
      <c r="D316" s="1383" t="s">
        <v>2571</v>
      </c>
      <c r="E316" s="1383" t="s">
        <v>2572</v>
      </c>
      <c r="F316" s="1383" t="s">
        <v>137</v>
      </c>
      <c r="G316" s="1383" t="s">
        <v>1868</v>
      </c>
      <c r="H316" s="1383" t="s">
        <v>1910</v>
      </c>
      <c r="I316" s="1383" t="s">
        <v>2572</v>
      </c>
      <c r="J316" s="1383" t="s">
        <v>1912</v>
      </c>
      <c r="K316" s="1383" t="s">
        <v>1913</v>
      </c>
      <c r="L316" s="1383" t="s">
        <v>1910</v>
      </c>
      <c r="N316" s="1383" t="s">
        <v>1897</v>
      </c>
      <c r="O316" s="1383" t="s">
        <v>1993</v>
      </c>
    </row>
    <row r="317" spans="1:15">
      <c r="A317" s="1382">
        <v>1143833326</v>
      </c>
      <c r="D317" s="1383" t="s">
        <v>2573</v>
      </c>
      <c r="E317" s="1383" t="s">
        <v>2574</v>
      </c>
      <c r="F317" s="1383" t="s">
        <v>145</v>
      </c>
      <c r="G317" s="1383" t="s">
        <v>1894</v>
      </c>
      <c r="H317" s="1383" t="s">
        <v>1002</v>
      </c>
      <c r="I317" s="1383" t="s">
        <v>2574</v>
      </c>
      <c r="J317" s="1383" t="s">
        <v>1896</v>
      </c>
      <c r="K317" s="1383" t="s">
        <v>1002</v>
      </c>
      <c r="L317" s="1383" t="s">
        <v>1002</v>
      </c>
      <c r="N317" s="1383" t="s">
        <v>1897</v>
      </c>
      <c r="O317" s="1383" t="s">
        <v>1898</v>
      </c>
    </row>
    <row r="318" spans="1:15">
      <c r="A318" s="1382">
        <v>1167694042</v>
      </c>
      <c r="D318" s="1383" t="s">
        <v>2575</v>
      </c>
      <c r="E318" s="1383" t="s">
        <v>2576</v>
      </c>
      <c r="F318" s="1383" t="s">
        <v>133</v>
      </c>
      <c r="G318" s="1383" t="s">
        <v>1868</v>
      </c>
      <c r="H318" s="1383" t="s">
        <v>1910</v>
      </c>
      <c r="I318" s="1383" t="s">
        <v>2576</v>
      </c>
      <c r="J318" s="1383" t="s">
        <v>1912</v>
      </c>
      <c r="K318" s="1383" t="s">
        <v>1913</v>
      </c>
      <c r="L318" s="1383" t="s">
        <v>1910</v>
      </c>
      <c r="N318" s="1383" t="s">
        <v>1914</v>
      </c>
      <c r="O318" s="1383" t="s">
        <v>1961</v>
      </c>
    </row>
    <row r="319" spans="1:15">
      <c r="A319" s="1382">
        <v>1163439582</v>
      </c>
      <c r="D319" s="1383" t="s">
        <v>2577</v>
      </c>
      <c r="E319" s="1383" t="s">
        <v>2578</v>
      </c>
      <c r="F319" s="1383" t="s">
        <v>145</v>
      </c>
      <c r="G319" s="1383" t="s">
        <v>1894</v>
      </c>
      <c r="H319" s="1383" t="s">
        <v>36</v>
      </c>
      <c r="I319" s="1383" t="s">
        <v>2578</v>
      </c>
      <c r="J319" s="1383" t="s">
        <v>1880</v>
      </c>
      <c r="K319" s="1383" t="s">
        <v>36</v>
      </c>
      <c r="L319" s="1383" t="s">
        <v>36</v>
      </c>
      <c r="N319" s="1383" t="s">
        <v>1897</v>
      </c>
      <c r="O319" s="1383" t="s">
        <v>1924</v>
      </c>
    </row>
    <row r="320" spans="1:15">
      <c r="A320" s="1382">
        <v>1143400019</v>
      </c>
      <c r="D320" s="1383" t="s">
        <v>2579</v>
      </c>
      <c r="E320" s="1383" t="s">
        <v>2580</v>
      </c>
      <c r="F320" s="1383" t="s">
        <v>137</v>
      </c>
      <c r="G320" s="1383" t="s">
        <v>1868</v>
      </c>
      <c r="H320" s="1383" t="s">
        <v>1910</v>
      </c>
      <c r="I320" s="1383" t="s">
        <v>2580</v>
      </c>
      <c r="J320" s="1383" t="s">
        <v>1912</v>
      </c>
      <c r="K320" s="1383" t="s">
        <v>1913</v>
      </c>
      <c r="L320" s="1383" t="s">
        <v>1910</v>
      </c>
      <c r="N320" s="1383" t="s">
        <v>1897</v>
      </c>
      <c r="O320" s="1383" t="s">
        <v>1993</v>
      </c>
    </row>
    <row r="321" spans="1:15">
      <c r="A321" s="1382">
        <v>1142322107</v>
      </c>
      <c r="D321" s="1383" t="s">
        <v>2581</v>
      </c>
      <c r="E321" s="1383" t="s">
        <v>2582</v>
      </c>
      <c r="F321" s="1383" t="s">
        <v>137</v>
      </c>
      <c r="G321" s="1383" t="s">
        <v>1868</v>
      </c>
      <c r="H321" s="1383" t="s">
        <v>1910</v>
      </c>
      <c r="I321" s="1383" t="s">
        <v>2582</v>
      </c>
      <c r="J321" s="1383" t="s">
        <v>1912</v>
      </c>
      <c r="K321" s="1383" t="s">
        <v>1913</v>
      </c>
      <c r="L321" s="1383" t="s">
        <v>1910</v>
      </c>
      <c r="N321" s="1383" t="s">
        <v>1897</v>
      </c>
      <c r="O321" s="1383" t="s">
        <v>2034</v>
      </c>
    </row>
    <row r="322" spans="1:15">
      <c r="A322" s="1382">
        <v>1169970309</v>
      </c>
      <c r="D322" s="1383" t="s">
        <v>2583</v>
      </c>
      <c r="E322" s="1383" t="s">
        <v>2584</v>
      </c>
      <c r="F322" s="1383" t="s">
        <v>137</v>
      </c>
      <c r="G322" s="1383" t="s">
        <v>1868</v>
      </c>
      <c r="H322" s="1383" t="s">
        <v>1910</v>
      </c>
      <c r="I322" s="1383" t="s">
        <v>2584</v>
      </c>
      <c r="J322" s="1383" t="s">
        <v>1912</v>
      </c>
      <c r="K322" s="1383" t="s">
        <v>1913</v>
      </c>
      <c r="L322" s="1383" t="s">
        <v>1910</v>
      </c>
      <c r="N322" s="1383" t="s">
        <v>1897</v>
      </c>
      <c r="O322" s="1383" t="s">
        <v>1993</v>
      </c>
    </row>
    <row r="323" spans="1:15">
      <c r="A323" s="1382">
        <v>1142318055</v>
      </c>
      <c r="D323" s="1383" t="s">
        <v>2585</v>
      </c>
      <c r="E323" s="1383" t="s">
        <v>2586</v>
      </c>
      <c r="F323" s="1383" t="s">
        <v>137</v>
      </c>
      <c r="G323" s="1383" t="s">
        <v>1868</v>
      </c>
      <c r="H323" s="1383" t="s">
        <v>1910</v>
      </c>
      <c r="I323" s="1383" t="s">
        <v>2586</v>
      </c>
      <c r="J323" s="1383" t="s">
        <v>1912</v>
      </c>
      <c r="K323" s="1383" t="s">
        <v>1913</v>
      </c>
      <c r="L323" s="1383" t="s">
        <v>1910</v>
      </c>
      <c r="N323" s="1383" t="s">
        <v>1897</v>
      </c>
      <c r="O323" s="1383" t="s">
        <v>2034</v>
      </c>
    </row>
    <row r="324" spans="1:15">
      <c r="A324" s="1382">
        <v>1143807536</v>
      </c>
      <c r="D324" s="1383" t="s">
        <v>2587</v>
      </c>
      <c r="E324" s="1383" t="s">
        <v>2588</v>
      </c>
      <c r="F324" s="1383" t="s">
        <v>137</v>
      </c>
      <c r="G324" s="1383" t="s">
        <v>1868</v>
      </c>
      <c r="H324" s="1383" t="s">
        <v>1910</v>
      </c>
      <c r="I324" s="1383" t="s">
        <v>2588</v>
      </c>
      <c r="J324" s="1383" t="s">
        <v>1912</v>
      </c>
      <c r="K324" s="1383" t="s">
        <v>1913</v>
      </c>
      <c r="L324" s="1383" t="s">
        <v>1910</v>
      </c>
      <c r="N324" s="1383" t="s">
        <v>1914</v>
      </c>
      <c r="O324" s="1383" t="s">
        <v>2084</v>
      </c>
    </row>
    <row r="325" spans="1:15">
      <c r="A325" s="1382">
        <v>1144197390</v>
      </c>
      <c r="D325" s="1383" t="s">
        <v>2589</v>
      </c>
      <c r="E325" s="1383" t="s">
        <v>2590</v>
      </c>
      <c r="F325" s="1383" t="s">
        <v>137</v>
      </c>
      <c r="G325" s="1383" t="s">
        <v>1868</v>
      </c>
      <c r="H325" s="1383" t="s">
        <v>1910</v>
      </c>
      <c r="I325" s="1383" t="s">
        <v>2590</v>
      </c>
      <c r="J325" s="1383" t="s">
        <v>1912</v>
      </c>
      <c r="K325" s="1383" t="s">
        <v>1913</v>
      </c>
      <c r="L325" s="1383" t="s">
        <v>1910</v>
      </c>
      <c r="N325" s="1383" t="s">
        <v>1897</v>
      </c>
      <c r="O325" s="1383" t="s">
        <v>1993</v>
      </c>
    </row>
    <row r="326" spans="1:15">
      <c r="A326" s="1383">
        <v>1143208313</v>
      </c>
      <c r="D326" s="1383" t="s">
        <v>2591</v>
      </c>
      <c r="E326" s="1383" t="s">
        <v>2592</v>
      </c>
      <c r="F326" s="1383" t="s">
        <v>137</v>
      </c>
      <c r="G326" s="1383" t="s">
        <v>1868</v>
      </c>
      <c r="H326" s="1383" t="s">
        <v>1910</v>
      </c>
      <c r="I326" s="1383" t="s">
        <v>2592</v>
      </c>
      <c r="J326" s="1383" t="s">
        <v>1912</v>
      </c>
      <c r="K326" s="1383" t="s">
        <v>1913</v>
      </c>
      <c r="L326" s="1383" t="s">
        <v>1910</v>
      </c>
      <c r="N326" s="1383" t="s">
        <v>1897</v>
      </c>
      <c r="O326" s="1383" t="s">
        <v>2034</v>
      </c>
    </row>
    <row r="327" spans="1:15">
      <c r="A327" s="1382">
        <v>1148080519</v>
      </c>
      <c r="D327" s="1383" t="s">
        <v>2593</v>
      </c>
      <c r="E327" s="1383" t="s">
        <v>2594</v>
      </c>
      <c r="F327" s="1383" t="s">
        <v>137</v>
      </c>
      <c r="G327" s="1383" t="s">
        <v>1868</v>
      </c>
      <c r="H327" s="1383" t="s">
        <v>1910</v>
      </c>
      <c r="I327" s="1383" t="s">
        <v>2594</v>
      </c>
      <c r="J327" s="1383" t="s">
        <v>1912</v>
      </c>
      <c r="K327" s="1383" t="s">
        <v>1913</v>
      </c>
      <c r="L327" s="1383" t="s">
        <v>1910</v>
      </c>
      <c r="N327" s="1383" t="s">
        <v>1897</v>
      </c>
      <c r="O327" s="1383" t="s">
        <v>1993</v>
      </c>
    </row>
    <row r="328" spans="1:15">
      <c r="A328" s="1382">
        <v>1144204063</v>
      </c>
      <c r="D328" s="1383" t="s">
        <v>2595</v>
      </c>
      <c r="E328" s="1383" t="s">
        <v>2596</v>
      </c>
      <c r="F328" s="1383" t="s">
        <v>137</v>
      </c>
      <c r="G328" s="1383" t="s">
        <v>1868</v>
      </c>
      <c r="H328" s="1383" t="s">
        <v>1910</v>
      </c>
      <c r="I328" s="1383" t="s">
        <v>2596</v>
      </c>
      <c r="J328" s="1383" t="s">
        <v>1912</v>
      </c>
      <c r="K328" s="1383" t="s">
        <v>1913</v>
      </c>
      <c r="L328" s="1383" t="s">
        <v>1910</v>
      </c>
      <c r="N328" s="1383" t="s">
        <v>1914</v>
      </c>
      <c r="O328" s="1383" t="s">
        <v>2084</v>
      </c>
    </row>
    <row r="329" spans="1:15">
      <c r="A329" s="1382">
        <v>1142784306</v>
      </c>
      <c r="D329" s="1383" t="s">
        <v>2597</v>
      </c>
      <c r="E329" s="1383" t="s">
        <v>2598</v>
      </c>
      <c r="F329" s="1383" t="s">
        <v>137</v>
      </c>
      <c r="G329" s="1383" t="s">
        <v>1880</v>
      </c>
      <c r="H329" s="1383" t="s">
        <v>36</v>
      </c>
      <c r="I329" s="1383" t="s">
        <v>2598</v>
      </c>
      <c r="J329" s="1383" t="s">
        <v>2009</v>
      </c>
      <c r="K329" s="1383" t="s">
        <v>2010</v>
      </c>
      <c r="L329" s="1383" t="s">
        <v>36</v>
      </c>
      <c r="N329" s="1383" t="s">
        <v>1897</v>
      </c>
      <c r="O329" s="1383" t="s">
        <v>1920</v>
      </c>
    </row>
    <row r="330" spans="1:15">
      <c r="A330" s="1382">
        <v>1142284406</v>
      </c>
      <c r="D330" s="1383" t="s">
        <v>2599</v>
      </c>
      <c r="E330" s="1383" t="s">
        <v>2600</v>
      </c>
      <c r="F330" s="1383" t="s">
        <v>146</v>
      </c>
      <c r="G330" s="1383" t="s">
        <v>1900</v>
      </c>
      <c r="H330" s="1383" t="s">
        <v>1019</v>
      </c>
      <c r="I330" s="1383" t="s">
        <v>2600</v>
      </c>
      <c r="J330" s="1383" t="s">
        <v>1896</v>
      </c>
      <c r="K330" s="1383" t="s">
        <v>1902</v>
      </c>
      <c r="L330" s="1383" t="s">
        <v>1019</v>
      </c>
      <c r="N330" s="1383" t="s">
        <v>1897</v>
      </c>
      <c r="O330" s="1383" t="s">
        <v>1942</v>
      </c>
    </row>
    <row r="331" spans="1:15">
      <c r="A331" s="1382">
        <v>1141303090</v>
      </c>
      <c r="D331" s="1383" t="s">
        <v>2601</v>
      </c>
      <c r="E331" s="1383" t="s">
        <v>2602</v>
      </c>
      <c r="F331" s="1383" t="s">
        <v>146</v>
      </c>
      <c r="G331" s="1383" t="s">
        <v>1900</v>
      </c>
      <c r="H331" s="1383" t="s">
        <v>1019</v>
      </c>
      <c r="I331" s="1383" t="s">
        <v>2602</v>
      </c>
      <c r="J331" s="1383" t="s">
        <v>1896</v>
      </c>
      <c r="K331" s="1383" t="s">
        <v>1902</v>
      </c>
      <c r="L331" s="1383" t="s">
        <v>1019</v>
      </c>
      <c r="N331" s="1383" t="s">
        <v>1897</v>
      </c>
      <c r="O331" s="1383" t="s">
        <v>1942</v>
      </c>
    </row>
    <row r="332" spans="1:15">
      <c r="A332" s="1382">
        <v>1169099828</v>
      </c>
      <c r="D332" s="1383" t="s">
        <v>2603</v>
      </c>
      <c r="E332" s="1383" t="s">
        <v>2604</v>
      </c>
      <c r="F332" s="1383" t="s">
        <v>137</v>
      </c>
      <c r="G332" s="1383" t="s">
        <v>1900</v>
      </c>
      <c r="H332" s="1383" t="s">
        <v>1019</v>
      </c>
      <c r="I332" s="1383" t="s">
        <v>2604</v>
      </c>
      <c r="J332" s="1383" t="s">
        <v>1896</v>
      </c>
      <c r="K332" s="1383" t="s">
        <v>1902</v>
      </c>
      <c r="L332" s="1383" t="s">
        <v>1019</v>
      </c>
      <c r="N332" s="1383" t="s">
        <v>1914</v>
      </c>
      <c r="O332" s="1383" t="s">
        <v>1939</v>
      </c>
    </row>
    <row r="333" spans="1:15">
      <c r="A333" s="1382">
        <v>1165633679</v>
      </c>
      <c r="D333" s="1383" t="s">
        <v>2605</v>
      </c>
      <c r="E333" s="1383" t="s">
        <v>2606</v>
      </c>
      <c r="F333" s="1383" t="s">
        <v>145</v>
      </c>
      <c r="G333" s="1383" t="s">
        <v>1894</v>
      </c>
      <c r="H333" s="1383" t="s">
        <v>1002</v>
      </c>
      <c r="I333" s="1383" t="s">
        <v>2606</v>
      </c>
      <c r="J333" s="1383" t="s">
        <v>1896</v>
      </c>
      <c r="K333" s="1383" t="s">
        <v>1002</v>
      </c>
      <c r="L333" s="1383" t="s">
        <v>1002</v>
      </c>
      <c r="N333" s="1383" t="s">
        <v>1897</v>
      </c>
      <c r="O333" s="1383" t="s">
        <v>1924</v>
      </c>
    </row>
    <row r="334" spans="1:15">
      <c r="A334" s="1382">
        <v>1146255097</v>
      </c>
      <c r="D334" s="1383" t="s">
        <v>2607</v>
      </c>
      <c r="E334" s="1383" t="s">
        <v>2608</v>
      </c>
      <c r="F334" s="1383" t="s">
        <v>129</v>
      </c>
      <c r="G334" s="1383" t="s">
        <v>2161</v>
      </c>
      <c r="H334" s="1383" t="s">
        <v>1004</v>
      </c>
      <c r="I334" s="1383" t="s">
        <v>2608</v>
      </c>
      <c r="J334" s="1383" t="s">
        <v>1868</v>
      </c>
      <c r="K334" s="1383" t="s">
        <v>1004</v>
      </c>
      <c r="L334" s="1383" t="s">
        <v>1004</v>
      </c>
      <c r="N334" s="1383" t="s">
        <v>1897</v>
      </c>
      <c r="O334" s="1383" t="s">
        <v>1908</v>
      </c>
    </row>
    <row r="335" spans="1:15">
      <c r="A335" s="1382">
        <v>1149144702</v>
      </c>
      <c r="D335" s="1383" t="s">
        <v>2609</v>
      </c>
      <c r="E335" s="1383" t="s">
        <v>2610</v>
      </c>
      <c r="F335" s="1383" t="s">
        <v>238</v>
      </c>
      <c r="G335" s="1383" t="s">
        <v>1928</v>
      </c>
      <c r="H335" s="1383" t="s">
        <v>1003</v>
      </c>
      <c r="I335" s="1383" t="s">
        <v>2610</v>
      </c>
      <c r="J335" s="1383" t="s">
        <v>1923</v>
      </c>
      <c r="K335" s="1383" t="s">
        <v>1003</v>
      </c>
      <c r="L335" s="1383" t="s">
        <v>1003</v>
      </c>
      <c r="N335" s="1383" t="s">
        <v>1897</v>
      </c>
      <c r="O335" s="1383" t="s">
        <v>1898</v>
      </c>
    </row>
    <row r="336" spans="1:15">
      <c r="A336" s="1382">
        <v>1166014739</v>
      </c>
      <c r="D336" s="1383" t="s">
        <v>2611</v>
      </c>
      <c r="E336" s="1383" t="s">
        <v>2612</v>
      </c>
      <c r="F336" s="1383" t="s">
        <v>145</v>
      </c>
      <c r="G336" s="1383" t="s">
        <v>1894</v>
      </c>
      <c r="H336" s="1383" t="s">
        <v>36</v>
      </c>
      <c r="I336" s="1383" t="s">
        <v>2612</v>
      </c>
      <c r="J336" s="1383" t="s">
        <v>1880</v>
      </c>
      <c r="K336" s="1383" t="s">
        <v>36</v>
      </c>
      <c r="L336" s="1383" t="s">
        <v>36</v>
      </c>
      <c r="N336" s="1383" t="s">
        <v>1897</v>
      </c>
      <c r="O336" s="1383" t="s">
        <v>1924</v>
      </c>
    </row>
    <row r="337" spans="1:15">
      <c r="A337" s="1382">
        <v>1160306792</v>
      </c>
      <c r="D337" s="1383" t="s">
        <v>2613</v>
      </c>
      <c r="E337" s="1383" t="s">
        <v>2614</v>
      </c>
      <c r="F337" s="1383" t="s">
        <v>137</v>
      </c>
      <c r="G337" s="1383" t="s">
        <v>1868</v>
      </c>
      <c r="H337" s="1383" t="s">
        <v>1910</v>
      </c>
      <c r="I337" s="1383" t="s">
        <v>2614</v>
      </c>
      <c r="J337" s="1383" t="s">
        <v>1912</v>
      </c>
      <c r="K337" s="1383" t="s">
        <v>1913</v>
      </c>
      <c r="L337" s="1383" t="s">
        <v>1910</v>
      </c>
      <c r="N337" s="1383" t="s">
        <v>1897</v>
      </c>
      <c r="O337" s="1383" t="s">
        <v>1993</v>
      </c>
    </row>
    <row r="338" spans="1:15">
      <c r="A338" s="1382">
        <v>1149815814</v>
      </c>
      <c r="D338" s="1383" t="s">
        <v>2615</v>
      </c>
      <c r="E338" s="1383" t="s">
        <v>2616</v>
      </c>
      <c r="F338" s="1383" t="s">
        <v>110</v>
      </c>
      <c r="G338" s="1383" t="s">
        <v>1928</v>
      </c>
      <c r="H338" s="1383" t="s">
        <v>1003</v>
      </c>
      <c r="I338" s="1383" t="s">
        <v>2616</v>
      </c>
      <c r="J338" s="1383" t="s">
        <v>1923</v>
      </c>
      <c r="K338" s="1383" t="s">
        <v>1003</v>
      </c>
      <c r="L338" s="1383" t="s">
        <v>1003</v>
      </c>
      <c r="N338" s="1383" t="s">
        <v>1897</v>
      </c>
      <c r="O338" s="1383" t="s">
        <v>1898</v>
      </c>
    </row>
    <row r="339" spans="1:15">
      <c r="A339" s="1382">
        <v>1162743620</v>
      </c>
      <c r="D339" s="1383" t="s">
        <v>2617</v>
      </c>
      <c r="E339" s="1383" t="s">
        <v>2618</v>
      </c>
      <c r="F339" s="1383" t="s">
        <v>146</v>
      </c>
      <c r="G339" s="1383" t="s">
        <v>1900</v>
      </c>
      <c r="H339" s="1383" t="s">
        <v>1020</v>
      </c>
      <c r="I339" s="1383" t="s">
        <v>2618</v>
      </c>
      <c r="J339" s="1383" t="s">
        <v>1979</v>
      </c>
      <c r="K339" s="1383" t="s">
        <v>1980</v>
      </c>
      <c r="L339" s="1383" t="s">
        <v>1020</v>
      </c>
      <c r="N339" s="1383" t="s">
        <v>1914</v>
      </c>
      <c r="O339" s="1383" t="s">
        <v>1939</v>
      </c>
    </row>
    <row r="340" spans="1:15">
      <c r="A340" s="1382">
        <v>1142568931</v>
      </c>
      <c r="D340" s="1383" t="s">
        <v>2619</v>
      </c>
      <c r="E340" s="1383" t="s">
        <v>2620</v>
      </c>
      <c r="F340" s="1383" t="s">
        <v>145</v>
      </c>
      <c r="G340" s="1383" t="s">
        <v>1894</v>
      </c>
      <c r="H340" s="1383" t="s">
        <v>2023</v>
      </c>
      <c r="I340" s="1383" t="s">
        <v>2620</v>
      </c>
      <c r="J340" s="1383" t="s">
        <v>2025</v>
      </c>
      <c r="K340" s="1383" t="s">
        <v>2023</v>
      </c>
      <c r="L340" s="1383" t="s">
        <v>2023</v>
      </c>
      <c r="N340" s="1383" t="s">
        <v>1897</v>
      </c>
      <c r="O340" s="1383" t="s">
        <v>1924</v>
      </c>
    </row>
    <row r="341" spans="1:15">
      <c r="A341" s="1382">
        <v>1161927166</v>
      </c>
      <c r="D341" s="1383" t="s">
        <v>2621</v>
      </c>
      <c r="E341" s="1383" t="s">
        <v>654</v>
      </c>
      <c r="F341" s="1383" t="s">
        <v>103</v>
      </c>
      <c r="G341" s="1383" t="s">
        <v>1868</v>
      </c>
      <c r="H341" s="1383" t="s">
        <v>1910</v>
      </c>
      <c r="I341" s="1383" t="s">
        <v>654</v>
      </c>
      <c r="J341" s="1383" t="s">
        <v>1912</v>
      </c>
      <c r="K341" s="1383" t="s">
        <v>1913</v>
      </c>
      <c r="L341" s="1383" t="s">
        <v>1910</v>
      </c>
      <c r="N341" s="1383" t="s">
        <v>1914</v>
      </c>
      <c r="O341" s="1383" t="s">
        <v>1915</v>
      </c>
    </row>
    <row r="342" spans="1:15">
      <c r="A342" s="1382">
        <v>1144515633</v>
      </c>
      <c r="D342" s="1383" t="s">
        <v>2622</v>
      </c>
      <c r="E342" s="1383" t="s">
        <v>2623</v>
      </c>
      <c r="F342" s="1383" t="s">
        <v>129</v>
      </c>
      <c r="G342" s="1383" t="s">
        <v>1868</v>
      </c>
      <c r="H342" s="1383" t="s">
        <v>1910</v>
      </c>
      <c r="I342" s="1383" t="s">
        <v>2623</v>
      </c>
      <c r="J342" s="1383" t="s">
        <v>1912</v>
      </c>
      <c r="K342" s="1383" t="s">
        <v>1913</v>
      </c>
      <c r="L342" s="1383" t="s">
        <v>1910</v>
      </c>
      <c r="N342" s="1383" t="s">
        <v>1897</v>
      </c>
      <c r="O342" s="1383" t="s">
        <v>1908</v>
      </c>
    </row>
    <row r="343" spans="1:15">
      <c r="A343" s="1382">
        <v>1162238613</v>
      </c>
      <c r="D343" s="1383" t="s">
        <v>2624</v>
      </c>
      <c r="E343" s="1383" t="s">
        <v>2625</v>
      </c>
      <c r="F343" s="1383" t="s">
        <v>133</v>
      </c>
      <c r="G343" s="1383" t="s">
        <v>1900</v>
      </c>
      <c r="H343" s="1383" t="s">
        <v>1019</v>
      </c>
      <c r="I343" s="1383" t="s">
        <v>2625</v>
      </c>
      <c r="J343" s="1383" t="s">
        <v>1896</v>
      </c>
      <c r="K343" s="1383" t="s">
        <v>1902</v>
      </c>
      <c r="L343" s="1383" t="s">
        <v>1019</v>
      </c>
      <c r="N343" s="1383" t="s">
        <v>1914</v>
      </c>
      <c r="O343" s="1383" t="s">
        <v>1939</v>
      </c>
    </row>
    <row r="344" spans="1:15">
      <c r="A344" s="1382">
        <v>1168960053</v>
      </c>
      <c r="D344" s="1383" t="s">
        <v>2626</v>
      </c>
      <c r="E344" s="1383" t="s">
        <v>2627</v>
      </c>
      <c r="F344" s="1383" t="s">
        <v>137</v>
      </c>
      <c r="G344" s="1383" t="s">
        <v>1868</v>
      </c>
      <c r="H344" s="1383" t="s">
        <v>1910</v>
      </c>
      <c r="I344" s="1383" t="s">
        <v>2627</v>
      </c>
      <c r="J344" s="1383" t="s">
        <v>1912</v>
      </c>
      <c r="K344" s="1383" t="s">
        <v>1913</v>
      </c>
      <c r="L344" s="1383" t="s">
        <v>1910</v>
      </c>
      <c r="N344" s="1383" t="s">
        <v>1897</v>
      </c>
      <c r="O344" s="1383" t="s">
        <v>2034</v>
      </c>
    </row>
    <row r="345" spans="1:15">
      <c r="A345" s="1382">
        <v>1142239574</v>
      </c>
      <c r="D345" s="1383" t="s">
        <v>2628</v>
      </c>
      <c r="E345" s="1383" t="s">
        <v>2629</v>
      </c>
      <c r="F345" s="1383" t="s">
        <v>129</v>
      </c>
      <c r="G345" s="1383" t="s">
        <v>1868</v>
      </c>
      <c r="H345" s="1383" t="s">
        <v>1910</v>
      </c>
      <c r="I345" s="1383" t="s">
        <v>2629</v>
      </c>
      <c r="J345" s="1383" t="s">
        <v>1912</v>
      </c>
      <c r="K345" s="1383" t="s">
        <v>1913</v>
      </c>
      <c r="L345" s="1383" t="s">
        <v>1910</v>
      </c>
      <c r="N345" s="1383" t="s">
        <v>1897</v>
      </c>
      <c r="O345" s="1383" t="s">
        <v>1908</v>
      </c>
    </row>
    <row r="346" spans="1:15">
      <c r="A346" s="1382">
        <v>1142677674</v>
      </c>
      <c r="D346" s="1383" t="s">
        <v>2630</v>
      </c>
      <c r="E346" s="1383" t="s">
        <v>2631</v>
      </c>
      <c r="F346" s="1383" t="s">
        <v>145</v>
      </c>
      <c r="G346" s="1383" t="s">
        <v>1917</v>
      </c>
      <c r="H346" s="1383" t="s">
        <v>128</v>
      </c>
      <c r="I346" s="1383" t="s">
        <v>2631</v>
      </c>
      <c r="J346" s="1383" t="s">
        <v>1919</v>
      </c>
      <c r="K346" s="1383" t="s">
        <v>128</v>
      </c>
      <c r="L346" s="1383" t="s">
        <v>128</v>
      </c>
      <c r="N346" s="1383" t="s">
        <v>1897</v>
      </c>
      <c r="O346" s="1383" t="s">
        <v>1920</v>
      </c>
    </row>
    <row r="347" spans="1:15">
      <c r="A347" s="1382">
        <v>1143545649</v>
      </c>
      <c r="D347" s="1383" t="s">
        <v>2632</v>
      </c>
      <c r="E347" s="1383" t="s">
        <v>2633</v>
      </c>
      <c r="F347" s="1383" t="s">
        <v>146</v>
      </c>
      <c r="G347" s="1383" t="s">
        <v>1900</v>
      </c>
      <c r="H347" s="1383" t="s">
        <v>1019</v>
      </c>
      <c r="I347" s="1383" t="s">
        <v>2633</v>
      </c>
      <c r="J347" s="1383" t="s">
        <v>1896</v>
      </c>
      <c r="K347" s="1383" t="s">
        <v>1902</v>
      </c>
      <c r="L347" s="1383" t="s">
        <v>1019</v>
      </c>
      <c r="N347" s="1383" t="s">
        <v>1897</v>
      </c>
      <c r="O347" s="1383" t="s">
        <v>1903</v>
      </c>
    </row>
    <row r="348" spans="1:15">
      <c r="A348" s="1382">
        <v>1144241974</v>
      </c>
      <c r="D348" s="1383" t="s">
        <v>2634</v>
      </c>
      <c r="E348" s="1383" t="s">
        <v>2635</v>
      </c>
      <c r="F348" s="1383" t="s">
        <v>146</v>
      </c>
      <c r="G348" s="1383" t="s">
        <v>1900</v>
      </c>
      <c r="H348" s="1383" t="s">
        <v>1019</v>
      </c>
      <c r="I348" s="1383" t="s">
        <v>2635</v>
      </c>
      <c r="J348" s="1383" t="s">
        <v>1896</v>
      </c>
      <c r="K348" s="1383" t="s">
        <v>1902</v>
      </c>
      <c r="L348" s="1383" t="s">
        <v>1019</v>
      </c>
      <c r="N348" s="1383" t="s">
        <v>1897</v>
      </c>
      <c r="O348" s="1383" t="s">
        <v>1903</v>
      </c>
    </row>
    <row r="349" spans="1:15">
      <c r="A349" s="1382">
        <v>1162428909</v>
      </c>
      <c r="D349" s="1383" t="s">
        <v>2636</v>
      </c>
      <c r="E349" s="1383" t="s">
        <v>2637</v>
      </c>
      <c r="F349" s="1383" t="s">
        <v>238</v>
      </c>
      <c r="G349" s="1383" t="s">
        <v>1928</v>
      </c>
      <c r="H349" s="1383" t="s">
        <v>1002</v>
      </c>
      <c r="I349" s="1383" t="s">
        <v>2637</v>
      </c>
      <c r="J349" s="1383" t="s">
        <v>1896</v>
      </c>
      <c r="K349" s="1383" t="s">
        <v>1945</v>
      </c>
      <c r="L349" s="1383" t="s">
        <v>1002</v>
      </c>
      <c r="N349" s="1383" t="s">
        <v>1897</v>
      </c>
      <c r="O349" s="1383" t="s">
        <v>1898</v>
      </c>
    </row>
    <row r="350" spans="1:15">
      <c r="A350" s="1382">
        <v>1164999469</v>
      </c>
      <c r="D350" s="1383" t="s">
        <v>2638</v>
      </c>
      <c r="E350" s="1383" t="s">
        <v>2639</v>
      </c>
      <c r="F350" s="1383" t="s">
        <v>133</v>
      </c>
      <c r="G350" s="1383" t="s">
        <v>1868</v>
      </c>
      <c r="H350" s="1383" t="s">
        <v>1910</v>
      </c>
      <c r="I350" s="1383" t="s">
        <v>2639</v>
      </c>
      <c r="J350" s="1383" t="s">
        <v>1912</v>
      </c>
      <c r="K350" s="1383" t="s">
        <v>1913</v>
      </c>
      <c r="L350" s="1383" t="s">
        <v>1910</v>
      </c>
      <c r="N350" s="1383" t="s">
        <v>1897</v>
      </c>
      <c r="O350" s="1383" t="s">
        <v>2091</v>
      </c>
    </row>
    <row r="351" spans="1:15">
      <c r="A351" s="1382">
        <v>1143141464</v>
      </c>
      <c r="D351" s="1383" t="s">
        <v>2640</v>
      </c>
      <c r="E351" s="1383" t="s">
        <v>2641</v>
      </c>
      <c r="F351" s="1383" t="s">
        <v>133</v>
      </c>
      <c r="G351" s="1383" t="s">
        <v>1900</v>
      </c>
      <c r="H351" s="1383" t="s">
        <v>1019</v>
      </c>
      <c r="I351" s="1383" t="s">
        <v>2641</v>
      </c>
      <c r="J351" s="1383" t="s">
        <v>1896</v>
      </c>
      <c r="K351" s="1383" t="s">
        <v>1902</v>
      </c>
      <c r="L351" s="1383" t="s">
        <v>1019</v>
      </c>
      <c r="N351" s="1383" t="s">
        <v>1897</v>
      </c>
      <c r="O351" s="1383" t="s">
        <v>1903</v>
      </c>
    </row>
    <row r="352" spans="1:15">
      <c r="A352" s="1382">
        <v>1142392142</v>
      </c>
      <c r="D352" s="1383" t="s">
        <v>2642</v>
      </c>
      <c r="E352" s="1383" t="s">
        <v>2643</v>
      </c>
      <c r="F352" s="1383" t="s">
        <v>137</v>
      </c>
      <c r="G352" s="1383" t="s">
        <v>1880</v>
      </c>
      <c r="H352" s="1383" t="s">
        <v>36</v>
      </c>
      <c r="I352" s="1383" t="s">
        <v>2643</v>
      </c>
      <c r="J352" s="1383" t="s">
        <v>2009</v>
      </c>
      <c r="K352" s="1383" t="s">
        <v>2010</v>
      </c>
      <c r="L352" s="1383" t="s">
        <v>36</v>
      </c>
      <c r="N352" s="1383" t="s">
        <v>1914</v>
      </c>
      <c r="O352" s="1383" t="s">
        <v>1939</v>
      </c>
    </row>
    <row r="353" spans="1:15">
      <c r="A353" s="1382">
        <v>1143229335</v>
      </c>
      <c r="D353" s="1383" t="s">
        <v>2644</v>
      </c>
      <c r="E353" s="1383" t="s">
        <v>2645</v>
      </c>
      <c r="F353" s="1383" t="s">
        <v>238</v>
      </c>
      <c r="G353" s="1383" t="s">
        <v>1928</v>
      </c>
      <c r="H353" s="1383" t="s">
        <v>1004</v>
      </c>
      <c r="I353" s="1383" t="s">
        <v>2645</v>
      </c>
      <c r="J353" s="1383" t="s">
        <v>1868</v>
      </c>
      <c r="K353" s="1383" t="s">
        <v>1966</v>
      </c>
      <c r="L353" s="1383" t="s">
        <v>1004</v>
      </c>
      <c r="N353" s="1383" t="s">
        <v>1914</v>
      </c>
      <c r="O353" s="1383" t="s">
        <v>1915</v>
      </c>
    </row>
    <row r="354" spans="1:15">
      <c r="A354" s="1382">
        <v>1149166770</v>
      </c>
      <c r="D354" s="1383" t="s">
        <v>2646</v>
      </c>
      <c r="E354" s="1383" t="s">
        <v>2647</v>
      </c>
      <c r="F354" s="1383" t="s">
        <v>140</v>
      </c>
      <c r="G354" s="1383" t="s">
        <v>2005</v>
      </c>
      <c r="H354" s="1383" t="s">
        <v>1001</v>
      </c>
      <c r="I354" s="1383" t="s">
        <v>2647</v>
      </c>
      <c r="J354" s="1383" t="s">
        <v>1896</v>
      </c>
      <c r="K354" s="1383" t="s">
        <v>1001</v>
      </c>
      <c r="L354" s="1383" t="s">
        <v>1001</v>
      </c>
      <c r="N354" s="1383" t="s">
        <v>1897</v>
      </c>
      <c r="O354" s="1383" t="s">
        <v>1920</v>
      </c>
    </row>
    <row r="355" spans="1:15">
      <c r="A355" s="1382">
        <v>1163265888</v>
      </c>
      <c r="D355" s="1383" t="s">
        <v>2648</v>
      </c>
      <c r="E355" s="1383" t="s">
        <v>2649</v>
      </c>
      <c r="F355" s="1383" t="s">
        <v>137</v>
      </c>
      <c r="G355" s="1383" t="s">
        <v>1868</v>
      </c>
      <c r="H355" s="1383" t="s">
        <v>1910</v>
      </c>
      <c r="I355" s="1383" t="s">
        <v>2649</v>
      </c>
      <c r="J355" s="1383" t="s">
        <v>1912</v>
      </c>
      <c r="K355" s="1383" t="s">
        <v>1913</v>
      </c>
      <c r="L355" s="1383" t="s">
        <v>1910</v>
      </c>
      <c r="N355" s="1383" t="s">
        <v>1914</v>
      </c>
      <c r="O355" s="1383" t="s">
        <v>2084</v>
      </c>
    </row>
    <row r="356" spans="1:15">
      <c r="A356" s="1382">
        <v>1161282299</v>
      </c>
      <c r="D356" s="1383" t="s">
        <v>2650</v>
      </c>
      <c r="E356" s="1383" t="s">
        <v>2651</v>
      </c>
      <c r="F356" s="1383" t="s">
        <v>137</v>
      </c>
      <c r="G356" s="1383" t="s">
        <v>1868</v>
      </c>
      <c r="H356" s="1383" t="s">
        <v>1910</v>
      </c>
      <c r="I356" s="1383" t="s">
        <v>2651</v>
      </c>
      <c r="J356" s="1383" t="s">
        <v>1912</v>
      </c>
      <c r="K356" s="1383" t="s">
        <v>1913</v>
      </c>
      <c r="L356" s="1383" t="s">
        <v>1910</v>
      </c>
      <c r="N356" s="1383" t="s">
        <v>1914</v>
      </c>
      <c r="O356" s="1383" t="s">
        <v>2084</v>
      </c>
    </row>
    <row r="357" spans="1:15">
      <c r="A357" s="1382">
        <v>1163838767</v>
      </c>
      <c r="D357" s="1383" t="s">
        <v>2652</v>
      </c>
      <c r="E357" s="1383" t="s">
        <v>2653</v>
      </c>
      <c r="F357" s="1383" t="s">
        <v>137</v>
      </c>
      <c r="G357" s="1383" t="s">
        <v>1868</v>
      </c>
      <c r="H357" s="1383" t="s">
        <v>1910</v>
      </c>
      <c r="I357" s="1383" t="s">
        <v>2653</v>
      </c>
      <c r="J357" s="1383" t="s">
        <v>1912</v>
      </c>
      <c r="K357" s="1383" t="s">
        <v>1913</v>
      </c>
      <c r="L357" s="1383" t="s">
        <v>1910</v>
      </c>
      <c r="N357" s="1383" t="s">
        <v>1897</v>
      </c>
      <c r="O357" s="1383" t="s">
        <v>1993</v>
      </c>
    </row>
    <row r="358" spans="1:15">
      <c r="A358" s="1382">
        <v>1142507822</v>
      </c>
      <c r="D358" s="1383" t="s">
        <v>2654</v>
      </c>
      <c r="E358" s="1383" t="s">
        <v>2655</v>
      </c>
      <c r="F358" s="1383" t="s">
        <v>140</v>
      </c>
      <c r="G358" s="1383" t="s">
        <v>1917</v>
      </c>
      <c r="H358" s="1383" t="s">
        <v>128</v>
      </c>
      <c r="I358" s="1383" t="s">
        <v>2655</v>
      </c>
      <c r="J358" s="1383" t="s">
        <v>1919</v>
      </c>
      <c r="K358" s="1383" t="s">
        <v>128</v>
      </c>
      <c r="L358" s="1383" t="s">
        <v>128</v>
      </c>
      <c r="N358" s="1383" t="s">
        <v>1897</v>
      </c>
      <c r="O358" s="1383" t="s">
        <v>1920</v>
      </c>
    </row>
    <row r="359" spans="1:15">
      <c r="A359" s="1382">
        <v>1161551065</v>
      </c>
      <c r="D359" s="1383" t="s">
        <v>2656</v>
      </c>
      <c r="E359" s="1383" t="s">
        <v>2657</v>
      </c>
      <c r="F359" s="1383" t="s">
        <v>140</v>
      </c>
      <c r="G359" s="1383" t="s">
        <v>1917</v>
      </c>
      <c r="H359" s="1383" t="s">
        <v>128</v>
      </c>
      <c r="I359" s="1383" t="s">
        <v>2657</v>
      </c>
      <c r="J359" s="1383" t="s">
        <v>1919</v>
      </c>
      <c r="K359" s="1383" t="s">
        <v>128</v>
      </c>
      <c r="L359" s="1383" t="s">
        <v>128</v>
      </c>
      <c r="N359" s="1383" t="s">
        <v>1897</v>
      </c>
      <c r="O359" s="1383" t="s">
        <v>1920</v>
      </c>
    </row>
    <row r="360" spans="1:15">
      <c r="A360" s="1382">
        <v>1146425799</v>
      </c>
      <c r="D360" s="1383" t="s">
        <v>2658</v>
      </c>
      <c r="E360" s="1383" t="s">
        <v>2659</v>
      </c>
      <c r="F360" s="1383" t="s">
        <v>145</v>
      </c>
      <c r="G360" s="1383" t="s">
        <v>1894</v>
      </c>
      <c r="H360" s="1383" t="s">
        <v>1003</v>
      </c>
      <c r="I360" s="1383" t="s">
        <v>2659</v>
      </c>
      <c r="J360" s="1383" t="s">
        <v>1923</v>
      </c>
      <c r="K360" s="1383" t="s">
        <v>1003</v>
      </c>
      <c r="L360" s="1383" t="s">
        <v>1003</v>
      </c>
      <c r="N360" s="1383" t="s">
        <v>1897</v>
      </c>
      <c r="O360" s="1383" t="s">
        <v>1924</v>
      </c>
    </row>
    <row r="361" spans="1:15">
      <c r="A361" s="1382">
        <v>1149639636</v>
      </c>
      <c r="D361" s="1383" t="s">
        <v>2660</v>
      </c>
      <c r="E361" s="1383" t="s">
        <v>2661</v>
      </c>
      <c r="F361" s="1383" t="s">
        <v>137</v>
      </c>
      <c r="G361" s="1383" t="s">
        <v>1868</v>
      </c>
      <c r="H361" s="1383" t="s">
        <v>1910</v>
      </c>
      <c r="I361" s="1383" t="s">
        <v>2661</v>
      </c>
      <c r="J361" s="1383" t="s">
        <v>1912</v>
      </c>
      <c r="K361" s="1383" t="s">
        <v>1913</v>
      </c>
      <c r="L361" s="1383" t="s">
        <v>1910</v>
      </c>
      <c r="N361" s="1383" t="s">
        <v>1914</v>
      </c>
      <c r="O361" s="1383" t="s">
        <v>2084</v>
      </c>
    </row>
    <row r="362" spans="1:15">
      <c r="A362" s="1382">
        <v>1149220874</v>
      </c>
      <c r="D362" s="1383" t="s">
        <v>2662</v>
      </c>
      <c r="E362" s="1383" t="s">
        <v>2663</v>
      </c>
      <c r="F362" s="1383" t="s">
        <v>137</v>
      </c>
      <c r="G362" s="1383" t="s">
        <v>1868</v>
      </c>
      <c r="H362" s="1383" t="s">
        <v>1910</v>
      </c>
      <c r="I362" s="1383" t="s">
        <v>2663</v>
      </c>
      <c r="J362" s="1383" t="s">
        <v>1912</v>
      </c>
      <c r="K362" s="1383" t="s">
        <v>1913</v>
      </c>
      <c r="L362" s="1383" t="s">
        <v>1910</v>
      </c>
      <c r="N362" s="1383" t="s">
        <v>1914</v>
      </c>
      <c r="O362" s="1383" t="s">
        <v>2084</v>
      </c>
    </row>
    <row r="363" spans="1:15">
      <c r="A363" s="1382">
        <v>1146672325</v>
      </c>
      <c r="D363" s="1383" t="s">
        <v>2664</v>
      </c>
      <c r="E363" s="1383" t="s">
        <v>2665</v>
      </c>
      <c r="F363" s="1383" t="s">
        <v>137</v>
      </c>
      <c r="G363" s="1383" t="s">
        <v>1868</v>
      </c>
      <c r="H363" s="1383" t="s">
        <v>1910</v>
      </c>
      <c r="I363" s="1383" t="s">
        <v>2665</v>
      </c>
      <c r="J363" s="1383" t="s">
        <v>1912</v>
      </c>
      <c r="K363" s="1383" t="s">
        <v>1913</v>
      </c>
      <c r="L363" s="1383" t="s">
        <v>1910</v>
      </c>
      <c r="N363" s="1383" t="s">
        <v>1897</v>
      </c>
      <c r="O363" s="1383" t="s">
        <v>1993</v>
      </c>
    </row>
    <row r="364" spans="1:15">
      <c r="A364" s="1382">
        <v>1147979968</v>
      </c>
      <c r="D364" s="1383" t="s">
        <v>2666</v>
      </c>
      <c r="E364" s="1383" t="s">
        <v>2667</v>
      </c>
      <c r="F364" s="1383" t="s">
        <v>140</v>
      </c>
      <c r="G364" s="1383" t="s">
        <v>2005</v>
      </c>
      <c r="H364" s="1383" t="s">
        <v>159</v>
      </c>
      <c r="I364" s="1383" t="s">
        <v>2667</v>
      </c>
      <c r="J364" s="1383" t="s">
        <v>1907</v>
      </c>
      <c r="K364" s="1383" t="s">
        <v>159</v>
      </c>
      <c r="L364" s="1383" t="s">
        <v>159</v>
      </c>
      <c r="N364" s="1383" t="s">
        <v>1897</v>
      </c>
      <c r="O364" s="1383" t="s">
        <v>1920</v>
      </c>
    </row>
    <row r="365" spans="1:15">
      <c r="A365" s="1382">
        <v>1165270621</v>
      </c>
      <c r="D365" s="1383" t="s">
        <v>2668</v>
      </c>
      <c r="E365" s="1383" t="s">
        <v>2669</v>
      </c>
      <c r="F365" s="1383" t="s">
        <v>238</v>
      </c>
      <c r="G365" s="1383" t="s">
        <v>1928</v>
      </c>
      <c r="H365" s="1383" t="s">
        <v>159</v>
      </c>
      <c r="I365" s="1383" t="s">
        <v>2669</v>
      </c>
      <c r="J365" s="1383" t="s">
        <v>1907</v>
      </c>
      <c r="K365" s="1383" t="s">
        <v>2670</v>
      </c>
      <c r="L365" s="1383" t="s">
        <v>159</v>
      </c>
      <c r="N365" s="1383" t="s">
        <v>1897</v>
      </c>
      <c r="O365" s="1383" t="s">
        <v>1898</v>
      </c>
    </row>
    <row r="366" spans="1:15">
      <c r="A366" s="1382">
        <v>1143063049</v>
      </c>
      <c r="D366" s="1383" t="s">
        <v>2671</v>
      </c>
      <c r="E366" s="1383" t="s">
        <v>2672</v>
      </c>
      <c r="F366" s="1383" t="s">
        <v>145</v>
      </c>
      <c r="G366" s="1383" t="s">
        <v>1894</v>
      </c>
      <c r="H366" s="1383" t="s">
        <v>1002</v>
      </c>
      <c r="I366" s="1383" t="s">
        <v>2672</v>
      </c>
      <c r="J366" s="1383" t="s">
        <v>1896</v>
      </c>
      <c r="K366" s="1383" t="s">
        <v>1002</v>
      </c>
      <c r="L366" s="1383" t="s">
        <v>1002</v>
      </c>
      <c r="N366" s="1383" t="s">
        <v>1897</v>
      </c>
      <c r="O366" s="1383" t="s">
        <v>1898</v>
      </c>
    </row>
    <row r="367" spans="1:15">
      <c r="A367" s="1382">
        <v>1142185694</v>
      </c>
      <c r="D367" s="1383" t="s">
        <v>2673</v>
      </c>
      <c r="E367" s="1383" t="s">
        <v>2674</v>
      </c>
      <c r="F367" s="1383" t="s">
        <v>145</v>
      </c>
      <c r="G367" s="1383" t="s">
        <v>1894</v>
      </c>
      <c r="H367" s="1383" t="s">
        <v>1003</v>
      </c>
      <c r="I367" s="1383" t="s">
        <v>2674</v>
      </c>
      <c r="J367" s="1383" t="s">
        <v>1923</v>
      </c>
      <c r="K367" s="1383" t="s">
        <v>1003</v>
      </c>
      <c r="L367" s="1383" t="s">
        <v>1003</v>
      </c>
      <c r="N367" s="1383" t="s">
        <v>1897</v>
      </c>
      <c r="O367" s="1383" t="s">
        <v>1924</v>
      </c>
    </row>
    <row r="368" spans="1:15">
      <c r="A368" s="1382">
        <v>1176641695</v>
      </c>
      <c r="D368" s="1383" t="s">
        <v>2675</v>
      </c>
      <c r="E368" s="1383" t="s">
        <v>2676</v>
      </c>
      <c r="F368" s="1383" t="s">
        <v>103</v>
      </c>
      <c r="G368" s="1383" t="s">
        <v>1905</v>
      </c>
      <c r="H368" s="1383" t="s">
        <v>158</v>
      </c>
      <c r="I368" s="1383" t="s">
        <v>2676</v>
      </c>
      <c r="J368" s="1383" t="s">
        <v>2117</v>
      </c>
      <c r="K368" s="1383" t="s">
        <v>158</v>
      </c>
      <c r="L368" s="1383" t="s">
        <v>158</v>
      </c>
      <c r="N368" s="1383" t="s">
        <v>1897</v>
      </c>
      <c r="O368" s="1383" t="s">
        <v>1898</v>
      </c>
    </row>
    <row r="369" spans="1:15">
      <c r="A369" s="1382">
        <v>1142572586</v>
      </c>
      <c r="D369" s="1383" t="s">
        <v>2677</v>
      </c>
      <c r="E369" s="1383" t="s">
        <v>2678</v>
      </c>
      <c r="F369" s="1383" t="s">
        <v>145</v>
      </c>
      <c r="G369" s="1383" t="s">
        <v>1905</v>
      </c>
      <c r="H369" s="1383" t="s">
        <v>1959</v>
      </c>
      <c r="I369" s="1383" t="s">
        <v>2678</v>
      </c>
      <c r="J369" s="1383" t="s">
        <v>1905</v>
      </c>
      <c r="K369" s="1383" t="s">
        <v>1959</v>
      </c>
      <c r="L369" s="1383" t="s">
        <v>1959</v>
      </c>
      <c r="N369" s="1383" t="s">
        <v>1897</v>
      </c>
      <c r="O369" s="1383" t="s">
        <v>1924</v>
      </c>
    </row>
    <row r="370" spans="1:15">
      <c r="A370" s="1382">
        <v>1143714278</v>
      </c>
      <c r="D370" s="1383" t="s">
        <v>2679</v>
      </c>
      <c r="E370" s="1383" t="s">
        <v>2680</v>
      </c>
      <c r="F370" s="1383" t="s">
        <v>145</v>
      </c>
      <c r="G370" s="1383" t="s">
        <v>1905</v>
      </c>
      <c r="H370" s="1383" t="s">
        <v>158</v>
      </c>
      <c r="I370" s="1383" t="s">
        <v>2680</v>
      </c>
      <c r="J370" s="1383" t="s">
        <v>2117</v>
      </c>
      <c r="K370" s="1383" t="s">
        <v>158</v>
      </c>
      <c r="L370" s="1383" t="s">
        <v>158</v>
      </c>
      <c r="N370" s="1383" t="s">
        <v>1897</v>
      </c>
      <c r="O370" s="1383" t="s">
        <v>1924</v>
      </c>
    </row>
    <row r="371" spans="1:15">
      <c r="A371" s="1382">
        <v>1140380222</v>
      </c>
      <c r="D371" s="1383" t="s">
        <v>2681</v>
      </c>
      <c r="E371" s="1383" t="s">
        <v>2682</v>
      </c>
      <c r="F371" s="1383" t="s">
        <v>129</v>
      </c>
      <c r="G371" s="1383" t="s">
        <v>1905</v>
      </c>
      <c r="H371" s="1383" t="s">
        <v>158</v>
      </c>
      <c r="I371" s="1383" t="s">
        <v>2682</v>
      </c>
      <c r="J371" s="1383" t="s">
        <v>2117</v>
      </c>
      <c r="K371" s="1383" t="s">
        <v>158</v>
      </c>
      <c r="L371" s="1383" t="s">
        <v>158</v>
      </c>
      <c r="N371" s="1383" t="s">
        <v>1897</v>
      </c>
      <c r="O371" s="1383" t="s">
        <v>1908</v>
      </c>
    </row>
    <row r="372" spans="1:15">
      <c r="A372" s="1382">
        <v>1141033119</v>
      </c>
      <c r="D372" s="1383" t="s">
        <v>2683</v>
      </c>
      <c r="E372" s="1383" t="s">
        <v>2684</v>
      </c>
      <c r="F372" s="1383" t="s">
        <v>133</v>
      </c>
      <c r="G372" s="1383" t="s">
        <v>1868</v>
      </c>
      <c r="H372" s="1383" t="s">
        <v>1910</v>
      </c>
      <c r="I372" s="1383" t="s">
        <v>2684</v>
      </c>
      <c r="J372" s="1383" t="s">
        <v>1912</v>
      </c>
      <c r="K372" s="1383" t="s">
        <v>1913</v>
      </c>
      <c r="L372" s="1383" t="s">
        <v>1910</v>
      </c>
      <c r="N372" s="1383" t="s">
        <v>1914</v>
      </c>
      <c r="O372" s="1383" t="s">
        <v>1961</v>
      </c>
    </row>
    <row r="373" spans="1:15">
      <c r="A373" s="1382">
        <v>1148554950</v>
      </c>
      <c r="D373" s="1383" t="s">
        <v>2685</v>
      </c>
      <c r="E373" s="1383" t="s">
        <v>2686</v>
      </c>
      <c r="F373" s="1383" t="s">
        <v>146</v>
      </c>
      <c r="G373" s="1383" t="s">
        <v>1905</v>
      </c>
      <c r="H373" s="1383" t="s">
        <v>159</v>
      </c>
      <c r="I373" s="1383" t="s">
        <v>2686</v>
      </c>
      <c r="J373" s="1383" t="s">
        <v>1907</v>
      </c>
      <c r="K373" s="1383" t="s">
        <v>159</v>
      </c>
      <c r="L373" s="1383" t="s">
        <v>159</v>
      </c>
      <c r="N373" s="1383" t="s">
        <v>1897</v>
      </c>
      <c r="O373" s="1383" t="s">
        <v>1942</v>
      </c>
    </row>
    <row r="374" spans="1:15">
      <c r="A374" s="1382">
        <v>1142707430</v>
      </c>
      <c r="D374" s="1383" t="s">
        <v>2687</v>
      </c>
      <c r="E374" s="1383" t="s">
        <v>2688</v>
      </c>
      <c r="F374" s="1383" t="s">
        <v>146</v>
      </c>
      <c r="G374" s="1383" t="s">
        <v>1905</v>
      </c>
      <c r="H374" s="1383" t="s">
        <v>159</v>
      </c>
      <c r="I374" s="1383" t="s">
        <v>2688</v>
      </c>
      <c r="J374" s="1383" t="s">
        <v>1907</v>
      </c>
      <c r="K374" s="1383" t="s">
        <v>159</v>
      </c>
      <c r="L374" s="1383" t="s">
        <v>159</v>
      </c>
      <c r="N374" s="1383" t="s">
        <v>1897</v>
      </c>
      <c r="O374" s="1383" t="s">
        <v>1903</v>
      </c>
    </row>
    <row r="375" spans="1:15">
      <c r="A375" s="1382">
        <v>1143153741</v>
      </c>
      <c r="D375" s="1383" t="s">
        <v>2689</v>
      </c>
      <c r="E375" s="1383" t="s">
        <v>2690</v>
      </c>
      <c r="F375" s="1383" t="s">
        <v>146</v>
      </c>
      <c r="G375" s="1383" t="s">
        <v>1905</v>
      </c>
      <c r="H375" s="1383" t="s">
        <v>158</v>
      </c>
      <c r="I375" s="1383" t="s">
        <v>2690</v>
      </c>
      <c r="J375" s="1383" t="s">
        <v>2117</v>
      </c>
      <c r="K375" s="1383" t="s">
        <v>158</v>
      </c>
      <c r="L375" s="1383" t="s">
        <v>158</v>
      </c>
      <c r="N375" s="1383" t="s">
        <v>1897</v>
      </c>
      <c r="O375" s="1383" t="s">
        <v>1903</v>
      </c>
    </row>
    <row r="376" spans="1:15">
      <c r="A376" s="1382">
        <v>1143692847</v>
      </c>
      <c r="D376" s="1383" t="s">
        <v>2691</v>
      </c>
      <c r="E376" s="1383" t="s">
        <v>2692</v>
      </c>
      <c r="F376" s="1383" t="s">
        <v>146</v>
      </c>
      <c r="G376" s="1383" t="s">
        <v>1905</v>
      </c>
      <c r="H376" s="1383" t="s">
        <v>159</v>
      </c>
      <c r="I376" s="1383" t="s">
        <v>2692</v>
      </c>
      <c r="J376" s="1383" t="s">
        <v>1907</v>
      </c>
      <c r="K376" s="1383" t="s">
        <v>159</v>
      </c>
      <c r="L376" s="1383" t="s">
        <v>159</v>
      </c>
      <c r="N376" s="1383" t="s">
        <v>1897</v>
      </c>
      <c r="O376" s="1383" t="s">
        <v>1903</v>
      </c>
    </row>
    <row r="377" spans="1:15">
      <c r="A377" s="1382">
        <v>1147322458</v>
      </c>
      <c r="D377" s="1383" t="s">
        <v>2693</v>
      </c>
      <c r="E377" s="1383" t="s">
        <v>2694</v>
      </c>
      <c r="F377" s="1383" t="s">
        <v>137</v>
      </c>
      <c r="G377" s="1383" t="s">
        <v>1900</v>
      </c>
      <c r="H377" s="1383" t="s">
        <v>1019</v>
      </c>
      <c r="I377" s="1383" t="s">
        <v>2694</v>
      </c>
      <c r="J377" s="1383" t="s">
        <v>1896</v>
      </c>
      <c r="K377" s="1383" t="s">
        <v>1902</v>
      </c>
      <c r="L377" s="1383" t="s">
        <v>1019</v>
      </c>
      <c r="N377" s="1383" t="s">
        <v>1914</v>
      </c>
      <c r="O377" s="1383" t="s">
        <v>1939</v>
      </c>
    </row>
    <row r="378" spans="1:15">
      <c r="A378" s="1382">
        <v>1172969660</v>
      </c>
      <c r="D378" s="1383" t="s">
        <v>2695</v>
      </c>
      <c r="E378" s="1383" t="s">
        <v>2696</v>
      </c>
      <c r="F378" s="1383" t="s">
        <v>129</v>
      </c>
      <c r="G378" s="1383" t="s">
        <v>1868</v>
      </c>
      <c r="H378" s="1383" t="s">
        <v>1910</v>
      </c>
      <c r="I378" s="1383" t="s">
        <v>2696</v>
      </c>
      <c r="J378" s="1383" t="s">
        <v>1912</v>
      </c>
      <c r="K378" s="1383" t="s">
        <v>1913</v>
      </c>
      <c r="L378" s="1383" t="s">
        <v>1910</v>
      </c>
      <c r="N378" s="1383" t="s">
        <v>1914</v>
      </c>
      <c r="O378" s="1383" t="s">
        <v>1915</v>
      </c>
    </row>
    <row r="379" spans="1:15">
      <c r="A379" s="1382">
        <v>1142171116</v>
      </c>
      <c r="D379" s="1383" t="s">
        <v>2697</v>
      </c>
      <c r="E379" s="1383" t="s">
        <v>2698</v>
      </c>
      <c r="F379" s="1383" t="s">
        <v>146</v>
      </c>
      <c r="G379" s="1383" t="s">
        <v>1900</v>
      </c>
      <c r="H379" s="1383" t="s">
        <v>1019</v>
      </c>
      <c r="I379" s="1383" t="s">
        <v>2698</v>
      </c>
      <c r="J379" s="1383" t="s">
        <v>1896</v>
      </c>
      <c r="K379" s="1383" t="s">
        <v>1902</v>
      </c>
      <c r="L379" s="1383" t="s">
        <v>1019</v>
      </c>
      <c r="N379" s="1383" t="s">
        <v>1897</v>
      </c>
      <c r="O379" s="1383" t="s">
        <v>1942</v>
      </c>
    </row>
    <row r="380" spans="1:15">
      <c r="A380" s="1382">
        <v>1140728099</v>
      </c>
      <c r="D380" s="1383" t="s">
        <v>2699</v>
      </c>
      <c r="E380" s="1383" t="s">
        <v>2700</v>
      </c>
      <c r="F380" s="1383" t="s">
        <v>110</v>
      </c>
      <c r="G380" s="1383" t="s">
        <v>1928</v>
      </c>
      <c r="H380" s="1383" t="s">
        <v>1003</v>
      </c>
      <c r="I380" s="1383" t="s">
        <v>2700</v>
      </c>
      <c r="J380" s="1383" t="s">
        <v>1923</v>
      </c>
      <c r="K380" s="1383" t="s">
        <v>1003</v>
      </c>
      <c r="L380" s="1383" t="s">
        <v>1003</v>
      </c>
      <c r="N380" s="1383" t="s">
        <v>1897</v>
      </c>
      <c r="O380" s="1383" t="s">
        <v>1898</v>
      </c>
    </row>
    <row r="381" spans="1:15">
      <c r="A381" s="1382">
        <v>1163068381</v>
      </c>
      <c r="D381" s="1383" t="s">
        <v>2701</v>
      </c>
      <c r="E381" s="1383" t="s">
        <v>2702</v>
      </c>
      <c r="F381" s="1383" t="s">
        <v>137</v>
      </c>
      <c r="G381" s="1383" t="s">
        <v>1868</v>
      </c>
      <c r="H381" s="1383" t="s">
        <v>1910</v>
      </c>
      <c r="I381" s="1383" t="s">
        <v>2702</v>
      </c>
      <c r="J381" s="1383" t="s">
        <v>1912</v>
      </c>
      <c r="K381" s="1383" t="s">
        <v>1913</v>
      </c>
      <c r="L381" s="1383" t="s">
        <v>1910</v>
      </c>
      <c r="N381" s="1383" t="s">
        <v>1897</v>
      </c>
      <c r="O381" s="1383" t="s">
        <v>1993</v>
      </c>
    </row>
    <row r="382" spans="1:15">
      <c r="A382" s="1382">
        <v>1164376510</v>
      </c>
      <c r="D382" s="1383" t="s">
        <v>2703</v>
      </c>
      <c r="E382" s="1383" t="s">
        <v>2704</v>
      </c>
      <c r="F382" s="1383" t="s">
        <v>146</v>
      </c>
      <c r="G382" s="1383" t="s">
        <v>1900</v>
      </c>
      <c r="H382" s="1383" t="s">
        <v>1019</v>
      </c>
      <c r="I382" s="1383" t="s">
        <v>2704</v>
      </c>
      <c r="J382" s="1383" t="s">
        <v>1896</v>
      </c>
      <c r="K382" s="1383" t="s">
        <v>1902</v>
      </c>
      <c r="L382" s="1383" t="s">
        <v>1019</v>
      </c>
      <c r="N382" s="1383" t="s">
        <v>1897</v>
      </c>
      <c r="O382" s="1383" t="s">
        <v>1903</v>
      </c>
    </row>
    <row r="383" spans="1:15">
      <c r="A383" s="1382">
        <v>1164559727</v>
      </c>
      <c r="D383" s="1383" t="s">
        <v>2705</v>
      </c>
      <c r="E383" s="1383" t="s">
        <v>2706</v>
      </c>
      <c r="F383" s="1383" t="s">
        <v>145</v>
      </c>
      <c r="G383" s="1383" t="s">
        <v>1894</v>
      </c>
      <c r="H383" s="1383" t="s">
        <v>2023</v>
      </c>
      <c r="I383" s="1383" t="s">
        <v>2706</v>
      </c>
      <c r="J383" s="1383" t="s">
        <v>2025</v>
      </c>
      <c r="K383" s="1383" t="s">
        <v>2023</v>
      </c>
      <c r="L383" s="1383" t="s">
        <v>2023</v>
      </c>
      <c r="N383" s="1383" t="s">
        <v>1897</v>
      </c>
      <c r="O383" s="1383" t="s">
        <v>1924</v>
      </c>
    </row>
    <row r="384" spans="1:15">
      <c r="A384" s="1382">
        <v>1146795688</v>
      </c>
      <c r="D384" s="1383" t="s">
        <v>2707</v>
      </c>
      <c r="E384" s="1383" t="s">
        <v>2708</v>
      </c>
      <c r="F384" s="1383" t="s">
        <v>133</v>
      </c>
      <c r="G384" s="1383" t="s">
        <v>1868</v>
      </c>
      <c r="H384" s="1383" t="s">
        <v>1910</v>
      </c>
      <c r="I384" s="1383" t="s">
        <v>2708</v>
      </c>
      <c r="J384" s="1383" t="s">
        <v>1912</v>
      </c>
      <c r="K384" s="1383" t="s">
        <v>1913</v>
      </c>
      <c r="L384" s="1383" t="s">
        <v>1910</v>
      </c>
      <c r="N384" s="1383" t="s">
        <v>1897</v>
      </c>
      <c r="O384" s="1383" t="s">
        <v>2034</v>
      </c>
    </row>
    <row r="385" spans="1:15">
      <c r="A385" s="1382">
        <v>1142569061</v>
      </c>
      <c r="D385" s="1383" t="s">
        <v>2709</v>
      </c>
      <c r="E385" s="1383" t="s">
        <v>2710</v>
      </c>
      <c r="F385" s="1383" t="s">
        <v>129</v>
      </c>
      <c r="G385" s="1383" t="s">
        <v>1868</v>
      </c>
      <c r="H385" s="1383" t="s">
        <v>1910</v>
      </c>
      <c r="I385" s="1383" t="s">
        <v>2710</v>
      </c>
      <c r="J385" s="1383" t="s">
        <v>1912</v>
      </c>
      <c r="K385" s="1383" t="s">
        <v>1913</v>
      </c>
      <c r="L385" s="1383" t="s">
        <v>1910</v>
      </c>
      <c r="N385" s="1383" t="s">
        <v>1897</v>
      </c>
      <c r="O385" s="1383" t="s">
        <v>1908</v>
      </c>
    </row>
    <row r="386" spans="1:15">
      <c r="A386" s="1382">
        <v>1143806249</v>
      </c>
      <c r="D386" s="1383" t="s">
        <v>2711</v>
      </c>
      <c r="E386" s="1383" t="s">
        <v>2712</v>
      </c>
      <c r="F386" s="1383" t="s">
        <v>133</v>
      </c>
      <c r="G386" s="1383" t="s">
        <v>1868</v>
      </c>
      <c r="H386" s="1383" t="s">
        <v>1910</v>
      </c>
      <c r="I386" s="1383" t="s">
        <v>2712</v>
      </c>
      <c r="J386" s="1383" t="s">
        <v>1912</v>
      </c>
      <c r="K386" s="1383" t="s">
        <v>1913</v>
      </c>
      <c r="L386" s="1383" t="s">
        <v>1910</v>
      </c>
      <c r="N386" s="1383" t="s">
        <v>1897</v>
      </c>
      <c r="O386" s="1383" t="s">
        <v>2091</v>
      </c>
    </row>
    <row r="387" spans="1:15">
      <c r="A387" s="1382">
        <v>1143564087</v>
      </c>
      <c r="D387" s="1383" t="s">
        <v>2713</v>
      </c>
      <c r="E387" s="1383" t="s">
        <v>2714</v>
      </c>
      <c r="F387" s="1383" t="s">
        <v>146</v>
      </c>
      <c r="G387" s="1383" t="s">
        <v>1900</v>
      </c>
      <c r="H387" s="1383" t="s">
        <v>1019</v>
      </c>
      <c r="I387" s="1383" t="s">
        <v>2714</v>
      </c>
      <c r="J387" s="1383" t="s">
        <v>1896</v>
      </c>
      <c r="K387" s="1383" t="s">
        <v>1902</v>
      </c>
      <c r="L387" s="1383" t="s">
        <v>1019</v>
      </c>
      <c r="N387" s="1383" t="s">
        <v>1897</v>
      </c>
      <c r="O387" s="1383" t="s">
        <v>1903</v>
      </c>
    </row>
    <row r="388" spans="1:15">
      <c r="A388" s="1382">
        <v>1143160936</v>
      </c>
      <c r="D388" s="1383" t="s">
        <v>2715</v>
      </c>
      <c r="E388" s="1383" t="s">
        <v>2716</v>
      </c>
      <c r="F388" s="1383" t="s">
        <v>140</v>
      </c>
      <c r="G388" s="1383" t="s">
        <v>2005</v>
      </c>
      <c r="H388" s="1383" t="s">
        <v>159</v>
      </c>
      <c r="I388" s="1383" t="s">
        <v>2716</v>
      </c>
      <c r="J388" s="1383" t="s">
        <v>1907</v>
      </c>
      <c r="K388" s="1383" t="s">
        <v>159</v>
      </c>
      <c r="L388" s="1383" t="s">
        <v>159</v>
      </c>
      <c r="N388" s="1383" t="s">
        <v>1897</v>
      </c>
      <c r="O388" s="1383" t="s">
        <v>1920</v>
      </c>
    </row>
    <row r="389" spans="1:15">
      <c r="A389" s="1382">
        <v>1140820870</v>
      </c>
      <c r="D389" s="1383" t="s">
        <v>2717</v>
      </c>
      <c r="E389" s="1383" t="s">
        <v>2718</v>
      </c>
      <c r="F389" s="1383" t="s">
        <v>146</v>
      </c>
      <c r="G389" s="1383" t="s">
        <v>1900</v>
      </c>
      <c r="H389" s="1383" t="s">
        <v>1019</v>
      </c>
      <c r="I389" s="1383" t="s">
        <v>2718</v>
      </c>
      <c r="J389" s="1383" t="s">
        <v>1896</v>
      </c>
      <c r="K389" s="1383" t="s">
        <v>1902</v>
      </c>
      <c r="L389" s="1383" t="s">
        <v>1019</v>
      </c>
      <c r="N389" s="1383" t="s">
        <v>1897</v>
      </c>
      <c r="O389" s="1383" t="s">
        <v>1942</v>
      </c>
    </row>
    <row r="390" spans="1:15">
      <c r="A390" s="1382">
        <v>1143769512</v>
      </c>
      <c r="D390" s="1383" t="s">
        <v>2719</v>
      </c>
      <c r="E390" s="1383" t="s">
        <v>2720</v>
      </c>
      <c r="F390" s="1383" t="s">
        <v>146</v>
      </c>
      <c r="G390" s="1383" t="s">
        <v>1900</v>
      </c>
      <c r="H390" s="1383" t="s">
        <v>1019</v>
      </c>
      <c r="I390" s="1383" t="s">
        <v>2720</v>
      </c>
      <c r="J390" s="1383" t="s">
        <v>1896</v>
      </c>
      <c r="K390" s="1383" t="s">
        <v>1902</v>
      </c>
      <c r="L390" s="1383" t="s">
        <v>1019</v>
      </c>
      <c r="N390" s="1383" t="s">
        <v>1897</v>
      </c>
      <c r="O390" s="1383" t="s">
        <v>1903</v>
      </c>
    </row>
    <row r="391" spans="1:15">
      <c r="A391" s="1382">
        <v>1160675691</v>
      </c>
      <c r="D391" s="1383" t="s">
        <v>2721</v>
      </c>
      <c r="E391" s="1383" t="s">
        <v>2722</v>
      </c>
      <c r="F391" s="1383" t="s">
        <v>137</v>
      </c>
      <c r="G391" s="1383" t="s">
        <v>1900</v>
      </c>
      <c r="H391" s="1383" t="s">
        <v>1020</v>
      </c>
      <c r="I391" s="1383" t="s">
        <v>2722</v>
      </c>
      <c r="J391" s="1383" t="s">
        <v>1979</v>
      </c>
      <c r="K391" s="1383" t="s">
        <v>1980</v>
      </c>
      <c r="L391" s="1383" t="s">
        <v>1020</v>
      </c>
      <c r="N391" s="1383" t="s">
        <v>1914</v>
      </c>
      <c r="O391" s="1383" t="s">
        <v>1939</v>
      </c>
    </row>
    <row r="392" spans="1:15">
      <c r="A392" s="1382">
        <v>1142588475</v>
      </c>
      <c r="D392" s="1383" t="s">
        <v>2723</v>
      </c>
      <c r="E392" s="1383" t="s">
        <v>2724</v>
      </c>
      <c r="F392" s="1383" t="s">
        <v>137</v>
      </c>
      <c r="G392" s="1383" t="s">
        <v>1868</v>
      </c>
      <c r="H392" s="1383" t="s">
        <v>1910</v>
      </c>
      <c r="I392" s="1383" t="s">
        <v>2724</v>
      </c>
      <c r="J392" s="1383" t="s">
        <v>1912</v>
      </c>
      <c r="K392" s="1383" t="s">
        <v>1913</v>
      </c>
      <c r="L392" s="1383" t="s">
        <v>1910</v>
      </c>
      <c r="N392" s="1383" t="s">
        <v>1897</v>
      </c>
      <c r="O392" s="1383" t="s">
        <v>1993</v>
      </c>
    </row>
    <row r="393" spans="1:15">
      <c r="A393" s="1382">
        <v>1142451906</v>
      </c>
      <c r="D393" s="1383" t="s">
        <v>2725</v>
      </c>
      <c r="E393" s="1383" t="s">
        <v>2726</v>
      </c>
      <c r="F393" s="1383" t="s">
        <v>146</v>
      </c>
      <c r="G393" s="1383" t="s">
        <v>1900</v>
      </c>
      <c r="H393" s="1383" t="s">
        <v>1019</v>
      </c>
      <c r="I393" s="1383" t="s">
        <v>2726</v>
      </c>
      <c r="J393" s="1383" t="s">
        <v>1896</v>
      </c>
      <c r="K393" s="1383" t="s">
        <v>1902</v>
      </c>
      <c r="L393" s="1383" t="s">
        <v>1019</v>
      </c>
      <c r="N393" s="1383" t="s">
        <v>1897</v>
      </c>
      <c r="O393" s="1383" t="s">
        <v>1942</v>
      </c>
    </row>
    <row r="394" spans="1:15">
      <c r="A394" s="1382">
        <v>1143806801</v>
      </c>
      <c r="D394" s="1383" t="s">
        <v>2727</v>
      </c>
      <c r="E394" s="1383" t="s">
        <v>2728</v>
      </c>
      <c r="F394" s="1383" t="s">
        <v>137</v>
      </c>
      <c r="G394" s="1383" t="s">
        <v>1900</v>
      </c>
      <c r="H394" s="1383" t="s">
        <v>1019</v>
      </c>
      <c r="I394" s="1383" t="s">
        <v>2728</v>
      </c>
      <c r="J394" s="1383" t="s">
        <v>1896</v>
      </c>
      <c r="K394" s="1383" t="s">
        <v>1902</v>
      </c>
      <c r="L394" s="1383" t="s">
        <v>1019</v>
      </c>
      <c r="N394" s="1383" t="s">
        <v>1914</v>
      </c>
      <c r="O394" s="1383" t="s">
        <v>1939</v>
      </c>
    </row>
    <row r="395" spans="1:15">
      <c r="A395" s="1382">
        <v>1143570019</v>
      </c>
      <c r="D395" s="1383" t="s">
        <v>2729</v>
      </c>
      <c r="E395" s="1383" t="s">
        <v>2730</v>
      </c>
      <c r="F395" s="1383" t="s">
        <v>137</v>
      </c>
      <c r="G395" s="1383" t="s">
        <v>1905</v>
      </c>
      <c r="H395" s="1383" t="s">
        <v>159</v>
      </c>
      <c r="I395" s="1383" t="s">
        <v>2730</v>
      </c>
      <c r="J395" s="1383" t="s">
        <v>1907</v>
      </c>
      <c r="K395" s="1383" t="s">
        <v>159</v>
      </c>
      <c r="L395" s="1383" t="s">
        <v>159</v>
      </c>
      <c r="N395" s="1383" t="s">
        <v>1897</v>
      </c>
      <c r="O395" s="1383" t="s">
        <v>2034</v>
      </c>
    </row>
    <row r="396" spans="1:15">
      <c r="A396" s="1382">
        <v>1144053759</v>
      </c>
      <c r="D396" s="1383" t="s">
        <v>2731</v>
      </c>
      <c r="E396" s="1383" t="s">
        <v>2732</v>
      </c>
      <c r="F396" s="1383" t="s">
        <v>146</v>
      </c>
      <c r="G396" s="1383" t="s">
        <v>1905</v>
      </c>
      <c r="H396" s="1383" t="s">
        <v>159</v>
      </c>
      <c r="I396" s="1383" t="s">
        <v>2732</v>
      </c>
      <c r="J396" s="1383" t="s">
        <v>1907</v>
      </c>
      <c r="K396" s="1383" t="s">
        <v>159</v>
      </c>
      <c r="L396" s="1383" t="s">
        <v>159</v>
      </c>
      <c r="N396" s="1383" t="s">
        <v>1897</v>
      </c>
      <c r="O396" s="1383" t="s">
        <v>1903</v>
      </c>
    </row>
    <row r="397" spans="1:15">
      <c r="A397" s="1382">
        <v>1148130454</v>
      </c>
      <c r="D397" s="1383" t="s">
        <v>2733</v>
      </c>
      <c r="E397" s="1383" t="s">
        <v>2734</v>
      </c>
      <c r="F397" s="1383" t="s">
        <v>140</v>
      </c>
      <c r="G397" s="1383" t="s">
        <v>1917</v>
      </c>
      <c r="H397" s="1383" t="s">
        <v>128</v>
      </c>
      <c r="I397" s="1383" t="s">
        <v>2734</v>
      </c>
      <c r="J397" s="1383" t="s">
        <v>1919</v>
      </c>
      <c r="K397" s="1383" t="s">
        <v>128</v>
      </c>
      <c r="L397" s="1383" t="s">
        <v>128</v>
      </c>
      <c r="N397" s="1383" t="s">
        <v>1897</v>
      </c>
      <c r="O397" s="1383" t="s">
        <v>1920</v>
      </c>
    </row>
    <row r="398" spans="1:15">
      <c r="A398" s="1382">
        <v>1143569227</v>
      </c>
      <c r="D398" s="1383" t="s">
        <v>2735</v>
      </c>
      <c r="E398" s="1383" t="s">
        <v>2736</v>
      </c>
      <c r="F398" s="1383" t="s">
        <v>110</v>
      </c>
      <c r="G398" s="1383" t="s">
        <v>1928</v>
      </c>
      <c r="H398" s="1383" t="s">
        <v>1003</v>
      </c>
      <c r="I398" s="1383" t="s">
        <v>2736</v>
      </c>
      <c r="J398" s="1383" t="s">
        <v>1923</v>
      </c>
      <c r="K398" s="1383" t="s">
        <v>1003</v>
      </c>
      <c r="L398" s="1383" t="s">
        <v>1003</v>
      </c>
      <c r="N398" s="1383" t="s">
        <v>1897</v>
      </c>
      <c r="O398" s="1383" t="s">
        <v>1898</v>
      </c>
    </row>
    <row r="399" spans="1:15">
      <c r="A399" s="1382">
        <v>1142621557</v>
      </c>
      <c r="D399" s="1383" t="s">
        <v>2737</v>
      </c>
      <c r="E399" s="1383" t="s">
        <v>2738</v>
      </c>
      <c r="F399" s="1383" t="s">
        <v>129</v>
      </c>
      <c r="G399" s="1383" t="s">
        <v>1905</v>
      </c>
      <c r="H399" s="1383" t="s">
        <v>159</v>
      </c>
      <c r="I399" s="1383" t="s">
        <v>2738</v>
      </c>
      <c r="J399" s="1383" t="s">
        <v>1907</v>
      </c>
      <c r="K399" s="1383" t="s">
        <v>159</v>
      </c>
      <c r="L399" s="1383" t="s">
        <v>159</v>
      </c>
      <c r="N399" s="1383" t="s">
        <v>1914</v>
      </c>
      <c r="O399" s="1383" t="s">
        <v>1915</v>
      </c>
    </row>
    <row r="400" spans="1:15">
      <c r="A400" s="1382">
        <v>1143656602</v>
      </c>
      <c r="D400" s="1383" t="s">
        <v>2739</v>
      </c>
      <c r="E400" s="1383" t="s">
        <v>2740</v>
      </c>
      <c r="F400" s="1383" t="s">
        <v>137</v>
      </c>
      <c r="G400" s="1383" t="s">
        <v>1868</v>
      </c>
      <c r="H400" s="1383" t="s">
        <v>1910</v>
      </c>
      <c r="I400" s="1383" t="s">
        <v>2740</v>
      </c>
      <c r="J400" s="1383" t="s">
        <v>1912</v>
      </c>
      <c r="K400" s="1383" t="s">
        <v>1913</v>
      </c>
      <c r="L400" s="1383" t="s">
        <v>1910</v>
      </c>
      <c r="N400" s="1383" t="s">
        <v>1914</v>
      </c>
      <c r="O400" s="1383" t="s">
        <v>2084</v>
      </c>
    </row>
    <row r="401" spans="1:15">
      <c r="A401" s="1382">
        <v>1143003417</v>
      </c>
      <c r="D401" s="1383" t="s">
        <v>2741</v>
      </c>
      <c r="E401" s="1383" t="s">
        <v>2742</v>
      </c>
      <c r="F401" s="1383" t="s">
        <v>129</v>
      </c>
      <c r="G401" s="1383" t="s">
        <v>1868</v>
      </c>
      <c r="H401" s="1383" t="s">
        <v>1910</v>
      </c>
      <c r="I401" s="1383" t="s">
        <v>2742</v>
      </c>
      <c r="J401" s="1383" t="s">
        <v>1912</v>
      </c>
      <c r="K401" s="1383" t="s">
        <v>1913</v>
      </c>
      <c r="L401" s="1383" t="s">
        <v>1910</v>
      </c>
      <c r="N401" s="1383" t="s">
        <v>1897</v>
      </c>
      <c r="O401" s="1383" t="s">
        <v>1908</v>
      </c>
    </row>
    <row r="402" spans="1:15">
      <c r="A402" s="1382">
        <v>1142155416</v>
      </c>
      <c r="D402" s="1383" t="s">
        <v>2743</v>
      </c>
      <c r="E402" s="1383" t="s">
        <v>2744</v>
      </c>
      <c r="F402" s="1383" t="s">
        <v>129</v>
      </c>
      <c r="G402" s="1383" t="s">
        <v>1868</v>
      </c>
      <c r="H402" s="1383" t="s">
        <v>1910</v>
      </c>
      <c r="I402" s="1383" t="s">
        <v>2744</v>
      </c>
      <c r="J402" s="1383" t="s">
        <v>1912</v>
      </c>
      <c r="K402" s="1383" t="s">
        <v>1913</v>
      </c>
      <c r="L402" s="1383" t="s">
        <v>1910</v>
      </c>
      <c r="N402" s="1383" t="s">
        <v>1897</v>
      </c>
      <c r="O402" s="1383" t="s">
        <v>1908</v>
      </c>
    </row>
    <row r="403" spans="1:15">
      <c r="A403" s="1382">
        <v>1146067617</v>
      </c>
      <c r="D403" s="1383" t="s">
        <v>2745</v>
      </c>
      <c r="E403" s="1383" t="s">
        <v>2746</v>
      </c>
      <c r="F403" s="1383" t="s">
        <v>129</v>
      </c>
      <c r="G403" s="1383" t="s">
        <v>1900</v>
      </c>
      <c r="H403" s="1383" t="s">
        <v>1019</v>
      </c>
      <c r="I403" s="1383" t="s">
        <v>2746</v>
      </c>
      <c r="J403" s="1383" t="s">
        <v>1896</v>
      </c>
      <c r="K403" s="1383" t="s">
        <v>1902</v>
      </c>
      <c r="L403" s="1383" t="s">
        <v>1019</v>
      </c>
      <c r="N403" s="1383" t="s">
        <v>1897</v>
      </c>
      <c r="O403" s="1383" t="s">
        <v>1942</v>
      </c>
    </row>
    <row r="404" spans="1:15">
      <c r="A404" s="1382">
        <v>1142496018</v>
      </c>
      <c r="D404" s="1383" t="s">
        <v>2747</v>
      </c>
      <c r="E404" s="1383" t="s">
        <v>2748</v>
      </c>
      <c r="F404" s="1383" t="s">
        <v>146</v>
      </c>
      <c r="G404" s="1383" t="s">
        <v>1880</v>
      </c>
      <c r="H404" s="1383" t="s">
        <v>36</v>
      </c>
      <c r="I404" s="1383" t="s">
        <v>2748</v>
      </c>
      <c r="J404" s="1383" t="s">
        <v>2009</v>
      </c>
      <c r="K404" s="1383" t="s">
        <v>2010</v>
      </c>
      <c r="L404" s="1383" t="s">
        <v>36</v>
      </c>
      <c r="N404" s="1383" t="s">
        <v>1897</v>
      </c>
      <c r="O404" s="1383" t="s">
        <v>1920</v>
      </c>
    </row>
    <row r="405" spans="1:15">
      <c r="A405" s="1382">
        <v>1164383961</v>
      </c>
      <c r="D405" s="1383" t="s">
        <v>2749</v>
      </c>
      <c r="E405" s="1383" t="s">
        <v>2750</v>
      </c>
      <c r="F405" s="1383" t="s">
        <v>133</v>
      </c>
      <c r="G405" s="1383" t="s">
        <v>1868</v>
      </c>
      <c r="H405" s="1383" t="s">
        <v>1910</v>
      </c>
      <c r="I405" s="1383" t="s">
        <v>2750</v>
      </c>
      <c r="J405" s="1383" t="s">
        <v>1912</v>
      </c>
      <c r="K405" s="1383" t="s">
        <v>1913</v>
      </c>
      <c r="L405" s="1383" t="s">
        <v>1910</v>
      </c>
      <c r="N405" s="1383" t="s">
        <v>1897</v>
      </c>
      <c r="O405" s="1383" t="s">
        <v>2091</v>
      </c>
    </row>
    <row r="406" spans="1:15">
      <c r="A406" s="1382">
        <v>1163461651</v>
      </c>
      <c r="D406" s="1383" t="s">
        <v>2751</v>
      </c>
      <c r="E406" s="1383" t="s">
        <v>2752</v>
      </c>
      <c r="F406" s="1383" t="s">
        <v>133</v>
      </c>
      <c r="G406" s="1383" t="s">
        <v>1900</v>
      </c>
      <c r="H406" s="1383" t="s">
        <v>1053</v>
      </c>
      <c r="I406" s="1383" t="s">
        <v>2752</v>
      </c>
      <c r="J406" s="1383" t="s">
        <v>2322</v>
      </c>
      <c r="K406" s="1383" t="s">
        <v>2323</v>
      </c>
      <c r="L406" s="1383" t="s">
        <v>1053</v>
      </c>
      <c r="N406" s="1383" t="s">
        <v>1914</v>
      </c>
      <c r="O406" s="1383" t="s">
        <v>2081</v>
      </c>
    </row>
    <row r="407" spans="1:15">
      <c r="A407" s="1382">
        <v>1144041523</v>
      </c>
      <c r="D407" s="1383" t="s">
        <v>2753</v>
      </c>
      <c r="E407" s="1383" t="s">
        <v>2754</v>
      </c>
      <c r="F407" s="1383" t="s">
        <v>133</v>
      </c>
      <c r="G407" s="1383" t="s">
        <v>1868</v>
      </c>
      <c r="H407" s="1383" t="s">
        <v>1910</v>
      </c>
      <c r="I407" s="1383" t="s">
        <v>2754</v>
      </c>
      <c r="J407" s="1383" t="s">
        <v>1912</v>
      </c>
      <c r="K407" s="1383" t="s">
        <v>1913</v>
      </c>
      <c r="L407" s="1383" t="s">
        <v>1910</v>
      </c>
      <c r="N407" s="1383" t="s">
        <v>1897</v>
      </c>
      <c r="O407" s="1383" t="s">
        <v>2034</v>
      </c>
    </row>
    <row r="408" spans="1:15">
      <c r="A408" s="1382">
        <v>1142679209</v>
      </c>
      <c r="D408" s="1383" t="s">
        <v>2755</v>
      </c>
      <c r="E408" s="1383" t="s">
        <v>2756</v>
      </c>
      <c r="F408" s="1383" t="s">
        <v>133</v>
      </c>
      <c r="G408" s="1383" t="s">
        <v>1868</v>
      </c>
      <c r="H408" s="1383" t="s">
        <v>1910</v>
      </c>
      <c r="I408" s="1383" t="s">
        <v>2756</v>
      </c>
      <c r="J408" s="1383" t="s">
        <v>1912</v>
      </c>
      <c r="K408" s="1383" t="s">
        <v>1913</v>
      </c>
      <c r="L408" s="1383" t="s">
        <v>1910</v>
      </c>
      <c r="N408" s="1383" t="s">
        <v>1914</v>
      </c>
      <c r="O408" s="1383" t="s">
        <v>2084</v>
      </c>
    </row>
    <row r="409" spans="1:15">
      <c r="A409" s="1382">
        <v>1143666395</v>
      </c>
      <c r="D409" s="1383" t="s">
        <v>2757</v>
      </c>
      <c r="E409" s="1383" t="s">
        <v>2758</v>
      </c>
      <c r="F409" s="1383" t="s">
        <v>133</v>
      </c>
      <c r="G409" s="1383" t="s">
        <v>1868</v>
      </c>
      <c r="H409" s="1383" t="s">
        <v>1910</v>
      </c>
      <c r="I409" s="1383" t="s">
        <v>2758</v>
      </c>
      <c r="J409" s="1383" t="s">
        <v>1912</v>
      </c>
      <c r="K409" s="1383" t="s">
        <v>1913</v>
      </c>
      <c r="L409" s="1383" t="s">
        <v>1910</v>
      </c>
      <c r="N409" s="1383" t="s">
        <v>1897</v>
      </c>
      <c r="O409" s="1383" t="s">
        <v>2091</v>
      </c>
    </row>
    <row r="410" spans="1:15">
      <c r="A410" s="1382">
        <v>1142298240</v>
      </c>
      <c r="D410" s="1383" t="s">
        <v>2759</v>
      </c>
      <c r="E410" s="1383" t="s">
        <v>2760</v>
      </c>
      <c r="F410" s="1383" t="s">
        <v>133</v>
      </c>
      <c r="G410" s="1383" t="s">
        <v>1868</v>
      </c>
      <c r="H410" s="1383" t="s">
        <v>1910</v>
      </c>
      <c r="I410" s="1383" t="s">
        <v>2760</v>
      </c>
      <c r="J410" s="1383" t="s">
        <v>1912</v>
      </c>
      <c r="K410" s="1383" t="s">
        <v>1913</v>
      </c>
      <c r="L410" s="1383" t="s">
        <v>1910</v>
      </c>
      <c r="N410" s="1383" t="s">
        <v>1897</v>
      </c>
      <c r="O410" s="1383" t="s">
        <v>2034</v>
      </c>
    </row>
    <row r="411" spans="1:15">
      <c r="A411" s="1382">
        <v>1149431323</v>
      </c>
      <c r="D411" s="1383" t="s">
        <v>2761</v>
      </c>
      <c r="E411" s="1383" t="s">
        <v>2762</v>
      </c>
      <c r="F411" s="1383" t="s">
        <v>133</v>
      </c>
      <c r="G411" s="1383" t="s">
        <v>1868</v>
      </c>
      <c r="H411" s="1383" t="s">
        <v>1910</v>
      </c>
      <c r="I411" s="1383" t="s">
        <v>2762</v>
      </c>
      <c r="J411" s="1383" t="s">
        <v>1912</v>
      </c>
      <c r="K411" s="1383" t="s">
        <v>1913</v>
      </c>
      <c r="L411" s="1383" t="s">
        <v>1910</v>
      </c>
      <c r="N411" s="1383" t="s">
        <v>1914</v>
      </c>
      <c r="O411" s="1383" t="s">
        <v>2084</v>
      </c>
    </row>
    <row r="412" spans="1:15">
      <c r="A412" s="1382">
        <v>1148340939</v>
      </c>
      <c r="D412" s="1383" t="s">
        <v>2763</v>
      </c>
      <c r="E412" s="1383" t="s">
        <v>2764</v>
      </c>
      <c r="F412" s="1383" t="s">
        <v>133</v>
      </c>
      <c r="G412" s="1383" t="s">
        <v>1868</v>
      </c>
      <c r="H412" s="1383" t="s">
        <v>1910</v>
      </c>
      <c r="I412" s="1383" t="s">
        <v>2764</v>
      </c>
      <c r="J412" s="1383" t="s">
        <v>1912</v>
      </c>
      <c r="K412" s="1383" t="s">
        <v>1913</v>
      </c>
      <c r="L412" s="1383" t="s">
        <v>1910</v>
      </c>
      <c r="N412" s="1383" t="s">
        <v>1914</v>
      </c>
      <c r="O412" s="1383" t="s">
        <v>2084</v>
      </c>
    </row>
    <row r="413" spans="1:15">
      <c r="A413" s="1382">
        <v>1142854166</v>
      </c>
      <c r="D413" s="1383" t="s">
        <v>2765</v>
      </c>
      <c r="E413" s="1383" t="s">
        <v>2766</v>
      </c>
      <c r="F413" s="1383" t="s">
        <v>146</v>
      </c>
      <c r="G413" s="1383" t="s">
        <v>1900</v>
      </c>
      <c r="H413" s="1383" t="s">
        <v>1019</v>
      </c>
      <c r="I413" s="1383" t="s">
        <v>2766</v>
      </c>
      <c r="J413" s="1383" t="s">
        <v>1896</v>
      </c>
      <c r="K413" s="1383" t="s">
        <v>1902</v>
      </c>
      <c r="L413" s="1383" t="s">
        <v>1019</v>
      </c>
      <c r="N413" s="1383" t="s">
        <v>1897</v>
      </c>
      <c r="O413" s="1383" t="s">
        <v>1942</v>
      </c>
    </row>
    <row r="414" spans="1:15">
      <c r="A414" s="1382">
        <v>1142196279</v>
      </c>
      <c r="D414" s="1383" t="s">
        <v>2767</v>
      </c>
      <c r="E414" s="1383" t="s">
        <v>2768</v>
      </c>
      <c r="F414" s="1383" t="s">
        <v>133</v>
      </c>
      <c r="G414" s="1383" t="s">
        <v>1868</v>
      </c>
      <c r="H414" s="1383" t="s">
        <v>1910</v>
      </c>
      <c r="I414" s="1383" t="s">
        <v>2768</v>
      </c>
      <c r="J414" s="1383" t="s">
        <v>1912</v>
      </c>
      <c r="K414" s="1383" t="s">
        <v>1913</v>
      </c>
      <c r="L414" s="1383" t="s">
        <v>1910</v>
      </c>
      <c r="N414" s="1383" t="s">
        <v>1897</v>
      </c>
      <c r="O414" s="1383" t="s">
        <v>2091</v>
      </c>
    </row>
    <row r="415" spans="1:15">
      <c r="A415" s="1382">
        <v>1144653111</v>
      </c>
      <c r="D415" s="1383" t="s">
        <v>2769</v>
      </c>
      <c r="E415" s="1383" t="s">
        <v>2770</v>
      </c>
      <c r="F415" s="1383" t="s">
        <v>133</v>
      </c>
      <c r="G415" s="1383" t="s">
        <v>1868</v>
      </c>
      <c r="H415" s="1383" t="s">
        <v>1968</v>
      </c>
      <c r="I415" s="1383" t="s">
        <v>2770</v>
      </c>
      <c r="J415" s="1383" t="s">
        <v>1969</v>
      </c>
      <c r="K415" s="1383" t="s">
        <v>1970</v>
      </c>
      <c r="L415" s="1383" t="s">
        <v>1968</v>
      </c>
      <c r="N415" s="1383" t="s">
        <v>1897</v>
      </c>
      <c r="O415" s="1383" t="s">
        <v>2034</v>
      </c>
    </row>
    <row r="416" spans="1:15">
      <c r="A416" s="1382">
        <v>1164540941</v>
      </c>
      <c r="D416" s="1383" t="s">
        <v>2771</v>
      </c>
      <c r="E416" s="1383" t="s">
        <v>2772</v>
      </c>
      <c r="F416" s="1383" t="s">
        <v>133</v>
      </c>
      <c r="G416" s="1383" t="s">
        <v>1868</v>
      </c>
      <c r="H416" s="1383" t="s">
        <v>1910</v>
      </c>
      <c r="I416" s="1383" t="s">
        <v>2772</v>
      </c>
      <c r="J416" s="1383" t="s">
        <v>1912</v>
      </c>
      <c r="K416" s="1383" t="s">
        <v>1913</v>
      </c>
      <c r="L416" s="1383" t="s">
        <v>1910</v>
      </c>
      <c r="N416" s="1383" t="s">
        <v>1897</v>
      </c>
      <c r="O416" s="1383" t="s">
        <v>2091</v>
      </c>
    </row>
    <row r="417" spans="1:15">
      <c r="A417" s="1382">
        <v>1149705890</v>
      </c>
      <c r="D417" s="1383" t="s">
        <v>2773</v>
      </c>
      <c r="E417" s="1383" t="s">
        <v>2774</v>
      </c>
      <c r="F417" s="1383" t="s">
        <v>146</v>
      </c>
      <c r="G417" s="1383" t="s">
        <v>1900</v>
      </c>
      <c r="H417" s="1383" t="s">
        <v>1019</v>
      </c>
      <c r="I417" s="1383" t="s">
        <v>2774</v>
      </c>
      <c r="J417" s="1383" t="s">
        <v>1896</v>
      </c>
      <c r="K417" s="1383" t="s">
        <v>1902</v>
      </c>
      <c r="L417" s="1383" t="s">
        <v>1019</v>
      </c>
      <c r="N417" s="1383" t="s">
        <v>1897</v>
      </c>
      <c r="O417" s="1383" t="s">
        <v>1903</v>
      </c>
    </row>
    <row r="418" spans="1:15">
      <c r="A418" s="1382">
        <v>1142041491</v>
      </c>
      <c r="D418" s="1383" t="s">
        <v>2775</v>
      </c>
      <c r="E418" s="1383" t="s">
        <v>2776</v>
      </c>
      <c r="F418" s="1383" t="s">
        <v>133</v>
      </c>
      <c r="G418" s="1383" t="s">
        <v>1868</v>
      </c>
      <c r="H418" s="1383" t="s">
        <v>1910</v>
      </c>
      <c r="I418" s="1383" t="s">
        <v>2776</v>
      </c>
      <c r="J418" s="1383" t="s">
        <v>1912</v>
      </c>
      <c r="K418" s="1383" t="s">
        <v>1913</v>
      </c>
      <c r="L418" s="1383" t="s">
        <v>1910</v>
      </c>
      <c r="N418" s="1383" t="s">
        <v>1897</v>
      </c>
      <c r="O418" s="1383" t="s">
        <v>2034</v>
      </c>
    </row>
    <row r="419" spans="1:15">
      <c r="A419" s="1382">
        <v>1146634176</v>
      </c>
      <c r="D419" s="1383" t="s">
        <v>2777</v>
      </c>
      <c r="E419" s="1383" t="s">
        <v>2778</v>
      </c>
      <c r="F419" s="1383" t="s">
        <v>133</v>
      </c>
      <c r="G419" s="1383" t="s">
        <v>1868</v>
      </c>
      <c r="H419" s="1383" t="s">
        <v>1910</v>
      </c>
      <c r="I419" s="1383" t="s">
        <v>2778</v>
      </c>
      <c r="J419" s="1383" t="s">
        <v>1912</v>
      </c>
      <c r="K419" s="1383" t="s">
        <v>1913</v>
      </c>
      <c r="L419" s="1383" t="s">
        <v>1910</v>
      </c>
      <c r="N419" s="1383" t="s">
        <v>1914</v>
      </c>
      <c r="O419" s="1383" t="s">
        <v>1961</v>
      </c>
    </row>
    <row r="420" spans="1:15">
      <c r="A420" s="1382">
        <v>1160965233</v>
      </c>
      <c r="D420" s="1383" t="s">
        <v>2779</v>
      </c>
      <c r="E420" s="1383" t="s">
        <v>2780</v>
      </c>
      <c r="F420" s="1383" t="s">
        <v>133</v>
      </c>
      <c r="G420" s="1383" t="s">
        <v>1868</v>
      </c>
      <c r="H420" s="1383" t="s">
        <v>1910</v>
      </c>
      <c r="I420" s="1383" t="s">
        <v>2780</v>
      </c>
      <c r="J420" s="1383" t="s">
        <v>1912</v>
      </c>
      <c r="K420" s="1383" t="s">
        <v>1913</v>
      </c>
      <c r="L420" s="1383" t="s">
        <v>1910</v>
      </c>
      <c r="N420" s="1383" t="s">
        <v>1914</v>
      </c>
      <c r="O420" s="1383" t="s">
        <v>2084</v>
      </c>
    </row>
    <row r="421" spans="1:15">
      <c r="A421" s="1382">
        <v>1143425925</v>
      </c>
      <c r="D421" s="1383" t="s">
        <v>2781</v>
      </c>
      <c r="E421" s="1383" t="s">
        <v>2782</v>
      </c>
      <c r="F421" s="1383" t="s">
        <v>133</v>
      </c>
      <c r="G421" s="1383" t="s">
        <v>1868</v>
      </c>
      <c r="H421" s="1383" t="s">
        <v>1910</v>
      </c>
      <c r="I421" s="1383" t="s">
        <v>2782</v>
      </c>
      <c r="J421" s="1383" t="s">
        <v>1912</v>
      </c>
      <c r="K421" s="1383" t="s">
        <v>1913</v>
      </c>
      <c r="L421" s="1383" t="s">
        <v>1910</v>
      </c>
      <c r="N421" s="1383" t="s">
        <v>1897</v>
      </c>
      <c r="O421" s="1383" t="s">
        <v>2091</v>
      </c>
    </row>
    <row r="422" spans="1:15">
      <c r="A422" s="1382">
        <v>1142198069</v>
      </c>
      <c r="D422" s="1383" t="s">
        <v>2783</v>
      </c>
      <c r="E422" s="1383" t="s">
        <v>2784</v>
      </c>
      <c r="F422" s="1383" t="s">
        <v>146</v>
      </c>
      <c r="G422" s="1383" t="s">
        <v>1900</v>
      </c>
      <c r="H422" s="1383" t="s">
        <v>1019</v>
      </c>
      <c r="I422" s="1383" t="s">
        <v>2784</v>
      </c>
      <c r="J422" s="1383" t="s">
        <v>1896</v>
      </c>
      <c r="K422" s="1383" t="s">
        <v>1902</v>
      </c>
      <c r="L422" s="1383" t="s">
        <v>1019</v>
      </c>
      <c r="N422" s="1383" t="s">
        <v>1914</v>
      </c>
      <c r="O422" s="1383" t="s">
        <v>2081</v>
      </c>
    </row>
    <row r="423" spans="1:15">
      <c r="A423" s="1382">
        <v>1142803809</v>
      </c>
      <c r="D423" s="1383" t="s">
        <v>2785</v>
      </c>
      <c r="E423" s="1383" t="s">
        <v>2786</v>
      </c>
      <c r="F423" s="1383" t="s">
        <v>133</v>
      </c>
      <c r="G423" s="1383" t="s">
        <v>1868</v>
      </c>
      <c r="H423" s="1383" t="s">
        <v>1910</v>
      </c>
      <c r="I423" s="1383" t="s">
        <v>2786</v>
      </c>
      <c r="J423" s="1383" t="s">
        <v>1912</v>
      </c>
      <c r="K423" s="1383" t="s">
        <v>1913</v>
      </c>
      <c r="L423" s="1383" t="s">
        <v>1910</v>
      </c>
      <c r="N423" s="1383" t="s">
        <v>1897</v>
      </c>
      <c r="O423" s="1383" t="s">
        <v>2091</v>
      </c>
    </row>
    <row r="424" spans="1:15">
      <c r="A424" s="1382">
        <v>1165251829</v>
      </c>
      <c r="D424" s="1383" t="s">
        <v>2787</v>
      </c>
      <c r="E424" s="1383" t="s">
        <v>389</v>
      </c>
      <c r="F424" s="1383" t="s">
        <v>146</v>
      </c>
      <c r="G424" s="1383" t="s">
        <v>1900</v>
      </c>
      <c r="H424" s="1383" t="s">
        <v>1019</v>
      </c>
      <c r="I424" s="1383" t="s">
        <v>389</v>
      </c>
      <c r="J424" s="1383" t="s">
        <v>1896</v>
      </c>
      <c r="K424" s="1383" t="s">
        <v>1902</v>
      </c>
      <c r="L424" s="1383" t="s">
        <v>1019</v>
      </c>
      <c r="N424" s="1383" t="s">
        <v>1897</v>
      </c>
      <c r="O424" s="1383" t="s">
        <v>1903</v>
      </c>
    </row>
    <row r="425" spans="1:15">
      <c r="A425" s="1382">
        <v>1144134997</v>
      </c>
      <c r="D425" s="1383" t="s">
        <v>2788</v>
      </c>
      <c r="E425" s="1383" t="s">
        <v>2789</v>
      </c>
      <c r="F425" s="1383" t="s">
        <v>133</v>
      </c>
      <c r="G425" s="1383" t="s">
        <v>1868</v>
      </c>
      <c r="H425" s="1383" t="s">
        <v>1910</v>
      </c>
      <c r="I425" s="1383" t="s">
        <v>2789</v>
      </c>
      <c r="J425" s="1383" t="s">
        <v>1912</v>
      </c>
      <c r="K425" s="1383" t="s">
        <v>1913</v>
      </c>
      <c r="L425" s="1383" t="s">
        <v>1910</v>
      </c>
      <c r="N425" s="1383" t="s">
        <v>1897</v>
      </c>
      <c r="O425" s="1383" t="s">
        <v>2091</v>
      </c>
    </row>
    <row r="426" spans="1:15">
      <c r="A426" s="1382">
        <v>1141198656</v>
      </c>
      <c r="D426" s="1383" t="s">
        <v>2790</v>
      </c>
      <c r="E426" s="1383" t="s">
        <v>2791</v>
      </c>
      <c r="F426" s="1383" t="s">
        <v>133</v>
      </c>
      <c r="G426" s="1383" t="s">
        <v>1868</v>
      </c>
      <c r="H426" s="1383" t="s">
        <v>1910</v>
      </c>
      <c r="I426" s="1383" t="s">
        <v>2791</v>
      </c>
      <c r="J426" s="1383" t="s">
        <v>1912</v>
      </c>
      <c r="K426" s="1383" t="s">
        <v>1913</v>
      </c>
      <c r="L426" s="1383" t="s">
        <v>1910</v>
      </c>
      <c r="N426" s="1383" t="s">
        <v>1897</v>
      </c>
      <c r="O426" s="1383" t="s">
        <v>2091</v>
      </c>
    </row>
    <row r="427" spans="1:15">
      <c r="A427" s="1382">
        <v>1143489202</v>
      </c>
      <c r="D427" s="1383" t="s">
        <v>2792</v>
      </c>
      <c r="E427" s="1383" t="s">
        <v>2793</v>
      </c>
      <c r="F427" s="1383" t="s">
        <v>133</v>
      </c>
      <c r="G427" s="1383" t="s">
        <v>1868</v>
      </c>
      <c r="H427" s="1383" t="s">
        <v>1910</v>
      </c>
      <c r="I427" s="1383" t="s">
        <v>2793</v>
      </c>
      <c r="J427" s="1383" t="s">
        <v>1912</v>
      </c>
      <c r="K427" s="1383" t="s">
        <v>1913</v>
      </c>
      <c r="L427" s="1383" t="s">
        <v>1910</v>
      </c>
      <c r="N427" s="1383" t="s">
        <v>1914</v>
      </c>
      <c r="O427" s="1383" t="s">
        <v>2084</v>
      </c>
    </row>
    <row r="428" spans="1:15">
      <c r="A428" s="1382">
        <v>1143147107</v>
      </c>
      <c r="D428" s="1383" t="s">
        <v>2794</v>
      </c>
      <c r="E428" s="1383" t="s">
        <v>2795</v>
      </c>
      <c r="F428" s="1383" t="s">
        <v>133</v>
      </c>
      <c r="G428" s="1383" t="s">
        <v>1900</v>
      </c>
      <c r="H428" s="1383" t="s">
        <v>1019</v>
      </c>
      <c r="I428" s="1383" t="s">
        <v>2795</v>
      </c>
      <c r="J428" s="1383" t="s">
        <v>1896</v>
      </c>
      <c r="K428" s="1383" t="s">
        <v>1902</v>
      </c>
      <c r="L428" s="1383" t="s">
        <v>1019</v>
      </c>
      <c r="N428" s="1383" t="s">
        <v>1914</v>
      </c>
      <c r="O428" s="1383" t="s">
        <v>1939</v>
      </c>
    </row>
    <row r="429" spans="1:15">
      <c r="A429" s="1382">
        <v>1141025990</v>
      </c>
      <c r="D429" s="1383" t="s">
        <v>2796</v>
      </c>
      <c r="E429" s="1383" t="s">
        <v>2797</v>
      </c>
      <c r="F429" s="1383" t="s">
        <v>133</v>
      </c>
      <c r="G429" s="1383" t="s">
        <v>1868</v>
      </c>
      <c r="H429" s="1383" t="s">
        <v>1968</v>
      </c>
      <c r="I429" s="1383" t="s">
        <v>2797</v>
      </c>
      <c r="J429" s="1383" t="s">
        <v>1969</v>
      </c>
      <c r="K429" s="1383" t="s">
        <v>1970</v>
      </c>
      <c r="L429" s="1383" t="s">
        <v>1968</v>
      </c>
      <c r="N429" s="1383" t="s">
        <v>1914</v>
      </c>
      <c r="O429" s="1383" t="s">
        <v>1961</v>
      </c>
    </row>
    <row r="430" spans="1:15">
      <c r="A430" s="1382">
        <v>1165790651</v>
      </c>
      <c r="D430" s="1383" t="s">
        <v>2798</v>
      </c>
      <c r="E430" s="1383" t="s">
        <v>2799</v>
      </c>
      <c r="F430" s="1383" t="s">
        <v>133</v>
      </c>
      <c r="G430" s="1383" t="s">
        <v>1868</v>
      </c>
      <c r="H430" s="1383" t="s">
        <v>1910</v>
      </c>
      <c r="I430" s="1383" t="s">
        <v>2799</v>
      </c>
      <c r="J430" s="1383" t="s">
        <v>1912</v>
      </c>
      <c r="K430" s="1383" t="s">
        <v>1913</v>
      </c>
      <c r="L430" s="1383" t="s">
        <v>1910</v>
      </c>
      <c r="N430" s="1383" t="s">
        <v>1914</v>
      </c>
      <c r="O430" s="1383" t="s">
        <v>1961</v>
      </c>
    </row>
    <row r="431" spans="1:15">
      <c r="A431" s="1382">
        <v>1161322129</v>
      </c>
      <c r="D431" s="1383" t="s">
        <v>2800</v>
      </c>
      <c r="E431" s="1383" t="s">
        <v>2801</v>
      </c>
      <c r="F431" s="1383" t="s">
        <v>133</v>
      </c>
      <c r="G431" s="1383" t="s">
        <v>1868</v>
      </c>
      <c r="H431" s="1383" t="s">
        <v>1910</v>
      </c>
      <c r="I431" s="1383" t="s">
        <v>2801</v>
      </c>
      <c r="J431" s="1383" t="s">
        <v>1912</v>
      </c>
      <c r="K431" s="1383" t="s">
        <v>1913</v>
      </c>
      <c r="L431" s="1383" t="s">
        <v>1910</v>
      </c>
      <c r="N431" s="1383" t="s">
        <v>1914</v>
      </c>
      <c r="O431" s="1383" t="s">
        <v>2084</v>
      </c>
    </row>
    <row r="432" spans="1:15">
      <c r="A432" s="1382">
        <v>1143423284</v>
      </c>
      <c r="D432" s="1383" t="s">
        <v>2802</v>
      </c>
      <c r="E432" s="1383" t="s">
        <v>2803</v>
      </c>
      <c r="F432" s="1383" t="s">
        <v>133</v>
      </c>
      <c r="G432" s="1383" t="s">
        <v>1868</v>
      </c>
      <c r="H432" s="1383" t="s">
        <v>1910</v>
      </c>
      <c r="I432" s="1383" t="s">
        <v>2803</v>
      </c>
      <c r="J432" s="1383" t="s">
        <v>1912</v>
      </c>
      <c r="K432" s="1383" t="s">
        <v>1913</v>
      </c>
      <c r="L432" s="1383" t="s">
        <v>1910</v>
      </c>
      <c r="N432" s="1383" t="s">
        <v>1897</v>
      </c>
      <c r="O432" s="1383" t="s">
        <v>2034</v>
      </c>
    </row>
    <row r="433" spans="1:15">
      <c r="A433" s="1382">
        <v>1145545787</v>
      </c>
      <c r="D433" s="1383" t="s">
        <v>2804</v>
      </c>
      <c r="E433" s="1383" t="s">
        <v>2805</v>
      </c>
      <c r="F433" s="1383" t="s">
        <v>133</v>
      </c>
      <c r="G433" s="1383" t="s">
        <v>1868</v>
      </c>
      <c r="H433" s="1383" t="s">
        <v>1910</v>
      </c>
      <c r="I433" s="1383" t="s">
        <v>2805</v>
      </c>
      <c r="J433" s="1383" t="s">
        <v>1912</v>
      </c>
      <c r="K433" s="1383" t="s">
        <v>1913</v>
      </c>
      <c r="L433" s="1383" t="s">
        <v>1910</v>
      </c>
      <c r="N433" s="1383" t="s">
        <v>1914</v>
      </c>
      <c r="O433" s="1383" t="s">
        <v>1961</v>
      </c>
    </row>
    <row r="434" spans="1:15">
      <c r="A434" s="1382">
        <v>1162380977</v>
      </c>
      <c r="D434" s="1383" t="s">
        <v>2806</v>
      </c>
      <c r="E434" s="1383" t="s">
        <v>2807</v>
      </c>
      <c r="F434" s="1383" t="s">
        <v>137</v>
      </c>
      <c r="G434" s="1383" t="s">
        <v>1868</v>
      </c>
      <c r="H434" s="1383" t="s">
        <v>1910</v>
      </c>
      <c r="I434" s="1383" t="s">
        <v>2807</v>
      </c>
      <c r="J434" s="1383" t="s">
        <v>1912</v>
      </c>
      <c r="K434" s="1383" t="s">
        <v>1913</v>
      </c>
      <c r="L434" s="1383" t="s">
        <v>1910</v>
      </c>
      <c r="N434" s="1383" t="s">
        <v>1914</v>
      </c>
      <c r="O434" s="1383" t="s">
        <v>2084</v>
      </c>
    </row>
    <row r="435" spans="1:15">
      <c r="A435" s="1382">
        <v>1148091847</v>
      </c>
      <c r="D435" s="1383" t="s">
        <v>2808</v>
      </c>
      <c r="E435" s="1383" t="s">
        <v>2809</v>
      </c>
      <c r="F435" s="1383" t="s">
        <v>146</v>
      </c>
      <c r="G435" s="1383" t="s">
        <v>1900</v>
      </c>
      <c r="H435" s="1383" t="s">
        <v>1019</v>
      </c>
      <c r="I435" s="1383" t="s">
        <v>2809</v>
      </c>
      <c r="J435" s="1383" t="s">
        <v>1896</v>
      </c>
      <c r="K435" s="1383" t="s">
        <v>1902</v>
      </c>
      <c r="L435" s="1383" t="s">
        <v>1019</v>
      </c>
      <c r="N435" s="1383" t="s">
        <v>1897</v>
      </c>
      <c r="O435" s="1383" t="s">
        <v>1903</v>
      </c>
    </row>
    <row r="436" spans="1:15">
      <c r="A436" s="1382">
        <v>1148622682</v>
      </c>
      <c r="D436" s="1383" t="s">
        <v>2810</v>
      </c>
      <c r="E436" s="1383" t="s">
        <v>2811</v>
      </c>
      <c r="F436" s="1383" t="s">
        <v>137</v>
      </c>
      <c r="G436" s="1383" t="s">
        <v>1868</v>
      </c>
      <c r="H436" s="1383" t="s">
        <v>1910</v>
      </c>
      <c r="I436" s="1383" t="s">
        <v>2811</v>
      </c>
      <c r="J436" s="1383" t="s">
        <v>1912</v>
      </c>
      <c r="K436" s="1383" t="s">
        <v>1913</v>
      </c>
      <c r="L436" s="1383" t="s">
        <v>1910</v>
      </c>
      <c r="N436" s="1383" t="s">
        <v>1897</v>
      </c>
      <c r="O436" s="1383" t="s">
        <v>1993</v>
      </c>
    </row>
    <row r="437" spans="1:15">
      <c r="A437" s="1382">
        <v>1161829222</v>
      </c>
      <c r="D437" s="1383" t="s">
        <v>2812</v>
      </c>
      <c r="E437" s="1383" t="s">
        <v>2813</v>
      </c>
      <c r="F437" s="1383" t="s">
        <v>133</v>
      </c>
      <c r="G437" s="1383" t="s">
        <v>1868</v>
      </c>
      <c r="H437" s="1383" t="s">
        <v>1910</v>
      </c>
      <c r="I437" s="1383" t="s">
        <v>2813</v>
      </c>
      <c r="J437" s="1383" t="s">
        <v>1912</v>
      </c>
      <c r="K437" s="1383" t="s">
        <v>1913</v>
      </c>
      <c r="L437" s="1383" t="s">
        <v>1910</v>
      </c>
      <c r="N437" s="1383" t="s">
        <v>1914</v>
      </c>
      <c r="O437" s="1383" t="s">
        <v>1961</v>
      </c>
    </row>
    <row r="438" spans="1:15">
      <c r="A438" s="1382">
        <v>1163926075</v>
      </c>
      <c r="D438" s="1383" t="s">
        <v>2814</v>
      </c>
      <c r="E438" s="1383" t="s">
        <v>2815</v>
      </c>
      <c r="F438" s="1383" t="s">
        <v>133</v>
      </c>
      <c r="G438" s="1383" t="s">
        <v>1868</v>
      </c>
      <c r="H438" s="1383" t="s">
        <v>1910</v>
      </c>
      <c r="I438" s="1383" t="s">
        <v>2815</v>
      </c>
      <c r="J438" s="1383" t="s">
        <v>1912</v>
      </c>
      <c r="K438" s="1383" t="s">
        <v>1913</v>
      </c>
      <c r="L438" s="1383" t="s">
        <v>1910</v>
      </c>
      <c r="N438" s="1383" t="s">
        <v>1914</v>
      </c>
      <c r="O438" s="1383" t="s">
        <v>2084</v>
      </c>
    </row>
    <row r="439" spans="1:15">
      <c r="A439" s="1382">
        <v>1141399510</v>
      </c>
      <c r="D439" s="1383" t="s">
        <v>2816</v>
      </c>
      <c r="E439" s="1383" t="s">
        <v>2817</v>
      </c>
      <c r="F439" s="1383" t="s">
        <v>140</v>
      </c>
      <c r="G439" s="1383" t="s">
        <v>1905</v>
      </c>
      <c r="H439" s="1383" t="s">
        <v>1959</v>
      </c>
      <c r="I439" s="1383" t="s">
        <v>2817</v>
      </c>
      <c r="J439" s="1383" t="s">
        <v>1905</v>
      </c>
      <c r="K439" s="1383" t="s">
        <v>1959</v>
      </c>
      <c r="L439" s="1383" t="s">
        <v>1959</v>
      </c>
      <c r="N439" s="1383" t="s">
        <v>1897</v>
      </c>
      <c r="O439" s="1383" t="s">
        <v>1920</v>
      </c>
    </row>
    <row r="440" spans="1:15">
      <c r="A440" s="1382">
        <v>1144890390</v>
      </c>
      <c r="D440" s="1383" t="s">
        <v>2818</v>
      </c>
      <c r="E440" s="1383" t="s">
        <v>2819</v>
      </c>
      <c r="F440" s="1383" t="s">
        <v>145</v>
      </c>
      <c r="G440" s="1383" t="s">
        <v>1894</v>
      </c>
      <c r="H440" s="1383" t="s">
        <v>1002</v>
      </c>
      <c r="I440" s="1383" t="s">
        <v>2819</v>
      </c>
      <c r="J440" s="1383" t="s">
        <v>1896</v>
      </c>
      <c r="K440" s="1383" t="s">
        <v>1002</v>
      </c>
      <c r="L440" s="1383" t="s">
        <v>1002</v>
      </c>
      <c r="N440" s="1383" t="s">
        <v>1897</v>
      </c>
      <c r="O440" s="1383" t="s">
        <v>1924</v>
      </c>
    </row>
    <row r="441" spans="1:15">
      <c r="A441" s="1382">
        <v>1149817505</v>
      </c>
      <c r="D441" s="1383" t="s">
        <v>2820</v>
      </c>
      <c r="E441" s="1383" t="s">
        <v>2821</v>
      </c>
      <c r="F441" s="1383" t="s">
        <v>145</v>
      </c>
      <c r="G441" s="1383" t="s">
        <v>1894</v>
      </c>
      <c r="H441" s="1383" t="s">
        <v>2023</v>
      </c>
      <c r="I441" s="1383" t="s">
        <v>2821</v>
      </c>
      <c r="J441" s="1383" t="s">
        <v>2025</v>
      </c>
      <c r="K441" s="1383" t="s">
        <v>2023</v>
      </c>
      <c r="L441" s="1383" t="s">
        <v>2023</v>
      </c>
      <c r="N441" s="1383" t="s">
        <v>1897</v>
      </c>
      <c r="O441" s="1383" t="s">
        <v>1924</v>
      </c>
    </row>
    <row r="442" spans="1:15">
      <c r="A442" s="1382">
        <v>1149817505</v>
      </c>
      <c r="D442" s="1383" t="s">
        <v>2820</v>
      </c>
      <c r="E442" s="1383" t="s">
        <v>2821</v>
      </c>
      <c r="F442" s="1383" t="s">
        <v>146</v>
      </c>
      <c r="G442" s="1383" t="s">
        <v>1900</v>
      </c>
      <c r="H442" s="1383" t="s">
        <v>1019</v>
      </c>
      <c r="I442" s="1383" t="s">
        <v>2821</v>
      </c>
      <c r="J442" s="1383" t="s">
        <v>1896</v>
      </c>
      <c r="K442" s="1383" t="s">
        <v>1902</v>
      </c>
      <c r="L442" s="1383" t="s">
        <v>1019</v>
      </c>
      <c r="N442" s="1383" t="s">
        <v>1897</v>
      </c>
      <c r="O442" s="1383" t="s">
        <v>1942</v>
      </c>
    </row>
    <row r="443" spans="1:15">
      <c r="A443" s="1382">
        <v>8813405212</v>
      </c>
      <c r="D443" s="1383" t="s">
        <v>2822</v>
      </c>
      <c r="E443" s="1383" t="s">
        <v>2823</v>
      </c>
      <c r="F443" s="1383" t="s">
        <v>145</v>
      </c>
      <c r="G443" s="1383" t="s">
        <v>1894</v>
      </c>
      <c r="H443" s="1383" t="s">
        <v>1002</v>
      </c>
      <c r="I443" s="1383" t="s">
        <v>2823</v>
      </c>
      <c r="J443" s="1383" t="s">
        <v>1896</v>
      </c>
      <c r="K443" s="1383" t="s">
        <v>1002</v>
      </c>
      <c r="L443" s="1383" t="s">
        <v>1002</v>
      </c>
      <c r="N443" s="1383" t="s">
        <v>1897</v>
      </c>
      <c r="O443" s="1383" t="s">
        <v>1924</v>
      </c>
    </row>
    <row r="444" spans="1:15">
      <c r="A444" s="1382">
        <v>8819722628</v>
      </c>
      <c r="D444" s="1383" t="s">
        <v>2824</v>
      </c>
      <c r="E444" s="1383" t="s">
        <v>2825</v>
      </c>
      <c r="F444" s="1383" t="s">
        <v>145</v>
      </c>
      <c r="G444" s="1383" t="s">
        <v>1894</v>
      </c>
      <c r="H444" s="1383" t="s">
        <v>2023</v>
      </c>
      <c r="I444" s="1383" t="s">
        <v>2825</v>
      </c>
      <c r="J444" s="1383" t="s">
        <v>2025</v>
      </c>
      <c r="K444" s="1383" t="s">
        <v>2023</v>
      </c>
      <c r="L444" s="1383" t="s">
        <v>2023</v>
      </c>
      <c r="N444" s="1383" t="s">
        <v>1897</v>
      </c>
      <c r="O444" s="1383" t="s">
        <v>1924</v>
      </c>
    </row>
    <row r="445" spans="1:15">
      <c r="A445" s="1382">
        <v>1140820896</v>
      </c>
      <c r="D445" s="1383" t="s">
        <v>2826</v>
      </c>
      <c r="E445" s="1383" t="s">
        <v>2827</v>
      </c>
      <c r="F445" s="1383" t="s">
        <v>146</v>
      </c>
      <c r="G445" s="1383" t="s">
        <v>1900</v>
      </c>
      <c r="H445" s="1383" t="s">
        <v>1019</v>
      </c>
      <c r="I445" s="1383" t="s">
        <v>2827</v>
      </c>
      <c r="J445" s="1383" t="s">
        <v>1896</v>
      </c>
      <c r="K445" s="1383" t="s">
        <v>1902</v>
      </c>
      <c r="L445" s="1383" t="s">
        <v>1019</v>
      </c>
      <c r="N445" s="1383" t="s">
        <v>1914</v>
      </c>
      <c r="O445" s="1383" t="s">
        <v>2081</v>
      </c>
    </row>
    <row r="446" spans="1:15">
      <c r="A446" s="1382">
        <v>1144431591</v>
      </c>
      <c r="D446" s="1383" t="s">
        <v>2828</v>
      </c>
      <c r="E446" s="1383" t="s">
        <v>2829</v>
      </c>
      <c r="F446" s="1383" t="s">
        <v>146</v>
      </c>
      <c r="G446" s="1383" t="s">
        <v>1900</v>
      </c>
      <c r="H446" s="1383" t="s">
        <v>1019</v>
      </c>
      <c r="I446" s="1383" t="s">
        <v>2829</v>
      </c>
      <c r="J446" s="1383" t="s">
        <v>1896</v>
      </c>
      <c r="K446" s="1383" t="s">
        <v>1902</v>
      </c>
      <c r="L446" s="1383" t="s">
        <v>1019</v>
      </c>
      <c r="N446" s="1383" t="s">
        <v>1897</v>
      </c>
      <c r="O446" s="1383" t="s">
        <v>1942</v>
      </c>
    </row>
    <row r="447" spans="1:15">
      <c r="A447" s="1382">
        <v>1146039723</v>
      </c>
      <c r="D447" s="1383" t="s">
        <v>2830</v>
      </c>
      <c r="E447" s="1383" t="s">
        <v>2831</v>
      </c>
      <c r="F447" s="1383" t="s">
        <v>238</v>
      </c>
      <c r="G447" s="1383" t="s">
        <v>1928</v>
      </c>
      <c r="H447" s="1383" t="s">
        <v>1002</v>
      </c>
      <c r="I447" s="1383" t="s">
        <v>2831</v>
      </c>
      <c r="J447" s="1383" t="s">
        <v>1896</v>
      </c>
      <c r="K447" s="1383" t="s">
        <v>1945</v>
      </c>
      <c r="L447" s="1383" t="s">
        <v>1002</v>
      </c>
      <c r="N447" s="1383" t="s">
        <v>1897</v>
      </c>
      <c r="O447" s="1383" t="s">
        <v>1898</v>
      </c>
    </row>
    <row r="448" spans="1:15">
      <c r="A448" s="1382">
        <v>1147708912</v>
      </c>
      <c r="D448" s="1383" t="s">
        <v>2832</v>
      </c>
      <c r="E448" s="1383" t="s">
        <v>2833</v>
      </c>
      <c r="F448" s="1383" t="s">
        <v>146</v>
      </c>
      <c r="G448" s="1383" t="s">
        <v>1900</v>
      </c>
      <c r="H448" s="1383" t="s">
        <v>2012</v>
      </c>
      <c r="I448" s="1383" t="s">
        <v>2833</v>
      </c>
      <c r="J448" s="1383" t="s">
        <v>2014</v>
      </c>
      <c r="K448" s="1383" t="s">
        <v>2015</v>
      </c>
      <c r="L448" s="1383" t="s">
        <v>2012</v>
      </c>
      <c r="N448" s="1383" t="s">
        <v>1897</v>
      </c>
      <c r="O448" s="1383" t="s">
        <v>1903</v>
      </c>
    </row>
    <row r="449" spans="1:15">
      <c r="A449" s="1382">
        <v>8831853724</v>
      </c>
      <c r="D449" s="1383" t="s">
        <v>2834</v>
      </c>
      <c r="E449" s="1383" t="s">
        <v>2835</v>
      </c>
      <c r="F449" s="1383" t="s">
        <v>146</v>
      </c>
      <c r="G449" s="1383" t="s">
        <v>1900</v>
      </c>
      <c r="H449" s="1383" t="s">
        <v>1019</v>
      </c>
      <c r="I449" s="1383" t="s">
        <v>2835</v>
      </c>
      <c r="J449" s="1383" t="s">
        <v>1896</v>
      </c>
      <c r="K449" s="1383" t="s">
        <v>1902</v>
      </c>
      <c r="L449" s="1383" t="s">
        <v>1019</v>
      </c>
      <c r="N449" s="1383" t="s">
        <v>1897</v>
      </c>
      <c r="O449" s="1383" t="s">
        <v>1942</v>
      </c>
    </row>
    <row r="450" spans="1:15">
      <c r="D450" s="1383" t="s">
        <v>2836</v>
      </c>
      <c r="E450" s="1383" t="s">
        <v>2837</v>
      </c>
      <c r="F450" s="1383" t="s">
        <v>145</v>
      </c>
      <c r="G450" s="1383" t="s">
        <v>1894</v>
      </c>
      <c r="H450" s="1383" t="s">
        <v>2023</v>
      </c>
      <c r="I450" s="1383" t="s">
        <v>2837</v>
      </c>
      <c r="J450" s="1383" t="s">
        <v>2025</v>
      </c>
      <c r="K450" s="1383" t="s">
        <v>2023</v>
      </c>
      <c r="L450" s="1383" t="s">
        <v>2023</v>
      </c>
      <c r="N450" s="1383" t="s">
        <v>1897</v>
      </c>
      <c r="O450" s="1383" t="s">
        <v>1898</v>
      </c>
    </row>
    <row r="451" spans="1:15">
      <c r="D451" s="1383" t="s">
        <v>2836</v>
      </c>
      <c r="E451" s="1383" t="s">
        <v>2837</v>
      </c>
      <c r="F451" s="1383" t="s">
        <v>146</v>
      </c>
      <c r="G451" s="1383" t="s">
        <v>1900</v>
      </c>
      <c r="H451" s="1383" t="s">
        <v>1019</v>
      </c>
      <c r="I451" s="1383" t="s">
        <v>2837</v>
      </c>
      <c r="J451" s="1383" t="s">
        <v>1896</v>
      </c>
      <c r="K451" s="1383" t="s">
        <v>1902</v>
      </c>
      <c r="L451" s="1383" t="s">
        <v>1019</v>
      </c>
      <c r="N451" s="1383" t="s">
        <v>1897</v>
      </c>
      <c r="O451" s="1383" t="s">
        <v>1903</v>
      </c>
    </row>
    <row r="452" spans="1:15">
      <c r="A452" s="1382">
        <v>8815911498</v>
      </c>
      <c r="D452" s="1383" t="s">
        <v>2838</v>
      </c>
      <c r="E452" s="1383" t="s">
        <v>2839</v>
      </c>
      <c r="F452" s="1383" t="s">
        <v>146</v>
      </c>
      <c r="G452" s="1383" t="s">
        <v>1900</v>
      </c>
      <c r="H452" s="1383" t="s">
        <v>1019</v>
      </c>
      <c r="I452" s="1383" t="s">
        <v>2839</v>
      </c>
      <c r="J452" s="1383" t="s">
        <v>1896</v>
      </c>
      <c r="K452" s="1383" t="s">
        <v>1902</v>
      </c>
      <c r="L452" s="1383" t="s">
        <v>1019</v>
      </c>
      <c r="N452" s="1383" t="s">
        <v>1897</v>
      </c>
      <c r="O452" s="1383" t="s">
        <v>1942</v>
      </c>
    </row>
    <row r="453" spans="1:15">
      <c r="A453" s="1382">
        <v>8831854904</v>
      </c>
      <c r="D453" s="1383" t="s">
        <v>2840</v>
      </c>
      <c r="E453" s="1383" t="s">
        <v>2841</v>
      </c>
      <c r="F453" s="1383" t="s">
        <v>146</v>
      </c>
      <c r="G453" s="1383" t="s">
        <v>1900</v>
      </c>
      <c r="H453" s="1383" t="s">
        <v>1019</v>
      </c>
      <c r="I453" s="1383" t="s">
        <v>2841</v>
      </c>
      <c r="J453" s="1383" t="s">
        <v>1896</v>
      </c>
      <c r="K453" s="1383" t="s">
        <v>1902</v>
      </c>
      <c r="L453" s="1383" t="s">
        <v>1019</v>
      </c>
      <c r="N453" s="1383" t="s">
        <v>1897</v>
      </c>
      <c r="O453" s="1383" t="s">
        <v>1903</v>
      </c>
    </row>
    <row r="454" spans="1:15">
      <c r="A454" s="1382">
        <v>8819029677</v>
      </c>
      <c r="D454" s="1383" t="s">
        <v>2842</v>
      </c>
      <c r="E454" s="1383" t="s">
        <v>2843</v>
      </c>
      <c r="F454" s="1383" t="s">
        <v>146</v>
      </c>
      <c r="G454" s="1383" t="s">
        <v>1900</v>
      </c>
      <c r="H454" s="1383" t="s">
        <v>1019</v>
      </c>
      <c r="I454" s="1383" t="s">
        <v>2843</v>
      </c>
      <c r="J454" s="1383" t="s">
        <v>1896</v>
      </c>
      <c r="K454" s="1383" t="s">
        <v>1902</v>
      </c>
      <c r="L454" s="1383" t="s">
        <v>1019</v>
      </c>
      <c r="N454" s="1383" t="s">
        <v>1897</v>
      </c>
      <c r="O454" s="1383" t="s">
        <v>1903</v>
      </c>
    </row>
    <row r="455" spans="1:15">
      <c r="A455" s="1382">
        <v>8813428156</v>
      </c>
      <c r="D455" s="1383" t="s">
        <v>2844</v>
      </c>
      <c r="E455" s="1383" t="s">
        <v>2845</v>
      </c>
      <c r="F455" s="1383" t="s">
        <v>146</v>
      </c>
      <c r="G455" s="1383" t="s">
        <v>1900</v>
      </c>
      <c r="H455" s="1383" t="s">
        <v>1019</v>
      </c>
      <c r="I455" s="1383" t="s">
        <v>2845</v>
      </c>
      <c r="J455" s="1383" t="s">
        <v>1896</v>
      </c>
      <c r="K455" s="1383" t="s">
        <v>1902</v>
      </c>
      <c r="L455" s="1383" t="s">
        <v>1019</v>
      </c>
      <c r="N455" s="1383" t="s">
        <v>1897</v>
      </c>
      <c r="O455" s="1383" t="s">
        <v>1903</v>
      </c>
    </row>
    <row r="456" spans="1:15">
      <c r="A456" s="1382">
        <v>8813428156</v>
      </c>
      <c r="D456" s="1383" t="s">
        <v>2844</v>
      </c>
      <c r="E456" s="1383" t="s">
        <v>2845</v>
      </c>
      <c r="F456" s="1383" t="s">
        <v>145</v>
      </c>
      <c r="G456" s="1383" t="s">
        <v>1894</v>
      </c>
      <c r="H456" s="1383" t="s">
        <v>2023</v>
      </c>
      <c r="I456" s="1383" t="s">
        <v>2845</v>
      </c>
      <c r="J456" s="1383" t="s">
        <v>2025</v>
      </c>
      <c r="K456" s="1383" t="s">
        <v>2023</v>
      </c>
      <c r="L456" s="1383" t="s">
        <v>2023</v>
      </c>
      <c r="N456" s="1383" t="s">
        <v>1897</v>
      </c>
      <c r="O456" s="1383" t="s">
        <v>1898</v>
      </c>
    </row>
    <row r="457" spans="1:15">
      <c r="A457" s="1382">
        <v>8812231080</v>
      </c>
      <c r="D457" s="1383" t="s">
        <v>2846</v>
      </c>
      <c r="E457" s="1383" t="s">
        <v>2847</v>
      </c>
      <c r="F457" s="1383" t="s">
        <v>146</v>
      </c>
      <c r="G457" s="1383" t="s">
        <v>1900</v>
      </c>
      <c r="H457" s="1383" t="s">
        <v>1019</v>
      </c>
      <c r="I457" s="1383" t="s">
        <v>2847</v>
      </c>
      <c r="J457" s="1383" t="s">
        <v>1896</v>
      </c>
      <c r="K457" s="1383" t="s">
        <v>1902</v>
      </c>
      <c r="L457" s="1383" t="s">
        <v>1019</v>
      </c>
      <c r="N457" s="1383" t="s">
        <v>1897</v>
      </c>
      <c r="O457" s="1383" t="s">
        <v>1903</v>
      </c>
    </row>
    <row r="458" spans="1:15">
      <c r="A458" s="1382">
        <v>8831854995</v>
      </c>
      <c r="D458" s="1383" t="s">
        <v>2848</v>
      </c>
      <c r="E458" s="1383" t="s">
        <v>2849</v>
      </c>
      <c r="F458" s="1383" t="s">
        <v>146</v>
      </c>
      <c r="G458" s="1383" t="s">
        <v>1900</v>
      </c>
      <c r="H458" s="1383" t="s">
        <v>1019</v>
      </c>
      <c r="I458" s="1383" t="s">
        <v>2849</v>
      </c>
      <c r="J458" s="1383" t="s">
        <v>1896</v>
      </c>
      <c r="K458" s="1383" t="s">
        <v>1902</v>
      </c>
      <c r="L458" s="1383" t="s">
        <v>1019</v>
      </c>
      <c r="N458" s="1383" t="s">
        <v>1897</v>
      </c>
      <c r="O458" s="1383" t="s">
        <v>1903</v>
      </c>
    </row>
    <row r="459" spans="1:15">
      <c r="A459" s="1382">
        <v>8811384443</v>
      </c>
      <c r="D459" s="1383" t="s">
        <v>2850</v>
      </c>
      <c r="E459" s="1383" t="s">
        <v>2851</v>
      </c>
      <c r="F459" s="1383" t="s">
        <v>146</v>
      </c>
      <c r="G459" s="1383" t="s">
        <v>1900</v>
      </c>
      <c r="H459" s="1383" t="s">
        <v>1019</v>
      </c>
      <c r="I459" s="1383" t="s">
        <v>2851</v>
      </c>
      <c r="J459" s="1383" t="s">
        <v>1896</v>
      </c>
      <c r="K459" s="1383" t="s">
        <v>1902</v>
      </c>
      <c r="L459" s="1383" t="s">
        <v>1019</v>
      </c>
      <c r="N459" s="1383" t="s">
        <v>1897</v>
      </c>
      <c r="O459" s="1383" t="s">
        <v>1903</v>
      </c>
    </row>
    <row r="460" spans="1:15">
      <c r="A460" s="1382">
        <v>8831854987</v>
      </c>
      <c r="D460" s="1383" t="s">
        <v>2852</v>
      </c>
      <c r="E460" s="1383" t="s">
        <v>419</v>
      </c>
      <c r="F460" s="1383" t="s">
        <v>146</v>
      </c>
      <c r="G460" s="1383" t="s">
        <v>1900</v>
      </c>
      <c r="H460" s="1383" t="s">
        <v>1019</v>
      </c>
      <c r="I460" s="1383" t="s">
        <v>419</v>
      </c>
      <c r="J460" s="1383" t="s">
        <v>1896</v>
      </c>
      <c r="K460" s="1383" t="s">
        <v>1902</v>
      </c>
      <c r="L460" s="1383" t="s">
        <v>1019</v>
      </c>
      <c r="N460" s="1383" t="s">
        <v>1897</v>
      </c>
      <c r="O460" s="1383" t="s">
        <v>1903</v>
      </c>
    </row>
    <row r="461" spans="1:15">
      <c r="A461" s="1382">
        <v>1165618282</v>
      </c>
      <c r="D461" s="1383" t="s">
        <v>2853</v>
      </c>
      <c r="E461" s="1383" t="s">
        <v>2854</v>
      </c>
      <c r="F461" s="1383" t="s">
        <v>129</v>
      </c>
      <c r="G461" s="1383" t="s">
        <v>1868</v>
      </c>
      <c r="H461" s="1383" t="s">
        <v>1910</v>
      </c>
      <c r="I461" s="1383" t="s">
        <v>2854</v>
      </c>
      <c r="J461" s="1383" t="s">
        <v>1912</v>
      </c>
      <c r="K461" s="1383" t="s">
        <v>1913</v>
      </c>
      <c r="L461" s="1383" t="s">
        <v>1910</v>
      </c>
      <c r="N461" s="1383" t="s">
        <v>1897</v>
      </c>
      <c r="O461" s="1383" t="s">
        <v>1908</v>
      </c>
    </row>
    <row r="462" spans="1:15">
      <c r="A462" s="1382">
        <v>1142171470</v>
      </c>
      <c r="D462" s="1383" t="s">
        <v>2855</v>
      </c>
      <c r="E462" s="1383" t="s">
        <v>2856</v>
      </c>
      <c r="F462" s="1383" t="s">
        <v>145</v>
      </c>
      <c r="G462" s="1383" t="s">
        <v>1894</v>
      </c>
      <c r="H462" s="1383" t="s">
        <v>1002</v>
      </c>
      <c r="I462" s="1383" t="s">
        <v>2856</v>
      </c>
      <c r="J462" s="1383" t="s">
        <v>1896</v>
      </c>
      <c r="K462" s="1383" t="s">
        <v>1002</v>
      </c>
      <c r="L462" s="1383" t="s">
        <v>1002</v>
      </c>
      <c r="N462" s="1383" t="s">
        <v>1897</v>
      </c>
      <c r="O462" s="1383" t="s">
        <v>1924</v>
      </c>
    </row>
    <row r="463" spans="1:15">
      <c r="A463" s="1382">
        <v>1144109445</v>
      </c>
      <c r="D463" s="1383" t="s">
        <v>2857</v>
      </c>
      <c r="E463" s="1383" t="s">
        <v>2858</v>
      </c>
      <c r="F463" s="1383" t="s">
        <v>145</v>
      </c>
      <c r="G463" s="1383" t="s">
        <v>1894</v>
      </c>
      <c r="H463" s="1383" t="s">
        <v>1003</v>
      </c>
      <c r="I463" s="1383" t="s">
        <v>2858</v>
      </c>
      <c r="J463" s="1383" t="s">
        <v>1923</v>
      </c>
      <c r="K463" s="1383" t="s">
        <v>1003</v>
      </c>
      <c r="L463" s="1383" t="s">
        <v>1003</v>
      </c>
      <c r="N463" s="1383" t="s">
        <v>1897</v>
      </c>
      <c r="O463" s="1383" t="s">
        <v>1924</v>
      </c>
    </row>
    <row r="464" spans="1:15">
      <c r="A464" s="1382">
        <v>1160086634</v>
      </c>
      <c r="D464" s="1383" t="s">
        <v>2859</v>
      </c>
      <c r="E464" s="1383" t="s">
        <v>2860</v>
      </c>
      <c r="F464" s="1383" t="s">
        <v>129</v>
      </c>
      <c r="G464" s="1383" t="s">
        <v>1868</v>
      </c>
      <c r="H464" s="1383" t="s">
        <v>1910</v>
      </c>
      <c r="I464" s="1383" t="s">
        <v>2860</v>
      </c>
      <c r="J464" s="1383" t="s">
        <v>1912</v>
      </c>
      <c r="K464" s="1383" t="s">
        <v>1913</v>
      </c>
      <c r="L464" s="1383" t="s">
        <v>1910</v>
      </c>
      <c r="N464" s="1383" t="s">
        <v>1914</v>
      </c>
      <c r="O464" s="1383" t="s">
        <v>1915</v>
      </c>
    </row>
    <row r="468" spans="4:4">
      <c r="D468" s="1383" t="s">
        <v>90</v>
      </c>
    </row>
    <row r="470" spans="4:4">
      <c r="D470" s="1383" t="s">
        <v>90</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95"/>
  <sheetViews>
    <sheetView showGridLines="0" tabSelected="1" zoomScale="90" zoomScaleNormal="90" workbookViewId="0">
      <selection activeCell="G34" sqref="G34"/>
    </sheetView>
  </sheetViews>
  <sheetFormatPr baseColWidth="10" defaultColWidth="10.81640625" defaultRowHeight="12.5"/>
  <cols>
    <col min="1" max="1" width="4.54296875" style="109" customWidth="1"/>
    <col min="2" max="2" width="8.54296875" style="109" customWidth="1"/>
    <col min="3" max="3" width="10.81640625" style="109" customWidth="1"/>
    <col min="4" max="4" width="25.7265625" style="109" customWidth="1"/>
    <col min="5" max="5" width="0.7265625" style="109" hidden="1" customWidth="1"/>
    <col min="6" max="6" width="21.453125" style="109" customWidth="1"/>
    <col min="7" max="7" width="26.81640625" style="109" customWidth="1"/>
    <col min="8" max="8" width="17.6328125" style="109" customWidth="1"/>
    <col min="9" max="9" width="11.54296875" style="109" customWidth="1"/>
    <col min="10" max="11" width="15.7265625" style="109" customWidth="1"/>
    <col min="12" max="12" width="2.1796875" style="109" customWidth="1"/>
    <col min="13" max="13" width="77.54296875" style="109" customWidth="1"/>
    <col min="14" max="16384" width="10.81640625" style="109"/>
  </cols>
  <sheetData>
    <row r="1" spans="1:13" ht="47.25" customHeight="1" thickBot="1">
      <c r="A1" s="791" t="s">
        <v>1825</v>
      </c>
      <c r="I1" s="793"/>
      <c r="J1" s="793"/>
      <c r="K1" s="794" t="s">
        <v>46</v>
      </c>
    </row>
    <row r="2" spans="1:13" s="143" customFormat="1" ht="71.5" customHeight="1">
      <c r="A2" s="1462" t="s">
        <v>3374</v>
      </c>
      <c r="B2" s="1463"/>
      <c r="C2" s="1463"/>
      <c r="D2" s="1463"/>
      <c r="E2" s="1463"/>
      <c r="F2" s="1463"/>
      <c r="G2" s="1463"/>
      <c r="H2" s="1463"/>
      <c r="I2" s="1463"/>
      <c r="J2" s="1463"/>
      <c r="K2" s="1464"/>
      <c r="L2" s="792"/>
    </row>
    <row r="3" spans="1:13" s="143" customFormat="1" ht="26" customHeight="1" thickBot="1">
      <c r="A3" s="1467" t="s">
        <v>3044</v>
      </c>
      <c r="B3" s="1468"/>
      <c r="C3" s="1468"/>
      <c r="D3" s="1468"/>
      <c r="E3" s="1468"/>
      <c r="F3" s="1468"/>
      <c r="G3" s="1468"/>
      <c r="H3" s="1468"/>
      <c r="I3" s="1468"/>
      <c r="J3" s="1468"/>
      <c r="K3" s="1469"/>
      <c r="L3"/>
      <c r="M3" s="792"/>
    </row>
    <row r="4" spans="1:13" s="26" customFormat="1" ht="40.5" customHeight="1" thickBot="1">
      <c r="A4" s="1471" t="s">
        <v>2960</v>
      </c>
      <c r="B4" s="1472"/>
      <c r="C4" s="1473"/>
      <c r="D4" s="1473"/>
      <c r="E4" s="1473"/>
      <c r="F4" s="1473"/>
      <c r="G4" s="1473"/>
      <c r="H4" s="1473"/>
      <c r="I4" s="1473"/>
      <c r="J4" s="1473"/>
      <c r="K4" s="1474"/>
      <c r="L4" s="893"/>
      <c r="M4"/>
    </row>
    <row r="5" spans="1:13" s="26" customFormat="1" ht="23.5" customHeight="1">
      <c r="A5" s="931"/>
      <c r="B5" s="931"/>
      <c r="C5" s="932"/>
      <c r="D5" s="932"/>
      <c r="E5" s="932"/>
      <c r="F5" s="932"/>
      <c r="G5" s="932"/>
      <c r="H5" s="932"/>
      <c r="I5" s="932"/>
      <c r="J5" s="932"/>
      <c r="K5" s="932"/>
      <c r="L5" s="893"/>
      <c r="M5"/>
    </row>
    <row r="6" spans="1:13" ht="31.5" customHeight="1">
      <c r="A6" s="1475" t="s">
        <v>3368</v>
      </c>
      <c r="B6" s="1475"/>
      <c r="C6" s="1475"/>
      <c r="D6" s="1475"/>
      <c r="E6" s="1475"/>
      <c r="F6" s="1475"/>
      <c r="G6" s="1475"/>
      <c r="H6" s="1475"/>
      <c r="I6" s="1475"/>
      <c r="J6" s="1475"/>
      <c r="K6" s="1475"/>
      <c r="L6" s="1475"/>
    </row>
    <row r="7" spans="1:13" s="865" customFormat="1" ht="20.5" customHeight="1">
      <c r="A7" s="862" t="s">
        <v>3369</v>
      </c>
      <c r="B7" s="864" t="s">
        <v>3370</v>
      </c>
      <c r="C7" s="863"/>
      <c r="D7" s="864" t="s">
        <v>3039</v>
      </c>
      <c r="E7" s="795"/>
      <c r="F7" s="795" t="s">
        <v>90</v>
      </c>
      <c r="G7" s="796"/>
      <c r="H7" s="796"/>
      <c r="I7" s="797"/>
      <c r="J7" s="797"/>
      <c r="K7" s="797"/>
      <c r="L7" s="797"/>
    </row>
    <row r="8" spans="1:13" ht="24.65" customHeight="1">
      <c r="A8" s="125"/>
      <c r="B8" s="125"/>
      <c r="C8" s="125"/>
      <c r="D8" s="124"/>
      <c r="E8" s="124"/>
      <c r="F8" s="124"/>
      <c r="G8" s="126"/>
      <c r="H8" s="126"/>
      <c r="I8" s="126"/>
      <c r="J8" s="126"/>
      <c r="K8" s="126"/>
    </row>
    <row r="9" spans="1:13" ht="20.25" customHeight="1">
      <c r="A9" s="1461" t="s">
        <v>1860</v>
      </c>
      <c r="B9" s="1461"/>
      <c r="C9" s="1461"/>
      <c r="D9" s="1461"/>
      <c r="E9" s="1461"/>
      <c r="F9" s="1461"/>
      <c r="G9" s="1461"/>
      <c r="H9" s="1461"/>
      <c r="I9" s="1461"/>
      <c r="J9" s="1461"/>
      <c r="K9" s="619"/>
      <c r="L9" s="489"/>
    </row>
    <row r="10" spans="1:13" ht="13.5" customHeight="1">
      <c r="A10" s="127"/>
      <c r="B10" s="127"/>
      <c r="C10" s="127"/>
      <c r="D10" s="127"/>
      <c r="E10" s="127"/>
      <c r="F10" s="127"/>
      <c r="G10" s="127"/>
      <c r="H10" s="128"/>
      <c r="I10" s="128"/>
      <c r="J10" s="128"/>
      <c r="K10" s="128"/>
    </row>
    <row r="11" spans="1:13" ht="26.15" customHeight="1">
      <c r="A11" s="374" t="s">
        <v>2900</v>
      </c>
      <c r="B11" s="330"/>
      <c r="C11" s="330"/>
      <c r="D11" s="330"/>
      <c r="E11" s="330"/>
      <c r="F11" s="618"/>
      <c r="G11" s="109" t="s">
        <v>2877</v>
      </c>
      <c r="H11" s="110" t="str">
        <f>IF(AND($F$11="",$F$15&lt;&gt;""),"Veuillez saisir le NEQ!","")</f>
        <v/>
      </c>
      <c r="K11" s="620"/>
    </row>
    <row r="12" spans="1:13" ht="17" customHeight="1">
      <c r="A12" s="129"/>
      <c r="B12" s="129"/>
      <c r="C12" s="129"/>
      <c r="D12" s="129"/>
      <c r="E12" s="129"/>
      <c r="F12" s="130"/>
      <c r="G12" s="131"/>
    </row>
    <row r="13" spans="1:13" ht="27" customHeight="1">
      <c r="A13" s="1460" t="s">
        <v>182</v>
      </c>
      <c r="B13" s="1460"/>
      <c r="C13" s="1460"/>
      <c r="D13" s="1460"/>
      <c r="E13" s="132"/>
      <c r="F13" s="238" t="str">
        <f>IF(F11="","",IF(IFERROR(VLOOKUP(F11,REF_rapport!A:D,4,FALSE),"")="","Inscrire le nom de votre organisme dans la cellule F15",VLOOKUP(F11,REF_rapport!A:D,4,FALSE)))</f>
        <v/>
      </c>
      <c r="G13" s="133"/>
      <c r="H13" s="133"/>
      <c r="I13" s="133"/>
      <c r="J13" s="133"/>
      <c r="K13" s="135"/>
      <c r="M13" s="189"/>
    </row>
    <row r="14" spans="1:13" ht="12" customHeight="1">
      <c r="A14" s="132"/>
      <c r="B14" s="132"/>
      <c r="C14" s="48"/>
      <c r="D14" s="47"/>
      <c r="E14" s="47"/>
      <c r="F14" s="47"/>
      <c r="G14" s="47"/>
      <c r="H14" s="47"/>
      <c r="I14" s="47"/>
      <c r="J14" s="47"/>
      <c r="K14" s="47"/>
      <c r="M14" s="189"/>
    </row>
    <row r="15" spans="1:13" ht="22.5" customHeight="1">
      <c r="A15" s="1460" t="s">
        <v>3100</v>
      </c>
      <c r="B15" s="1460"/>
      <c r="C15" s="1460"/>
      <c r="D15" s="1460"/>
      <c r="E15" s="132"/>
      <c r="F15" s="373"/>
      <c r="G15" s="373"/>
      <c r="H15" s="373"/>
      <c r="I15" s="373"/>
      <c r="J15" s="373"/>
      <c r="K15" s="617"/>
      <c r="M15" s="189"/>
    </row>
    <row r="16" spans="1:13" ht="16" customHeight="1">
      <c r="A16" s="132"/>
      <c r="B16" s="132"/>
      <c r="C16" s="48"/>
      <c r="D16" s="47"/>
      <c r="E16" s="47"/>
      <c r="F16" s="47"/>
      <c r="G16" s="47"/>
      <c r="H16" s="47"/>
      <c r="I16" s="47"/>
      <c r="J16" s="47"/>
      <c r="K16" s="47"/>
      <c r="M16" s="189"/>
    </row>
    <row r="17" spans="1:13" ht="15.65" customHeight="1">
      <c r="A17" s="435" t="s">
        <v>3037</v>
      </c>
      <c r="B17" s="132"/>
      <c r="C17" s="48"/>
      <c r="D17" s="47"/>
      <c r="E17" s="47"/>
      <c r="F17" s="1234" t="str">
        <f>IFERROR(VLOOKUP($F$11,REF_rapport!$A:$M,8,FALSE),"")</f>
        <v/>
      </c>
      <c r="G17" s="1234"/>
      <c r="H17" s="1234"/>
      <c r="I17" s="1234"/>
      <c r="J17" s="711"/>
      <c r="K17" s="711"/>
      <c r="M17" s="189"/>
    </row>
    <row r="18" spans="1:13" ht="15.65" customHeight="1">
      <c r="A18" s="435"/>
      <c r="B18" s="132"/>
      <c r="C18" s="48"/>
      <c r="D18" s="47"/>
      <c r="E18" s="47"/>
      <c r="F18" s="137" t="s">
        <v>2899</v>
      </c>
      <c r="G18" s="1235" t="str">
        <f>IFERROR(VLOOKUP($F$11,REF_rapport!$A:$M,6,FALSE),"")</f>
        <v/>
      </c>
      <c r="H18" s="725"/>
      <c r="I18" s="725"/>
      <c r="J18" s="712"/>
      <c r="K18" s="712"/>
      <c r="M18" s="189"/>
    </row>
    <row r="19" spans="1:13" ht="9.5" customHeight="1">
      <c r="A19" s="435"/>
      <c r="B19" s="132"/>
      <c r="C19" s="48"/>
      <c r="D19" s="47"/>
      <c r="E19" s="47"/>
      <c r="F19" s="47"/>
      <c r="G19" s="47"/>
      <c r="H19" s="47"/>
      <c r="I19" s="47"/>
      <c r="J19" s="711"/>
      <c r="K19" s="711"/>
      <c r="M19" s="189"/>
    </row>
    <row r="20" spans="1:13" ht="18" customHeight="1">
      <c r="B20" s="132"/>
      <c r="C20" s="48"/>
      <c r="D20" s="47"/>
      <c r="E20" s="47"/>
      <c r="F20" s="617"/>
      <c r="G20" s="617"/>
      <c r="H20" s="617"/>
      <c r="I20" s="617"/>
      <c r="J20" s="617"/>
      <c r="K20" s="617"/>
      <c r="M20" s="189"/>
    </row>
    <row r="21" spans="1:13" s="26" customFormat="1" ht="20.149999999999999" customHeight="1">
      <c r="A21" s="878" t="s">
        <v>3034</v>
      </c>
      <c r="B21" s="134"/>
      <c r="C21" s="115"/>
      <c r="D21" s="891" t="s">
        <v>3035</v>
      </c>
      <c r="E21" s="115"/>
      <c r="F21" s="507"/>
      <c r="G21" s="135"/>
      <c r="H21" s="115"/>
      <c r="I21" s="115"/>
      <c r="J21" s="115"/>
      <c r="K21" s="115"/>
      <c r="M21" s="189"/>
    </row>
    <row r="22" spans="1:13" ht="18" customHeight="1">
      <c r="F22" s="282"/>
    </row>
    <row r="23" spans="1:13" ht="24.65" customHeight="1">
      <c r="A23" s="435" t="s">
        <v>2902</v>
      </c>
      <c r="C23" s="111"/>
      <c r="F23" s="380" t="s">
        <v>240</v>
      </c>
      <c r="H23" s="1466" t="str">
        <f>IF(OR(F23="«Confirmer»",F23="Non"),"",IF(F23="Oui","NOUVEAU! Transmettez le rapport dûment rempli et signé via Mon dossier CALQ, sous l'onglet Documents de votre profil"))</f>
        <v/>
      </c>
      <c r="I23" s="1466"/>
      <c r="J23" s="1466"/>
      <c r="K23" s="1466"/>
    </row>
    <row r="24" spans="1:13" ht="31.5" customHeight="1">
      <c r="C24" s="111"/>
    </row>
    <row r="25" spans="1:13" ht="20.5" customHeight="1">
      <c r="A25" s="1453" t="s">
        <v>1856</v>
      </c>
      <c r="B25" s="1453"/>
      <c r="C25" s="1453"/>
      <c r="D25" s="1453"/>
      <c r="E25" s="1453"/>
      <c r="F25" s="1453"/>
      <c r="G25" s="1453"/>
      <c r="H25" s="1453"/>
      <c r="I25" s="1453"/>
      <c r="J25" s="1453"/>
      <c r="K25" s="115"/>
    </row>
    <row r="27" spans="1:13" ht="26" customHeight="1">
      <c r="A27" s="1470" t="str">
        <f xml:space="preserve"> CONCATENATE("En ",D7, ", étiez-vous lié par une entente avec une ou plusieurs associations professionnelles :")</f>
        <v>En 2025-2026, étiez-vous lié par une entente avec une ou plusieurs associations professionnelles :</v>
      </c>
      <c r="B27" s="1470"/>
      <c r="C27" s="1470"/>
      <c r="D27" s="1470"/>
      <c r="H27" s="380" t="s">
        <v>240</v>
      </c>
    </row>
    <row r="28" spans="1:13" ht="12.65" customHeight="1">
      <c r="B28" s="376"/>
      <c r="C28" s="381"/>
      <c r="D28" s="376"/>
      <c r="E28" s="376"/>
      <c r="F28" s="376"/>
      <c r="G28" s="376"/>
      <c r="H28" s="376"/>
    </row>
    <row r="29" spans="1:13" ht="14.15" customHeight="1"/>
    <row r="30" spans="1:13" s="418" customFormat="1" ht="22.5" customHeight="1">
      <c r="A30" s="424" t="s">
        <v>1861</v>
      </c>
      <c r="B30" s="419"/>
      <c r="C30" s="426"/>
      <c r="D30" s="426"/>
      <c r="E30" s="426"/>
      <c r="F30" s="427"/>
      <c r="G30" s="428" t="s">
        <v>239</v>
      </c>
      <c r="H30" s="419"/>
      <c r="I30" s="426"/>
      <c r="J30" s="426"/>
      <c r="K30" s="798"/>
    </row>
    <row r="31" spans="1:13" s="26" customFormat="1" ht="50.5" customHeight="1">
      <c r="A31" s="1465" t="s">
        <v>3025</v>
      </c>
      <c r="B31" s="1465"/>
      <c r="C31" s="1465"/>
      <c r="D31" s="1465"/>
      <c r="E31" s="1465"/>
      <c r="F31" s="1465"/>
      <c r="G31" s="1465"/>
      <c r="H31" s="1465"/>
      <c r="I31" s="1465"/>
      <c r="J31" s="1465"/>
      <c r="K31" s="115"/>
    </row>
    <row r="32" spans="1:13" s="26" customFormat="1" ht="4.5" customHeight="1">
      <c r="A32" s="401"/>
      <c r="B32" s="283"/>
      <c r="C32" s="115"/>
      <c r="D32" s="115"/>
      <c r="E32" s="115"/>
      <c r="H32" s="283"/>
      <c r="I32" s="115"/>
      <c r="J32" s="115"/>
      <c r="K32" s="115"/>
    </row>
    <row r="33" spans="1:11" s="730" customFormat="1" ht="20.5" customHeight="1">
      <c r="A33" s="830" t="s">
        <v>1849</v>
      </c>
      <c r="B33" s="734"/>
      <c r="C33" s="735"/>
      <c r="D33" s="727"/>
      <c r="E33" s="727"/>
      <c r="F33" s="726"/>
      <c r="G33" s="726"/>
      <c r="H33" s="728"/>
      <c r="I33" s="727"/>
      <c r="J33" s="727"/>
      <c r="K33" s="729"/>
    </row>
    <row r="34" spans="1:11" s="26" customFormat="1" ht="15" customHeight="1">
      <c r="A34" s="402"/>
      <c r="B34" s="404" t="s">
        <v>2938</v>
      </c>
      <c r="C34" s="403"/>
      <c r="D34" s="403"/>
      <c r="E34" s="115"/>
      <c r="G34" s="167" t="str">
        <f>IF(OR(Gouvernance!$F$8="",Gouvernance!$F$10="«Confirmer»",Gouvernance!$F$12="«Confirmer»",Gouvernance!$F$14="«Confirmer»"),"Information manquante!","Information inscrite!")</f>
        <v>Information manquante!</v>
      </c>
      <c r="I34" s="164">
        <f>IF(G34="Information manquante!",-1,1)</f>
        <v>-1</v>
      </c>
      <c r="J34" s="115"/>
      <c r="K34" s="115"/>
    </row>
    <row r="35" spans="1:11" s="26" customFormat="1" ht="15" customHeight="1">
      <c r="A35" s="402"/>
      <c r="B35" s="404" t="s">
        <v>2931</v>
      </c>
      <c r="C35" s="403"/>
      <c r="D35" s="403"/>
      <c r="E35" s="115"/>
      <c r="G35" s="45" t="str">
        <f>IF(OR(Gouvernance!B22="",Gouvernance!B23="",Gouvernance!B24="",Gouvernance!F74=""),"Information manquante!","Information fournie. Assurez-vous d'avoir tout rempli!")</f>
        <v>Information manquante!</v>
      </c>
      <c r="H35" s="283"/>
      <c r="I35" s="164">
        <f>IF(G35="Information manquante!",-1,1)</f>
        <v>-1</v>
      </c>
      <c r="J35" s="115"/>
      <c r="K35" s="115"/>
    </row>
    <row r="36" spans="1:11" s="26" customFormat="1" ht="15" customHeight="1">
      <c r="A36" s="402"/>
      <c r="B36" s="404" t="s">
        <v>2932</v>
      </c>
      <c r="C36" s="404"/>
      <c r="D36" s="403"/>
      <c r="E36" s="115"/>
      <c r="G36" s="167" t="str">
        <f>IF(OR(Gouvernance!$L$132="«Confirmer»",Gouvernance!$B$137="",Gouvernance!$B$140=""),"Information manquante!", "Information fournie; merci!")</f>
        <v>Information manquante!</v>
      </c>
      <c r="H36" s="283"/>
      <c r="I36" s="164">
        <f>IF(G36="Information manquante!",-1,1)</f>
        <v>-1</v>
      </c>
      <c r="J36" s="115"/>
      <c r="K36" s="115"/>
    </row>
    <row r="37" spans="1:11" s="26" customFormat="1" ht="13.5" customHeight="1">
      <c r="A37" s="402"/>
      <c r="B37" s="402"/>
      <c r="C37" s="403"/>
      <c r="D37" s="403"/>
      <c r="E37" s="115"/>
      <c r="H37" s="283"/>
      <c r="I37" s="115"/>
      <c r="J37" s="115"/>
      <c r="K37" s="115"/>
    </row>
    <row r="38" spans="1:11" s="454" customFormat="1" ht="18.75" customHeight="1">
      <c r="A38" s="731" t="s">
        <v>1859</v>
      </c>
      <c r="B38" s="732"/>
      <c r="C38" s="733"/>
      <c r="D38" s="733"/>
      <c r="E38" s="451"/>
      <c r="F38" s="450"/>
      <c r="G38" s="450"/>
      <c r="H38" s="452"/>
      <c r="I38" s="451"/>
      <c r="J38" s="451"/>
      <c r="K38" s="453"/>
    </row>
    <row r="39" spans="1:11" s="26" customFormat="1" ht="15" customHeight="1">
      <c r="A39" s="128"/>
      <c r="B39" s="115" t="s">
        <v>2878</v>
      </c>
      <c r="D39" s="403"/>
      <c r="E39" s="115"/>
      <c r="G39" s="45"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283"/>
      <c r="I39" s="164">
        <f>IF(G39="Information manquante!",-1,1)</f>
        <v>-1</v>
      </c>
      <c r="J39" s="115"/>
      <c r="K39" s="115"/>
    </row>
    <row r="40" spans="1:11" s="26" customFormat="1" ht="15" customHeight="1">
      <c r="A40" s="128"/>
      <c r="B40" s="115" t="s">
        <v>1839</v>
      </c>
      <c r="D40" s="403"/>
      <c r="E40" s="115"/>
      <c r="G40" s="45" t="str">
        <f>IF(AND(OR('Statistiques d''emploi'!C34=0,'Statistiques d''emploi'!F34=0),OR('Statistiques d''emploi'!H34=0,'Statistiques d''emploi'!K34=0),OR('Statistiques d''emploi'!M34=0,'Statistiques d''emploi'!P34=0)),"Information manquante!","Information fournie; assurez-vous d'avoir tout rempli!")</f>
        <v>Information manquante!</v>
      </c>
      <c r="H40" s="283"/>
      <c r="I40" s="164">
        <f>IF(G40="Information manquante!",-1,1)</f>
        <v>-1</v>
      </c>
      <c r="J40" s="115"/>
      <c r="K40" s="453"/>
    </row>
    <row r="41" spans="1:11" s="26" customFormat="1" ht="15" customHeight="1">
      <c r="A41" s="402"/>
      <c r="B41" s="115" t="s">
        <v>2871</v>
      </c>
      <c r="D41" s="403"/>
      <c r="E41" s="115"/>
      <c r="G41" s="45" t="str">
        <f>IF(AND('Statistiques d''emploi'!C56="",'Statistiques d''emploi'!C57="",'Statistiques d''emploi'!C58=""),"Information manquante!","Information fournie; assurez-vous d'avoir tout rempli!")</f>
        <v>Information manquante!</v>
      </c>
      <c r="H41" s="283"/>
      <c r="I41" s="164">
        <f>IF(G41="Information manquante!",-1,1)</f>
        <v>-1</v>
      </c>
      <c r="J41" s="115"/>
      <c r="K41" s="115"/>
    </row>
    <row r="42" spans="1:11" s="26" customFormat="1" ht="10" customHeight="1">
      <c r="A42" s="402"/>
      <c r="B42" s="402"/>
      <c r="C42" s="403"/>
      <c r="D42" s="403"/>
      <c r="E42" s="115"/>
      <c r="H42" s="283"/>
      <c r="I42" s="115"/>
      <c r="J42" s="115"/>
      <c r="K42" s="115"/>
    </row>
    <row r="43" spans="1:11" s="26" customFormat="1" ht="18.75" customHeight="1">
      <c r="A43" s="1445" t="s">
        <v>2961</v>
      </c>
      <c r="B43" s="1445"/>
      <c r="C43" s="1445"/>
      <c r="D43" s="1445"/>
      <c r="E43" s="1446"/>
      <c r="F43" s="1447"/>
      <c r="G43" s="1448"/>
      <c r="H43" s="136"/>
      <c r="I43" s="1449"/>
      <c r="J43" s="1449"/>
      <c r="K43" s="115"/>
    </row>
    <row r="44" spans="1:11" s="26" customFormat="1" ht="21.65" customHeight="1">
      <c r="A44" s="402"/>
      <c r="B44" s="165" t="s">
        <v>2873</v>
      </c>
      <c r="C44" s="403"/>
      <c r="D44" s="403"/>
      <c r="E44" s="611"/>
      <c r="F44" s="281"/>
      <c r="G44" s="45" t="str">
        <f>IF(OR('Coûts de création et production'!D14="",'Coûts de création et production'!F14=""),"Information manquante à la ligne 14!","Information fournie; assurez-vous d'avoir tout inscrit!")</f>
        <v>Information manquante à la ligne 14!</v>
      </c>
      <c r="H44" s="283"/>
      <c r="I44" s="164">
        <f>IF(G44="Information manquante à la ligne 14!",-1,1)</f>
        <v>-1</v>
      </c>
      <c r="J44" s="115"/>
      <c r="K44" s="115"/>
    </row>
    <row r="45" spans="1:11" s="26" customFormat="1" ht="18.75" customHeight="1">
      <c r="A45" s="402"/>
      <c r="B45" s="165" t="s">
        <v>2872</v>
      </c>
      <c r="C45" s="403"/>
      <c r="D45" s="403"/>
      <c r="E45" s="115"/>
      <c r="G45" s="45" t="str">
        <f>IF('Coûts de création et production'!D49=0,"Information manquante!","Information fournie; assurez-vous d'avoir tout rempli!")</f>
        <v>Information manquante!</v>
      </c>
      <c r="H45" s="283"/>
      <c r="I45" s="164">
        <f>IF(G45="Information manquante!",-1,1)</f>
        <v>-1</v>
      </c>
      <c r="J45" s="115"/>
      <c r="K45" s="115"/>
    </row>
    <row r="46" spans="1:11" s="26" customFormat="1" ht="18.75" customHeight="1">
      <c r="A46" s="402"/>
      <c r="B46" s="402"/>
      <c r="C46" s="403"/>
      <c r="D46" s="403"/>
      <c r="E46" s="115"/>
      <c r="H46" s="283"/>
      <c r="I46" s="115"/>
      <c r="J46" s="115"/>
      <c r="K46" s="115"/>
    </row>
    <row r="47" spans="1:11" s="26" customFormat="1" ht="18.75" customHeight="1">
      <c r="A47" s="136" t="s">
        <v>2886</v>
      </c>
      <c r="B47" s="136"/>
      <c r="C47" s="543"/>
      <c r="D47" s="543"/>
      <c r="E47" s="544"/>
      <c r="F47" s="513"/>
      <c r="G47" s="513"/>
      <c r="H47" s="136"/>
      <c r="I47" s="544"/>
      <c r="J47" s="544"/>
      <c r="K47" s="115"/>
    </row>
    <row r="48" spans="1:11" s="26" customFormat="1" ht="7.5" customHeight="1">
      <c r="A48" s="283"/>
      <c r="B48" s="283"/>
      <c r="C48" s="541"/>
      <c r="D48" s="541"/>
      <c r="E48" s="542"/>
      <c r="F48" s="47"/>
      <c r="G48" s="47"/>
      <c r="H48" s="283"/>
      <c r="I48" s="542"/>
      <c r="J48" s="542"/>
      <c r="K48" s="115"/>
    </row>
    <row r="49" spans="1:13" s="26" customFormat="1" ht="18.75" customHeight="1">
      <c r="B49" s="751" t="s">
        <v>2868</v>
      </c>
      <c r="C49" s="748"/>
      <c r="D49" s="748"/>
      <c r="E49" s="749"/>
      <c r="F49" s="750"/>
      <c r="G49" s="144" t="str">
        <f>IF(OR('Section 9a Bilan_Diffusion'!A$30="«Choisir»",'Section 9a Bilan_Diffusion'!$D$7="",'Section 9a Bilan_Diffusion'!$N$15=0,'Section 9a Bilan_Diffusion'!$O$15=0,'Section 9a Bilan_Diffusion'!$V$15=0),"Information manquante!","Information inscrite, merci !")</f>
        <v>Information manquante!</v>
      </c>
      <c r="H49" s="283"/>
      <c r="I49" s="164">
        <f>IF(G49="Information manquante!",-1,1)</f>
        <v>-1</v>
      </c>
      <c r="J49" s="115"/>
      <c r="K49" s="115"/>
    </row>
    <row r="50" spans="1:13" s="26" customFormat="1" ht="21.65" customHeight="1">
      <c r="B50" s="751" t="s">
        <v>2879</v>
      </c>
      <c r="C50" s="752"/>
      <c r="D50" s="752"/>
      <c r="E50" s="749"/>
      <c r="F50" s="750"/>
      <c r="G50" s="144" t="str">
        <f>IF(OR('Section 9a Plan_Diffusion'!A$31="«Choisir»",'Section 9a Plan_Diffusion'!$D$7="",'Section 9a Plan_Diffusion'!$N$18=0,'Section 9a Plan_Diffusion'!$O$18=0,'Section 9a Plan_Diffusion'!$V$18=0),"Information manquante!","Information inscrite, merci !")</f>
        <v>Information manquante!</v>
      </c>
      <c r="H50" s="283"/>
      <c r="I50" s="164">
        <f>IF(G50="Information manquante!",-1,1)</f>
        <v>-1</v>
      </c>
      <c r="J50" s="115"/>
      <c r="K50" s="115"/>
    </row>
    <row r="51" spans="1:13" s="26" customFormat="1" ht="21.65" customHeight="1">
      <c r="B51" s="751" t="s">
        <v>3317</v>
      </c>
      <c r="C51" s="752"/>
      <c r="D51" s="752"/>
      <c r="E51" s="749"/>
      <c r="F51" s="750"/>
      <c r="G51" s="1233" t="str">
        <f>IF('Section 9b Bilan_Médiation'!D$3="Non","Section non requise. À ne pas remplir!",IF(OR('Section 9b Bilan_Médiation'!D$3="«Choisir»",'Section 9b Bilan_Médiation'!$C$8="",'Section 9b Bilan_Médiation'!B16="",'Section 9b Bilan_Médiation'!I$16=""),"Information manquante!","Information fournie. Assurez-vous d'avoir tout rempli!"))</f>
        <v>Information manquante!</v>
      </c>
      <c r="H51" s="1384"/>
      <c r="I51" s="164">
        <f>IF(G51="Information manquante!",-1,1)</f>
        <v>-1</v>
      </c>
      <c r="J51" s="115"/>
      <c r="K51" s="115"/>
    </row>
    <row r="52" spans="1:13" s="26" customFormat="1" ht="21.65" customHeight="1">
      <c r="B52" s="751" t="s">
        <v>3063</v>
      </c>
      <c r="C52" s="752"/>
      <c r="D52" s="752"/>
      <c r="E52" s="749"/>
      <c r="F52" s="750"/>
      <c r="G52" s="1233" t="str">
        <f>IF('Section 9b Plan_Médiation'!D$3="Non","Section non requise. À ne pas remplir!",IF(OR('Section 9b Plan_Médiation'!D$3="«Choisir»",'Section 9b Plan_Médiation'!$C$8="",'Section 9b Plan_Médiation'!B16="",'Section 9b Plan_Médiation'!I$16=""),"Information manquante!","Information fournie. Assurez-vous d'avoir tout rempli!"))</f>
        <v>Information manquante!</v>
      </c>
      <c r="H52" s="1384"/>
      <c r="I52" s="164">
        <f>IF(G52="Information manquante!",-1,1)</f>
        <v>-1</v>
      </c>
      <c r="J52" s="115"/>
      <c r="K52" s="115"/>
    </row>
    <row r="53" spans="1:13" s="26" customFormat="1" ht="18.75" customHeight="1">
      <c r="A53" s="402"/>
      <c r="B53" s="165"/>
      <c r="C53" s="403"/>
      <c r="D53" s="403"/>
      <c r="E53" s="115"/>
      <c r="H53" s="283"/>
      <c r="I53" s="115"/>
      <c r="J53" s="115"/>
      <c r="K53" s="115"/>
      <c r="M53" s="26" t="s">
        <v>90</v>
      </c>
    </row>
    <row r="54" spans="1:13" s="26" customFormat="1" ht="18.75" customHeight="1">
      <c r="A54" s="811" t="s">
        <v>1872</v>
      </c>
      <c r="B54" s="812"/>
      <c r="C54" s="813"/>
      <c r="D54" s="812"/>
      <c r="E54" s="812"/>
      <c r="F54" s="813"/>
      <c r="G54" s="814"/>
      <c r="H54" s="465"/>
      <c r="I54" s="464"/>
      <c r="J54" s="464"/>
      <c r="K54" s="115"/>
    </row>
    <row r="55" spans="1:13" s="26" customFormat="1" ht="18.75" customHeight="1">
      <c r="A55" s="402"/>
      <c r="B55" s="167" t="s">
        <v>1862</v>
      </c>
      <c r="D55" s="403"/>
      <c r="E55" s="115"/>
      <c r="G55" s="45" t="str">
        <f>IF(OR('Section 14a'!D38&lt;=0,'Section 14a'!D76&lt;=0),"Information manquante!","Information fournie. Assurez-vous d'avoir tout rempli!")</f>
        <v>Information manquante!</v>
      </c>
      <c r="H55" s="283"/>
      <c r="I55" s="164">
        <f>IF(G55="Information manquante!",-1,1)</f>
        <v>-1</v>
      </c>
      <c r="J55" s="115"/>
      <c r="K55" s="115"/>
    </row>
    <row r="56" spans="1:13" s="26" customFormat="1" ht="18.75" customHeight="1">
      <c r="A56" s="402"/>
      <c r="B56" s="167" t="s">
        <v>1863</v>
      </c>
      <c r="D56" s="403"/>
      <c r="E56" s="115"/>
      <c r="G56" s="45" t="str">
        <f>IF(OR('Section 14a'!D96&lt;=0,'Section 14a'!D152&lt;=0),"Information manquante!","Information fournie. Assurez-vous d'avoir tout rempli!")</f>
        <v>Information manquante!</v>
      </c>
      <c r="H56" s="283"/>
      <c r="I56" s="164">
        <f>IF(G56="Information manquante!",-1,1)</f>
        <v>-1</v>
      </c>
      <c r="J56" s="115"/>
      <c r="K56" s="115"/>
    </row>
    <row r="57" spans="1:13" s="26" customFormat="1" ht="10.5" customHeight="1">
      <c r="A57" s="402"/>
      <c r="B57" s="115"/>
      <c r="D57" s="403"/>
      <c r="E57" s="115"/>
      <c r="G57" s="45"/>
      <c r="H57" s="283"/>
      <c r="I57" s="164"/>
      <c r="J57" s="115"/>
      <c r="K57" s="115"/>
    </row>
    <row r="58" spans="1:13" s="26" customFormat="1" ht="18.75" customHeight="1">
      <c r="A58" s="402"/>
      <c r="B58" s="115"/>
      <c r="D58" s="403"/>
      <c r="E58" s="115"/>
      <c r="G58" s="45"/>
      <c r="H58" s="283"/>
      <c r="I58" s="164"/>
      <c r="J58" s="115"/>
      <c r="K58" s="115"/>
    </row>
    <row r="59" spans="1:13" s="26" customFormat="1" ht="18.75" customHeight="1">
      <c r="A59" s="815" t="s">
        <v>2973</v>
      </c>
      <c r="B59" s="816"/>
      <c r="C59" s="731"/>
      <c r="D59" s="817"/>
      <c r="E59" s="756"/>
      <c r="F59" s="757"/>
      <c r="G59" s="513"/>
      <c r="H59" s="754"/>
      <c r="I59" s="755"/>
      <c r="J59" s="755"/>
      <c r="K59" s="45"/>
    </row>
    <row r="60" spans="1:13" s="26" customFormat="1" ht="23.5" customHeight="1">
      <c r="B60" s="167" t="s">
        <v>2967</v>
      </c>
      <c r="C60" s="509"/>
      <c r="D60" s="508"/>
      <c r="E60" s="508"/>
      <c r="F60" s="138"/>
      <c r="G60" s="45"/>
      <c r="H60" s="497"/>
      <c r="I60" s="164"/>
      <c r="J60" s="496"/>
      <c r="K60" s="496"/>
    </row>
    <row r="61" spans="1:13" s="26" customFormat="1" ht="18.75" customHeight="1">
      <c r="B61" s="167" t="s">
        <v>2963</v>
      </c>
      <c r="C61" s="509"/>
      <c r="D61" s="508"/>
      <c r="E61" s="508"/>
      <c r="F61" s="138"/>
      <c r="G61" s="45"/>
      <c r="H61" s="497"/>
      <c r="I61" s="164"/>
      <c r="J61" s="496"/>
      <c r="K61" s="496"/>
    </row>
    <row r="62" spans="1:13" s="26" customFormat="1" ht="18.75" customHeight="1">
      <c r="A62" s="401"/>
      <c r="B62" s="283"/>
      <c r="C62" s="115"/>
      <c r="D62" s="115"/>
      <c r="E62" s="115"/>
      <c r="H62" s="283"/>
      <c r="I62" s="115"/>
      <c r="J62" s="115"/>
      <c r="K62" s="115"/>
    </row>
    <row r="63" spans="1:13" s="26" customFormat="1" ht="18.75" customHeight="1">
      <c r="A63" s="424" t="str">
        <f>IF(OR(F23= "«Confirmer»",F23="NON"),"Étape 3 - Documents à joindre"," Étape 3 - Documents à joindre sous la section Documents de votre profil en ligne")</f>
        <v>Étape 3 - Documents à joindre</v>
      </c>
      <c r="B63" s="419"/>
      <c r="C63" s="421"/>
      <c r="D63" s="421"/>
      <c r="E63" s="421"/>
      <c r="F63" s="425"/>
      <c r="G63" s="425"/>
      <c r="H63" s="419"/>
      <c r="I63" s="421"/>
      <c r="J63" s="421"/>
      <c r="K63" s="115"/>
    </row>
    <row r="64" spans="1:13" ht="13">
      <c r="C64" s="110"/>
      <c r="D64" s="110"/>
      <c r="E64" s="110"/>
    </row>
    <row r="65" spans="1:22" ht="24.65" customHeight="1">
      <c r="A65" s="377" t="s">
        <v>1852</v>
      </c>
      <c r="C65" s="110"/>
      <c r="D65" s="110"/>
      <c r="E65" s="110"/>
      <c r="G65" s="111" t="str">
        <f>IF(F23="Oui","Sous la section Documents de votre profil en ligne","")</f>
        <v/>
      </c>
      <c r="H65" s="47"/>
      <c r="I65" s="110"/>
      <c r="K65" s="115"/>
    </row>
    <row r="66" spans="1:22" ht="24.65" customHeight="1">
      <c r="C66" s="110"/>
      <c r="D66" s="110"/>
      <c r="E66" s="110"/>
    </row>
    <row r="67" spans="1:22" ht="25.5" customHeight="1">
      <c r="C67" s="380" t="s">
        <v>240</v>
      </c>
      <c r="E67" s="110"/>
      <c r="F67" s="435" t="s">
        <v>1853</v>
      </c>
      <c r="K67" s="115"/>
    </row>
    <row r="68" spans="1:22" ht="14">
      <c r="C68" s="436"/>
      <c r="F68" s="624" t="s">
        <v>1855</v>
      </c>
      <c r="K68" s="115"/>
    </row>
    <row r="69" spans="1:22" ht="11.5" customHeight="1">
      <c r="C69" s="436"/>
      <c r="F69" s="378"/>
    </row>
    <row r="70" spans="1:22" ht="22" customHeight="1">
      <c r="C70" s="380" t="s">
        <v>240</v>
      </c>
      <c r="F70" s="435" t="s">
        <v>1854</v>
      </c>
    </row>
    <row r="71" spans="1:22" ht="13" customHeight="1">
      <c r="C71" s="165"/>
      <c r="F71" s="625" t="s">
        <v>3014</v>
      </c>
    </row>
    <row r="72" spans="1:22" ht="24" customHeight="1">
      <c r="C72" s="436"/>
    </row>
    <row r="73" spans="1:22" ht="30" customHeight="1">
      <c r="C73" s="380" t="s">
        <v>240</v>
      </c>
      <c r="E73" s="375"/>
      <c r="F73" s="1455" t="s">
        <v>2903</v>
      </c>
      <c r="G73" s="1455"/>
      <c r="H73" s="1455"/>
      <c r="I73" s="1455"/>
      <c r="J73" s="1455"/>
    </row>
    <row r="74" spans="1:22" ht="69" customHeight="1">
      <c r="F74" s="1454" t="s">
        <v>2970</v>
      </c>
      <c r="G74" s="1454"/>
      <c r="H74" s="1454"/>
      <c r="I74" s="1454"/>
      <c r="J74" s="1454"/>
      <c r="K74" s="1454"/>
    </row>
    <row r="75" spans="1:22" ht="24.65" customHeight="1"/>
    <row r="76" spans="1:22" s="26" customFormat="1" ht="18.649999999999999" customHeight="1">
      <c r="A76" s="419" t="s">
        <v>2996</v>
      </c>
      <c r="B76" s="419"/>
      <c r="C76" s="421"/>
      <c r="D76" s="421"/>
      <c r="E76" s="421"/>
      <c r="F76" s="422"/>
      <c r="G76" s="423"/>
      <c r="H76" s="423"/>
      <c r="I76" s="423"/>
      <c r="J76" s="423"/>
      <c r="K76" s="135"/>
      <c r="L76" s="115"/>
      <c r="M76" s="115"/>
      <c r="N76" s="115"/>
      <c r="O76" s="189"/>
      <c r="P76" s="246"/>
      <c r="Q76" s="142"/>
      <c r="R76" s="142"/>
      <c r="S76" s="142"/>
      <c r="T76" s="142"/>
      <c r="U76" s="142"/>
      <c r="V76" s="142"/>
    </row>
    <row r="77" spans="1:22" s="26" customFormat="1" ht="37.5" customHeight="1">
      <c r="A77" s="753" t="str">
        <f>IF(AND($D$78&lt;&gt;"",$F$21=""),"Voir cellule F21 - Merci de saisir la date de fin du dernier exercice terminé","")</f>
        <v/>
      </c>
      <c r="B77" s="283"/>
      <c r="C77" s="115"/>
      <c r="D77" s="115"/>
      <c r="E77" s="115"/>
      <c r="F77" s="45"/>
      <c r="G77" s="753" t="str">
        <f>IF(AND($D$78&lt;&gt;"",$C$67="«Confirmer»"),"Voir cellule C67 - Merci de confirmer que vous avez joint les états financiers","")</f>
        <v/>
      </c>
      <c r="H77" s="135"/>
      <c r="I77" s="135"/>
      <c r="J77" s="135"/>
      <c r="K77" s="135"/>
      <c r="L77" s="115"/>
      <c r="M77" s="115"/>
      <c r="N77" s="115"/>
      <c r="O77" s="189"/>
      <c r="P77" s="246"/>
      <c r="Q77" s="142"/>
      <c r="R77" s="142"/>
      <c r="S77" s="142"/>
      <c r="T77" s="142"/>
      <c r="U77" s="142"/>
      <c r="V77" s="142"/>
    </row>
    <row r="78" spans="1:22" s="883" customFormat="1" ht="18" customHeight="1">
      <c r="A78" s="877"/>
      <c r="B78" s="879" t="s">
        <v>2975</v>
      </c>
      <c r="C78" s="880"/>
      <c r="D78" s="831"/>
      <c r="E78" s="881"/>
      <c r="F78" s="799"/>
      <c r="G78" s="882" t="s">
        <v>3028</v>
      </c>
      <c r="I78" s="877"/>
      <c r="J78" s="877"/>
      <c r="K78" s="877"/>
      <c r="L78" s="877"/>
      <c r="M78" s="877"/>
      <c r="N78" s="877"/>
      <c r="O78" s="877"/>
      <c r="P78" s="884"/>
      <c r="Q78" s="884"/>
      <c r="R78" s="884"/>
      <c r="S78" s="884"/>
      <c r="T78" s="884"/>
      <c r="U78" s="884"/>
      <c r="V78" s="884"/>
    </row>
    <row r="79" spans="1:22" s="189" customFormat="1" ht="21" customHeight="1">
      <c r="B79" s="284" t="str">
        <f>CONCATENATE("au nom de l'organisme ",IF(AND('Identification '!$F$11="",'Identification '!$F$15&lt;&gt;""),'Identification '!$F$15,IF('Identification '!$F$11="","",IF('Identification '!$F$13="Inscrire le nom de votre organisme dans la cellule F14",'Identification '!$F$15,'Identification '!$F$13))),".")</f>
        <v>au nom de l'organisme .</v>
      </c>
      <c r="P79" s="246"/>
      <c r="Q79" s="246"/>
      <c r="R79" s="246"/>
      <c r="S79" s="246"/>
      <c r="T79" s="246"/>
      <c r="U79" s="246"/>
      <c r="V79" s="246"/>
    </row>
    <row r="80" spans="1:22" s="189" customFormat="1" ht="18" customHeight="1">
      <c r="B80" s="285"/>
      <c r="C80" s="285"/>
      <c r="D80" s="285"/>
      <c r="E80" s="285"/>
      <c r="F80" s="285"/>
      <c r="G80" s="285"/>
      <c r="H80" s="285"/>
      <c r="I80" s="285"/>
      <c r="J80" s="285"/>
      <c r="K80" s="622"/>
      <c r="P80" s="246"/>
      <c r="Q80" s="246"/>
      <c r="R80" s="246"/>
      <c r="S80" s="246"/>
      <c r="T80" s="246"/>
      <c r="U80" s="246"/>
      <c r="V80" s="246"/>
    </row>
    <row r="81" spans="1:22" ht="39.65" customHeight="1">
      <c r="B81" s="1459" t="s">
        <v>3007</v>
      </c>
      <c r="C81" s="1459"/>
      <c r="D81" s="1459"/>
      <c r="E81" s="1459"/>
      <c r="F81" s="1459"/>
      <c r="G81" s="1459"/>
      <c r="H81" s="1459"/>
      <c r="I81" s="1459"/>
      <c r="J81" s="1459"/>
    </row>
    <row r="82" spans="1:22" s="189" customFormat="1" ht="45.65" customHeight="1">
      <c r="B82" s="1456" t="s">
        <v>1826</v>
      </c>
      <c r="C82" s="1456"/>
      <c r="D82" s="1456"/>
      <c r="E82" s="1456"/>
      <c r="F82" s="1456"/>
      <c r="G82" s="1456"/>
      <c r="H82" s="1456"/>
      <c r="I82" s="1456"/>
      <c r="J82" s="1456"/>
      <c r="K82" s="1456"/>
      <c r="P82" s="246"/>
      <c r="Q82" s="246"/>
      <c r="R82" s="246"/>
      <c r="S82" s="246"/>
      <c r="T82" s="246"/>
      <c r="U82" s="246"/>
      <c r="V82" s="246"/>
    </row>
    <row r="83" spans="1:22" s="189" customFormat="1" ht="33" customHeight="1">
      <c r="B83" s="1457" t="s">
        <v>1851</v>
      </c>
      <c r="C83" s="1457"/>
      <c r="D83" s="1457"/>
      <c r="E83" s="1457"/>
      <c r="F83" s="1457"/>
      <c r="G83" s="1457"/>
      <c r="H83" s="1457"/>
      <c r="I83" s="1457"/>
      <c r="J83" s="1457"/>
      <c r="K83" s="1457"/>
      <c r="L83" s="286"/>
      <c r="M83" s="286"/>
      <c r="P83" s="246"/>
      <c r="Q83" s="246"/>
      <c r="R83" s="246"/>
      <c r="S83" s="246"/>
      <c r="T83" s="246"/>
      <c r="U83" s="246"/>
      <c r="V83" s="246"/>
    </row>
    <row r="84" spans="1:22" s="189" customFormat="1" ht="30" customHeight="1">
      <c r="F84" s="790" t="str">
        <f>IF(AND($F$86&lt;&gt;"",$C$67="«Confirmer»"),"Voir cellule C67 - Merci de confirmer que vous avez joint les états financiers","")</f>
        <v/>
      </c>
      <c r="P84" s="246"/>
      <c r="Q84" s="246"/>
      <c r="R84" s="246"/>
      <c r="S84" s="246"/>
      <c r="T84" s="246"/>
      <c r="U84" s="246"/>
      <c r="V84" s="246"/>
    </row>
    <row r="85" spans="1:22" s="189" customFormat="1">
      <c r="D85" s="287"/>
      <c r="E85" s="287"/>
      <c r="F85" s="288"/>
      <c r="G85" s="287"/>
      <c r="H85" s="287"/>
      <c r="I85" s="287"/>
      <c r="J85" s="287"/>
      <c r="K85" s="287"/>
      <c r="L85" s="287"/>
      <c r="M85" s="287"/>
      <c r="P85" s="246"/>
      <c r="Q85" s="246"/>
      <c r="R85" s="246"/>
      <c r="S85" s="246"/>
      <c r="T85" s="246"/>
      <c r="U85" s="246"/>
      <c r="V85" s="246"/>
    </row>
    <row r="86" spans="1:22" s="189" customFormat="1" ht="24.65" customHeight="1">
      <c r="B86" s="109"/>
      <c r="C86" s="289"/>
      <c r="D86" s="168" t="s">
        <v>302</v>
      </c>
      <c r="E86" s="168"/>
      <c r="F86" s="1458"/>
      <c r="G86" s="1458"/>
      <c r="H86" s="290" t="s">
        <v>1827</v>
      </c>
      <c r="I86" s="291" t="s">
        <v>1828</v>
      </c>
      <c r="J86" s="892"/>
      <c r="K86" s="623"/>
      <c r="L86" s="292"/>
      <c r="M86" s="292"/>
      <c r="P86" s="246"/>
      <c r="Q86" s="246"/>
      <c r="R86" s="246"/>
      <c r="S86" s="246"/>
      <c r="T86" s="246"/>
      <c r="U86" s="246"/>
      <c r="V86" s="246"/>
    </row>
    <row r="87" spans="1:22" s="189" customFormat="1" ht="23.5" customHeight="1">
      <c r="C87" s="293"/>
      <c r="D87" s="168" t="s">
        <v>303</v>
      </c>
      <c r="E87" s="168"/>
      <c r="F87" s="1452"/>
      <c r="G87" s="1452"/>
      <c r="H87" s="287"/>
      <c r="I87" s="287"/>
      <c r="J87" s="287"/>
      <c r="K87" s="287"/>
      <c r="L87" s="287"/>
      <c r="M87" s="287"/>
      <c r="P87" s="246"/>
      <c r="Q87" s="246"/>
      <c r="R87" s="246"/>
      <c r="S87" s="246"/>
      <c r="T87" s="246"/>
      <c r="U87" s="246"/>
      <c r="V87" s="246"/>
    </row>
    <row r="88" spans="1:22" s="189" customFormat="1">
      <c r="D88" s="287"/>
      <c r="E88" s="287"/>
      <c r="F88" s="288"/>
      <c r="G88" s="287"/>
      <c r="H88" s="287"/>
      <c r="I88" s="287"/>
      <c r="J88" s="287"/>
      <c r="K88" s="287"/>
      <c r="L88" s="287"/>
      <c r="M88" s="287"/>
      <c r="P88" s="246"/>
      <c r="Q88" s="246"/>
      <c r="R88" s="246"/>
      <c r="S88" s="246"/>
      <c r="T88" s="246"/>
      <c r="U88" s="246"/>
      <c r="V88" s="246"/>
    </row>
    <row r="89" spans="1:22" ht="13">
      <c r="F89" s="790" t="str">
        <f>IF(AND($F$86&lt;&gt;"",$F$21=""),"Voir cellule F20 - Merci de saisir la date de fin du dernier exercice terminé","")</f>
        <v/>
      </c>
    </row>
    <row r="92" spans="1:22" ht="21.65" customHeight="1">
      <c r="A92" s="419" t="s">
        <v>2997</v>
      </c>
      <c r="B92" s="420"/>
      <c r="C92" s="420"/>
      <c r="D92" s="420"/>
      <c r="E92" s="420"/>
      <c r="F92" s="420"/>
      <c r="G92" s="420"/>
      <c r="H92" s="420"/>
      <c r="I92" s="420"/>
      <c r="J92" s="420"/>
    </row>
    <row r="94" spans="1:22" ht="22.5" customHeight="1">
      <c r="B94" s="435" t="str">
        <f>IF($F$23="Oui","Veuillez annexer le formulaire dûment rempli et signé, via Mon dossier CALQ, sous l'onglet Documents du profil de l'organisme.","")</f>
        <v/>
      </c>
    </row>
    <row r="95" spans="1:22" ht="27" customHeight="1">
      <c r="B95" s="379" t="s">
        <v>1869</v>
      </c>
      <c r="F95" s="439" t="s">
        <v>1824</v>
      </c>
    </row>
  </sheetData>
  <sheetProtection algorithmName="SHA-512" hashValue="naQYgcr3g+2KPryklOgrTnlDbe2jYBt02sP3iUM7aDwaNL8XpjhrUwz4Dj1ONlEY8OwdDI5dazd7A8bj95nKQA==" saltValue="QjEG9dBXvbA8smf1vwDHyw==" spinCount="100000" sheet="1" formatCells="0" formatRows="0"/>
  <mergeCells count="18">
    <mergeCell ref="A15:D15"/>
    <mergeCell ref="A13:D13"/>
    <mergeCell ref="A9:J9"/>
    <mergeCell ref="A2:K2"/>
    <mergeCell ref="A31:J31"/>
    <mergeCell ref="H23:K23"/>
    <mergeCell ref="A3:K3"/>
    <mergeCell ref="A27:D27"/>
    <mergeCell ref="A4:K4"/>
    <mergeCell ref="A6:L6"/>
    <mergeCell ref="F87:G87"/>
    <mergeCell ref="A25:J25"/>
    <mergeCell ref="F74:K74"/>
    <mergeCell ref="F73:J73"/>
    <mergeCell ref="B82:K82"/>
    <mergeCell ref="B83:K83"/>
    <mergeCell ref="F86:G86"/>
    <mergeCell ref="B81:J81"/>
  </mergeCells>
  <conditionalFormatting sqref="A25 K25 B39:B40 D39:E41 A42:E48 B49:E52 A54:B58 D54:E58 B59:E61">
    <cfRule type="expression" dxfId="59" priority="53">
      <formula>#REF!=""</formula>
    </cfRule>
  </conditionalFormatting>
  <conditionalFormatting sqref="A77">
    <cfRule type="containsText" dxfId="58" priority="3" operator="containsText" text="mer">
      <formula>NOT(ISERROR(SEARCH("mer",A77)))</formula>
    </cfRule>
  </conditionalFormatting>
  <conditionalFormatting sqref="A30:E30 A31 A32:E32 A33 C33:E33 A34:E37 A38:A40 C38:E40 A41:B41 A53:E53 A62:E63 H63:L63 H65">
    <cfRule type="expression" dxfId="57" priority="55">
      <formula>#REF!=""</formula>
    </cfRule>
  </conditionalFormatting>
  <conditionalFormatting sqref="C67">
    <cfRule type="expression" dxfId="56" priority="48">
      <formula>$K$95="Oui"</formula>
    </cfRule>
    <cfRule type="expression" dxfId="55" priority="49">
      <formula>$K$92="Oui"</formula>
    </cfRule>
  </conditionalFormatting>
  <conditionalFormatting sqref="C70">
    <cfRule type="expression" dxfId="54" priority="44">
      <formula>$K$95="Oui"</formula>
    </cfRule>
    <cfRule type="expression" dxfId="53" priority="45">
      <formula>$K$92="Oui"</formula>
    </cfRule>
  </conditionalFormatting>
  <conditionalFormatting sqref="C73">
    <cfRule type="expression" dxfId="52" priority="46">
      <formula>$K$95="Oui"</formula>
    </cfRule>
    <cfRule type="expression" dxfId="51" priority="47">
      <formula>$K$92="Oui"</formula>
    </cfRule>
  </conditionalFormatting>
  <conditionalFormatting sqref="F11">
    <cfRule type="expression" dxfId="50" priority="13">
      <formula>AND($F$11="",$F$15&lt;&gt;"")</formula>
    </cfRule>
    <cfRule type="expression" dxfId="49" priority="56">
      <formula>IF(#REF!&lt;&gt;"",$F$11="")</formula>
    </cfRule>
  </conditionalFormatting>
  <conditionalFormatting sqref="F21">
    <cfRule type="expression" dxfId="48" priority="212">
      <formula>AND($D$78&lt;&gt;"",$F$21="")</formula>
    </cfRule>
    <cfRule type="expression" dxfId="47" priority="213">
      <formula>AND($F$86&lt;&gt;"",$F$21="")</formula>
    </cfRule>
  </conditionalFormatting>
  <conditionalFormatting sqref="F23">
    <cfRule type="expression" dxfId="46" priority="42">
      <formula>$K$95="Oui"</formula>
    </cfRule>
    <cfRule type="expression" dxfId="45" priority="43">
      <formula>$K$92="Oui"</formula>
    </cfRule>
  </conditionalFormatting>
  <conditionalFormatting sqref="F84">
    <cfRule type="containsText" dxfId="44" priority="10" operator="containsText" text="mer">
      <formula>NOT(ISERROR(SEARCH("mer",F84)))</formula>
    </cfRule>
  </conditionalFormatting>
  <conditionalFormatting sqref="F89">
    <cfRule type="containsText" dxfId="43" priority="9" operator="containsText" text="mer">
      <formula>NOT(ISERROR(SEARCH("mer",F89)))</formula>
    </cfRule>
  </conditionalFormatting>
  <conditionalFormatting sqref="F73:K74">
    <cfRule type="expression" dxfId="42" priority="17">
      <formula>$C$73="N/A"</formula>
    </cfRule>
  </conditionalFormatting>
  <conditionalFormatting sqref="G77">
    <cfRule type="containsText" dxfId="41" priority="2" operator="containsText" text="mer">
      <formula>NOT(ISERROR(SEARCH("mer",G77)))</formula>
    </cfRule>
  </conditionalFormatting>
  <conditionalFormatting sqref="H11">
    <cfRule type="containsText" dxfId="40"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39"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4:I45">
    <cfRule type="iconSet" priority="186">
      <iconSet iconSet="3Symbols2" showValue="0">
        <cfvo type="percent" val="0"/>
        <cfvo type="num" val="0"/>
        <cfvo type="num" val="1"/>
      </iconSet>
    </cfRule>
  </conditionalFormatting>
  <conditionalFormatting sqref="I49:I52">
    <cfRule type="iconSet" priority="178">
      <iconSet iconSet="3Symbols2" showValue="0">
        <cfvo type="percent" val="0"/>
        <cfvo type="num" val="0"/>
        <cfvo type="num" val="1"/>
      </iconSet>
    </cfRule>
  </conditionalFormatting>
  <conditionalFormatting sqref="I55:I58">
    <cfRule type="iconSet" priority="28">
      <iconSet iconSet="3Symbols2" showValue="0">
        <cfvo type="percent" val="0"/>
        <cfvo type="num" val="0"/>
        <cfvo type="num" val="1"/>
      </iconSet>
    </cfRule>
  </conditionalFormatting>
  <conditionalFormatting sqref="I60:I61">
    <cfRule type="iconSet" priority="211">
      <iconSet iconSet="3Symbols2" showValue="0">
        <cfvo type="percent" val="0"/>
        <cfvo type="num" val="0"/>
        <cfvo type="num" val="1"/>
      </iconSet>
    </cfRule>
  </conditionalFormatting>
  <conditionalFormatting sqref="K11">
    <cfRule type="expression" dxfId="38" priority="24">
      <formula>IF(#REF!&lt;&gt;"",$F$11="")</formula>
    </cfRule>
  </conditionalFormatting>
  <conditionalFormatting sqref="K65">
    <cfRule type="expression" dxfId="37" priority="32">
      <formula>#REF!=""</formula>
    </cfRule>
  </conditionalFormatting>
  <conditionalFormatting sqref="K67:K68">
    <cfRule type="expression" dxfId="36" priority="30">
      <formula>#REF!=""</formula>
    </cfRule>
  </conditionalFormatting>
  <dataValidations count="3">
    <dataValidation type="list" allowBlank="1" showInputMessage="1" showErrorMessage="1" sqref="H27 C67 F23" xr:uid="{6B68F5B0-B3C6-46DF-BA44-51C5185C7763}">
      <formula1>"«Confirmer»,Oui,Non"</formula1>
    </dataValidation>
    <dataValidation type="list" allowBlank="1" showInputMessage="1" showErrorMessage="1" sqref="C70" xr:uid="{1D1BEDD4-5DDC-4DDE-AF5B-9E449854C0A0}">
      <formula1>"«Confirmer»,Oui,Non,N/A"</formula1>
    </dataValidation>
    <dataValidation type="list" allowBlank="1" showInputMessage="1" showErrorMessage="1" sqref="C73" xr:uid="{39F2B73B-8F9F-4B66-8416-C8C257B3EAA4}">
      <formula1>"«Confirmer»,Oui,N/A"</formula1>
    </dataValidation>
  </dataValidations>
  <hyperlinks>
    <hyperlink ref="A33" location="Gouvernance!A1" display="Gouvernance" xr:uid="{D57A5589-2F99-4029-8D24-9E79E8426385}"/>
    <hyperlink ref="F95" location="'Directives d''envoi'!A1" display="Directives d'envoi" xr:uid="{C0CFA6AC-11DD-4728-A7DB-90A155252A6E}"/>
    <hyperlink ref="A54:F54" location="'Section 14a'!A1" display="Section 14a - Sommaire des revenus et dépenses" xr:uid="{6BDC8C72-736D-4EBA-8178-3572BD7CA52B}"/>
    <hyperlink ref="B49:D49" location="'Section 9a Bilan_Diffusion'!A1" display="Section 9a - Bilan de diffusion" xr:uid="{6A89F60F-9361-4598-A129-09F6AF5E511D}"/>
    <hyperlink ref="A38" location="'Statistiques d''emploi'!A1" display="Statistiques d'emploi" xr:uid="{FFA8BBCD-E8C6-43C2-8042-AD93E3D5FCDA}"/>
    <hyperlink ref="B50:D50" location="'Section 9a Plan_Diffusion'!A1" display="Section 9b - Plan de diffusion" xr:uid="{42AA64E2-BD99-4623-9F40-5DAA3264C35C}"/>
    <hyperlink ref="B50" location="'Section 9a Plan_Diffusion'!A1" display="Section 9a - Plan de diffusion" xr:uid="{711F4D70-E050-43EB-95D7-55092562DC56}"/>
    <hyperlink ref="A43:D43" location="'Coûts de création et production'!A1" display="Coûts de création et de production " xr:uid="{6885BC17-568C-4158-AFD1-3AF1E61697EC}"/>
    <hyperlink ref="A59:C59" location="'Projets spéciaux'!A1" display="Projets spéciaux" xr:uid="{15A02B44-F2CA-4A0B-8C99-F8AADE4D716B}"/>
    <hyperlink ref="B81:J81"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A59" location="'Projets spéciaux'!A1" display="Projets spéciaux s'il y a lieu" xr:uid="{B7251BED-FC31-45B8-873F-A284E73B8F4C}"/>
    <hyperlink ref="A3:G3" r:id="rId2" location="x3700ce15e92646bfae86879301831555" display="Pour accéder à la version en ligne d’Excel, vous devez vous créer un compte Microsoft en cliquant ICI." xr:uid="{3B205B89-ED7C-4D88-A241-B9C815F25F93}"/>
    <hyperlink ref="B51" location="'Section 9b Bilan_Médiation'!A1" display="Section 9b - Bilan de médiation" xr:uid="{358F1C5C-9EFE-4146-9835-58B2F30FD865}"/>
    <hyperlink ref="B52" location="'Section 9b Plan_Médiation'!A1" display="Section 9b - Plan de médiation" xr:uid="{F4D5F168-1D84-4FB9-9AB9-4DED30FD3DD6}"/>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F8" sqref="F8"/>
    </sheetView>
  </sheetViews>
  <sheetFormatPr baseColWidth="10" defaultColWidth="11.453125" defaultRowHeight="12.5"/>
  <cols>
    <col min="1" max="1" width="4" style="51" customWidth="1"/>
    <col min="2" max="2" width="26.453125" style="51" customWidth="1"/>
    <col min="3" max="3" width="1.453125" style="51" customWidth="1"/>
    <col min="4" max="4" width="21.453125" style="51" customWidth="1"/>
    <col min="5" max="5" width="2.26953125" style="51" customWidth="1"/>
    <col min="6" max="6" width="19.1796875" style="51" customWidth="1"/>
    <col min="7" max="7" width="1.54296875" style="51" customWidth="1"/>
    <col min="8" max="8" width="19.1796875" style="51" customWidth="1"/>
    <col min="9" max="9" width="2.453125" style="51" customWidth="1"/>
    <col min="10" max="10" width="9.453125" style="51" customWidth="1"/>
    <col min="11" max="11" width="2.54296875" style="51" customWidth="1"/>
    <col min="12" max="12" width="9.1796875" style="51" customWidth="1"/>
    <col min="13" max="13" width="2.81640625" style="51" customWidth="1"/>
    <col min="14" max="14" width="12.26953125" style="51" customWidth="1"/>
    <col min="15" max="15" width="2" style="51" customWidth="1"/>
    <col min="16" max="16" width="24.453125" style="51" customWidth="1"/>
    <col min="17" max="17" width="2.54296875" style="51" customWidth="1"/>
    <col min="18" max="18" width="4.26953125" style="51" customWidth="1"/>
    <col min="19" max="16384" width="11.453125" style="51"/>
  </cols>
  <sheetData>
    <row r="1" spans="1:17" ht="23.15" customHeight="1">
      <c r="A1" s="777" t="str">
        <f>CONCATENATE("Gouvernance ",'Identification '!D7)</f>
        <v>Gouvernance 2025-2026</v>
      </c>
      <c r="B1" s="778"/>
      <c r="C1" s="779"/>
      <c r="D1" s="779"/>
      <c r="E1" s="779"/>
      <c r="P1" s="189"/>
      <c r="Q1" s="189"/>
    </row>
    <row r="2" spans="1:17" ht="14.15" customHeight="1">
      <c r="A2" s="294"/>
      <c r="B2" s="295"/>
      <c r="P2" s="189"/>
      <c r="Q2" s="189"/>
    </row>
    <row r="3" spans="1:17" ht="18.649999999999999" customHeight="1">
      <c r="B3" s="18" t="s">
        <v>104</v>
      </c>
      <c r="C3" s="634" t="s">
        <v>3045</v>
      </c>
      <c r="D3" s="634" t="str">
        <f>IF(AND('Identification '!$F$11="",'Identification '!$F$15&lt;&gt;""),'Identification '!$F$15,IF('Identification '!$F$11="","",IF('Identification '!$F$13="Inscrire le nom de votre organisme dans la cellule F15",'Identification '!$F$15,'Identification '!$F$13)))</f>
        <v/>
      </c>
      <c r="E3" s="634"/>
      <c r="F3" s="634"/>
      <c r="G3" s="634"/>
      <c r="H3" s="634"/>
      <c r="I3" s="634"/>
      <c r="J3" s="634"/>
      <c r="K3" s="634"/>
      <c r="L3" s="634"/>
      <c r="M3" s="634"/>
      <c r="N3" s="296"/>
      <c r="O3" s="296"/>
    </row>
    <row r="4" spans="1:17" ht="18.649999999999999" customHeight="1">
      <c r="A4" s="297"/>
    </row>
    <row r="5" spans="1:17" ht="25" customHeight="1">
      <c r="A5" s="297"/>
      <c r="F5" s="170"/>
    </row>
    <row r="6" spans="1:17" s="298" customFormat="1" ht="18" customHeight="1">
      <c r="A6" s="649" t="s">
        <v>188</v>
      </c>
      <c r="B6" s="650" t="s">
        <v>2999</v>
      </c>
      <c r="C6" s="651"/>
      <c r="D6" s="651"/>
      <c r="E6" s="651"/>
      <c r="F6" s="672"/>
      <c r="G6" s="673"/>
      <c r="H6" s="674"/>
      <c r="I6" s="674"/>
      <c r="J6" s="674"/>
      <c r="K6" s="674"/>
      <c r="L6" s="674"/>
      <c r="M6" s="674"/>
      <c r="N6" s="674"/>
    </row>
    <row r="7" spans="1:17" ht="12" customHeight="1">
      <c r="A7" s="409"/>
      <c r="B7" s="92"/>
      <c r="C7" s="410"/>
      <c r="D7" s="47"/>
      <c r="E7" s="47"/>
      <c r="F7" s="299"/>
      <c r="G7" s="47"/>
      <c r="H7" s="47"/>
      <c r="I7" s="47"/>
      <c r="J7" s="47"/>
      <c r="K7" s="47"/>
      <c r="L7" s="47"/>
      <c r="M7" s="47"/>
      <c r="N7" s="47"/>
      <c r="O7" s="47"/>
    </row>
    <row r="8" spans="1:17" ht="28.5" customHeight="1">
      <c r="B8" s="1491" t="s">
        <v>3040</v>
      </c>
      <c r="C8" s="1491"/>
      <c r="D8" s="1491"/>
      <c r="E8" s="48"/>
      <c r="F8" s="408"/>
      <c r="G8" s="48"/>
      <c r="H8" s="48" t="str">
        <f>IF(AND(F8="",B22&lt;&gt;""),"Information manquante! Inscrivez la date de la dernière AGA","")</f>
        <v/>
      </c>
      <c r="I8" s="48"/>
      <c r="J8" s="48"/>
      <c r="K8" s="48"/>
      <c r="L8" s="48"/>
      <c r="M8" s="48"/>
      <c r="N8" s="48"/>
      <c r="O8" s="48"/>
    </row>
    <row r="9" spans="1:17" s="49" customFormat="1" ht="31.5" customHeight="1">
      <c r="B9" s="626" t="s">
        <v>1829</v>
      </c>
      <c r="D9" s="300"/>
      <c r="E9" s="300"/>
      <c r="F9" s="300"/>
      <c r="G9" s="300"/>
      <c r="H9" s="300"/>
      <c r="I9" s="300"/>
      <c r="J9" s="300"/>
      <c r="K9" s="300"/>
      <c r="L9" s="300"/>
      <c r="M9" s="300"/>
      <c r="N9" s="300"/>
      <c r="O9" s="300"/>
    </row>
    <row r="10" spans="1:17" s="49" customFormat="1" ht="23.15" customHeight="1">
      <c r="B10" s="1492" t="s">
        <v>2904</v>
      </c>
      <c r="C10" s="1492"/>
      <c r="D10" s="1492"/>
      <c r="E10" s="719"/>
      <c r="F10" s="675" t="s">
        <v>240</v>
      </c>
      <c r="G10" s="719"/>
      <c r="H10" s="301"/>
      <c r="O10" s="301"/>
    </row>
    <row r="11" spans="1:17" s="49" customFormat="1" ht="10" customHeight="1">
      <c r="A11" s="720"/>
      <c r="B11" s="721"/>
      <c r="C11" s="719"/>
      <c r="D11" s="719"/>
      <c r="E11" s="719"/>
      <c r="F11" s="722"/>
      <c r="G11" s="719"/>
      <c r="H11" s="301"/>
      <c r="O11" s="301"/>
    </row>
    <row r="12" spans="1:17" s="49" customFormat="1" ht="23.5" customHeight="1">
      <c r="B12" s="1492" t="s">
        <v>2905</v>
      </c>
      <c r="C12" s="1492"/>
      <c r="D12" s="1492"/>
      <c r="E12" s="719"/>
      <c r="F12" s="675" t="s">
        <v>240</v>
      </c>
      <c r="G12" s="719"/>
      <c r="H12" s="301"/>
      <c r="I12" s="301"/>
      <c r="J12" s="301"/>
      <c r="K12" s="301"/>
      <c r="L12" s="301"/>
      <c r="M12" s="301"/>
      <c r="N12" s="301"/>
      <c r="O12" s="301"/>
    </row>
    <row r="13" spans="1:17" s="49" customFormat="1" ht="14.5" customHeight="1">
      <c r="B13" s="411"/>
      <c r="C13" s="411"/>
      <c r="D13" s="411"/>
      <c r="E13" s="719"/>
      <c r="F13" s="722"/>
      <c r="G13" s="719"/>
      <c r="H13" s="301"/>
      <c r="I13" s="301"/>
      <c r="J13" s="301"/>
      <c r="K13" s="301"/>
      <c r="L13" s="301"/>
      <c r="M13" s="301"/>
      <c r="N13" s="301"/>
      <c r="O13" s="301"/>
    </row>
    <row r="14" spans="1:17" s="49" customFormat="1" ht="21.65" customHeight="1">
      <c r="A14" s="412"/>
      <c r="B14" s="1492" t="s">
        <v>2906</v>
      </c>
      <c r="C14" s="1492"/>
      <c r="D14" s="1492"/>
      <c r="E14" s="301"/>
      <c r="F14" s="675" t="s">
        <v>240</v>
      </c>
      <c r="G14" s="301"/>
      <c r="H14" s="301"/>
      <c r="I14" s="301"/>
      <c r="J14" s="301"/>
      <c r="K14" s="301"/>
      <c r="L14" s="301"/>
      <c r="M14" s="301"/>
      <c r="N14" s="301"/>
      <c r="O14" s="301"/>
    </row>
    <row r="15" spans="1:17" s="49" customFormat="1" ht="2.25" customHeight="1">
      <c r="A15" s="412"/>
      <c r="B15" s="119"/>
      <c r="C15" s="301"/>
      <c r="D15" s="301"/>
      <c r="E15" s="301"/>
      <c r="F15" s="301"/>
      <c r="G15" s="301"/>
      <c r="H15" s="301"/>
      <c r="I15" s="301"/>
      <c r="J15" s="301"/>
      <c r="K15" s="301"/>
      <c r="L15" s="301"/>
      <c r="M15" s="301"/>
      <c r="N15" s="301"/>
      <c r="O15" s="301"/>
    </row>
    <row r="16" spans="1:17" s="49" customFormat="1" ht="25.5" customHeight="1">
      <c r="B16" s="413"/>
      <c r="C16" s="302"/>
      <c r="D16" s="302"/>
      <c r="E16" s="302"/>
      <c r="G16" s="303"/>
      <c r="H16" s="304"/>
      <c r="I16" s="301"/>
      <c r="J16" s="301"/>
      <c r="K16" s="301"/>
      <c r="L16" s="301"/>
      <c r="M16" s="301"/>
      <c r="N16" s="301"/>
      <c r="O16" s="301"/>
    </row>
    <row r="17" spans="1:17" s="627" customFormat="1" ht="21" customHeight="1">
      <c r="A17" s="649" t="s">
        <v>2897</v>
      </c>
      <c r="B17" s="650" t="s">
        <v>2907</v>
      </c>
      <c r="C17" s="651"/>
      <c r="D17" s="651"/>
      <c r="E17" s="651"/>
      <c r="F17" s="672"/>
      <c r="G17" s="673"/>
      <c r="H17" s="674"/>
      <c r="I17" s="674"/>
      <c r="J17" s="674"/>
      <c r="K17" s="674"/>
      <c r="L17" s="674"/>
      <c r="M17" s="674"/>
      <c r="N17" s="674"/>
      <c r="O17" s="628"/>
    </row>
    <row r="18" spans="1:17" s="627" customFormat="1" ht="23.15" customHeight="1">
      <c r="A18" s="629"/>
      <c r="B18" s="630"/>
      <c r="C18" s="631"/>
      <c r="D18" s="631"/>
      <c r="E18" s="631"/>
      <c r="F18" s="189"/>
      <c r="G18" s="189"/>
      <c r="H18" s="189"/>
      <c r="I18" s="189"/>
      <c r="J18" s="189"/>
      <c r="K18" s="189"/>
      <c r="L18" s="189"/>
      <c r="M18" s="189"/>
      <c r="N18" s="189"/>
      <c r="O18" s="628"/>
    </row>
    <row r="19" spans="1:17" s="326" customFormat="1" ht="23.15" customHeight="1">
      <c r="A19" s="669" t="s">
        <v>2926</v>
      </c>
      <c r="B19" s="657" t="s">
        <v>3000</v>
      </c>
      <c r="C19" s="670"/>
      <c r="D19" s="670"/>
      <c r="E19" s="670"/>
      <c r="F19" s="670"/>
    </row>
    <row r="20" spans="1:17" s="54" customFormat="1" ht="25" customHeight="1" thickBot="1">
      <c r="B20" s="834" t="s">
        <v>3383</v>
      </c>
      <c r="C20" s="639"/>
    </row>
    <row r="21" spans="1:17" s="214" customFormat="1" ht="46.5" customHeight="1" thickTop="1" thickBot="1">
      <c r="A21" s="305"/>
      <c r="B21" s="306" t="s">
        <v>150</v>
      </c>
      <c r="C21" s="306"/>
      <c r="D21" s="306" t="s">
        <v>1830</v>
      </c>
      <c r="E21" s="306"/>
      <c r="F21" s="306" t="s">
        <v>151</v>
      </c>
      <c r="G21" s="306"/>
      <c r="H21" s="306" t="s">
        <v>2908</v>
      </c>
      <c r="I21" s="306"/>
      <c r="J21" s="635" t="s">
        <v>2915</v>
      </c>
      <c r="K21" s="306"/>
      <c r="L21" s="306" t="s">
        <v>2914</v>
      </c>
      <c r="M21" s="306"/>
      <c r="N21" s="306" t="s">
        <v>2916</v>
      </c>
      <c r="O21" s="306"/>
      <c r="P21" s="306" t="s">
        <v>1831</v>
      </c>
      <c r="Q21" s="307"/>
    </row>
    <row r="22" spans="1:17" s="193" customFormat="1" ht="13" customHeight="1" thickTop="1">
      <c r="A22" s="308"/>
      <c r="B22" s="309"/>
      <c r="C22" s="214"/>
      <c r="D22" s="310"/>
      <c r="E22" s="214"/>
      <c r="F22" s="310"/>
      <c r="G22" s="214"/>
      <c r="H22" s="632" t="s">
        <v>2909</v>
      </c>
      <c r="I22" s="214"/>
      <c r="J22" s="214"/>
      <c r="K22" s="214"/>
      <c r="L22" s="214"/>
      <c r="M22" s="214"/>
      <c r="N22" s="214"/>
      <c r="O22" s="214"/>
      <c r="P22" s="310"/>
      <c r="Q22" s="311"/>
    </row>
    <row r="23" spans="1:17" s="193" customFormat="1" ht="13" customHeight="1">
      <c r="A23" s="308"/>
      <c r="B23" s="312"/>
      <c r="C23" s="214"/>
      <c r="D23" s="313"/>
      <c r="E23" s="214"/>
      <c r="F23" s="313"/>
      <c r="G23" s="214"/>
      <c r="H23" s="633" t="s">
        <v>2910</v>
      </c>
      <c r="I23" s="214"/>
      <c r="J23" s="313"/>
      <c r="K23" s="214"/>
      <c r="L23" s="313"/>
      <c r="M23" s="214"/>
      <c r="N23" s="313"/>
      <c r="O23" s="214"/>
      <c r="P23" s="313"/>
      <c r="Q23" s="311"/>
    </row>
    <row r="24" spans="1:17" s="193" customFormat="1" ht="13" customHeight="1">
      <c r="A24" s="308"/>
      <c r="B24" s="312"/>
      <c r="C24" s="214"/>
      <c r="D24" s="313"/>
      <c r="E24" s="214"/>
      <c r="F24" s="313"/>
      <c r="G24" s="214"/>
      <c r="H24" s="633" t="s">
        <v>2911</v>
      </c>
      <c r="I24" s="214"/>
      <c r="J24" s="313"/>
      <c r="K24" s="214"/>
      <c r="L24" s="313"/>
      <c r="M24" s="214"/>
      <c r="N24" s="313"/>
      <c r="O24" s="214"/>
      <c r="P24" s="313"/>
      <c r="Q24" s="311"/>
    </row>
    <row r="25" spans="1:17" s="193" customFormat="1" ht="13" customHeight="1">
      <c r="A25" s="308"/>
      <c r="B25" s="322"/>
      <c r="C25" s="214"/>
      <c r="D25" s="313"/>
      <c r="E25" s="214"/>
      <c r="F25" s="313"/>
      <c r="G25" s="214"/>
      <c r="H25" s="633" t="s">
        <v>2912</v>
      </c>
      <c r="I25" s="214"/>
      <c r="J25" s="313"/>
      <c r="K25" s="214"/>
      <c r="L25" s="313"/>
      <c r="M25" s="214"/>
      <c r="N25" s="313"/>
      <c r="O25" s="214"/>
      <c r="P25" s="313"/>
      <c r="Q25" s="311"/>
    </row>
    <row r="26" spans="1:17" s="193" customFormat="1" ht="13" customHeight="1">
      <c r="A26" s="308"/>
      <c r="B26" s="312"/>
      <c r="C26" s="214"/>
      <c r="D26" s="313"/>
      <c r="E26" s="214"/>
      <c r="F26" s="313"/>
      <c r="G26" s="214"/>
      <c r="H26" s="633" t="s">
        <v>2913</v>
      </c>
      <c r="I26" s="214"/>
      <c r="J26" s="313"/>
      <c r="K26" s="214"/>
      <c r="L26" s="313"/>
      <c r="M26" s="214"/>
      <c r="N26" s="313"/>
      <c r="O26" s="214"/>
      <c r="P26" s="313"/>
      <c r="Q26" s="311"/>
    </row>
    <row r="27" spans="1:17" s="193" customFormat="1" ht="13" customHeight="1">
      <c r="A27" s="308"/>
      <c r="B27" s="312"/>
      <c r="C27" s="214"/>
      <c r="D27" s="313"/>
      <c r="E27" s="214"/>
      <c r="F27" s="313"/>
      <c r="G27" s="214"/>
      <c r="H27" s="633" t="s">
        <v>2913</v>
      </c>
      <c r="I27" s="214"/>
      <c r="J27" s="313"/>
      <c r="K27" s="214"/>
      <c r="L27" s="313"/>
      <c r="M27" s="214"/>
      <c r="N27" s="313"/>
      <c r="O27" s="214"/>
      <c r="P27" s="313"/>
      <c r="Q27" s="311"/>
    </row>
    <row r="28" spans="1:17" s="193" customFormat="1" ht="13" customHeight="1">
      <c r="A28" s="308"/>
      <c r="B28" s="312"/>
      <c r="C28" s="214"/>
      <c r="D28" s="313"/>
      <c r="E28" s="214"/>
      <c r="F28" s="313"/>
      <c r="G28" s="214"/>
      <c r="H28" s="313"/>
      <c r="I28" s="214"/>
      <c r="J28" s="313"/>
      <c r="K28" s="214"/>
      <c r="L28" s="313"/>
      <c r="M28" s="214"/>
      <c r="N28" s="313"/>
      <c r="O28" s="214"/>
      <c r="P28" s="313"/>
      <c r="Q28" s="311"/>
    </row>
    <row r="29" spans="1:17" s="193" customFormat="1" ht="13" customHeight="1">
      <c r="A29" s="308"/>
      <c r="B29" s="312"/>
      <c r="C29" s="214"/>
      <c r="D29" s="313"/>
      <c r="E29" s="214"/>
      <c r="F29" s="313"/>
      <c r="G29" s="214"/>
      <c r="H29" s="313"/>
      <c r="I29" s="214"/>
      <c r="J29" s="313"/>
      <c r="K29" s="214"/>
      <c r="L29" s="313"/>
      <c r="M29" s="214"/>
      <c r="N29" s="313"/>
      <c r="O29" s="214"/>
      <c r="P29" s="313"/>
      <c r="Q29" s="311"/>
    </row>
    <row r="30" spans="1:17" s="193" customFormat="1" ht="13" customHeight="1">
      <c r="A30" s="308"/>
      <c r="B30" s="312"/>
      <c r="C30" s="214"/>
      <c r="D30" s="313"/>
      <c r="E30" s="214"/>
      <c r="F30" s="313"/>
      <c r="G30" s="214"/>
      <c r="H30" s="313"/>
      <c r="I30" s="214"/>
      <c r="J30" s="313"/>
      <c r="K30" s="214"/>
      <c r="L30" s="313"/>
      <c r="M30" s="214"/>
      <c r="N30" s="313"/>
      <c r="O30" s="214"/>
      <c r="P30" s="313"/>
      <c r="Q30" s="311"/>
    </row>
    <row r="31" spans="1:17" s="193" customFormat="1" ht="13" customHeight="1">
      <c r="A31" s="308"/>
      <c r="B31" s="312"/>
      <c r="C31" s="214"/>
      <c r="D31" s="313"/>
      <c r="E31" s="214"/>
      <c r="F31" s="313"/>
      <c r="G31" s="214"/>
      <c r="H31" s="313"/>
      <c r="I31" s="214"/>
      <c r="J31" s="313"/>
      <c r="K31" s="214"/>
      <c r="L31" s="313"/>
      <c r="M31" s="214"/>
      <c r="N31" s="313"/>
      <c r="O31" s="214"/>
      <c r="P31" s="313"/>
      <c r="Q31" s="311"/>
    </row>
    <row r="32" spans="1:17" s="193" customFormat="1" ht="13" customHeight="1">
      <c r="A32" s="308"/>
      <c r="B32" s="312"/>
      <c r="C32" s="214"/>
      <c r="D32" s="313"/>
      <c r="E32" s="214"/>
      <c r="F32" s="313"/>
      <c r="G32" s="214"/>
      <c r="H32" s="313"/>
      <c r="I32" s="214"/>
      <c r="J32" s="313"/>
      <c r="K32" s="214"/>
      <c r="L32" s="313"/>
      <c r="M32" s="214"/>
      <c r="N32" s="313"/>
      <c r="O32" s="214"/>
      <c r="P32" s="313"/>
      <c r="Q32" s="311"/>
    </row>
    <row r="33" spans="1:17" s="193" customFormat="1" ht="13" customHeight="1">
      <c r="A33" s="308"/>
      <c r="B33" s="312"/>
      <c r="C33" s="214"/>
      <c r="D33" s="313"/>
      <c r="E33" s="214"/>
      <c r="F33" s="313"/>
      <c r="G33" s="214"/>
      <c r="H33" s="313"/>
      <c r="I33" s="214"/>
      <c r="J33" s="313"/>
      <c r="K33" s="214"/>
      <c r="L33" s="313"/>
      <c r="M33" s="214"/>
      <c r="N33" s="313"/>
      <c r="O33" s="214"/>
      <c r="P33" s="313"/>
      <c r="Q33" s="311"/>
    </row>
    <row r="34" spans="1:17" s="193" customFormat="1" ht="13" customHeight="1">
      <c r="A34" s="308"/>
      <c r="B34" s="312"/>
      <c r="C34" s="214"/>
      <c r="D34" s="313"/>
      <c r="E34" s="214"/>
      <c r="F34" s="313"/>
      <c r="G34" s="214"/>
      <c r="H34" s="313"/>
      <c r="I34" s="214"/>
      <c r="J34" s="313"/>
      <c r="K34" s="214"/>
      <c r="L34" s="313"/>
      <c r="M34" s="214"/>
      <c r="N34" s="313"/>
      <c r="O34" s="214"/>
      <c r="P34" s="313"/>
      <c r="Q34" s="311"/>
    </row>
    <row r="35" spans="1:17" s="193" customFormat="1" ht="13" customHeight="1">
      <c r="A35" s="308"/>
      <c r="B35" s="312"/>
      <c r="C35" s="214"/>
      <c r="D35" s="313"/>
      <c r="E35" s="214"/>
      <c r="F35" s="313"/>
      <c r="G35" s="214"/>
      <c r="H35" s="313"/>
      <c r="I35" s="214"/>
      <c r="J35" s="313"/>
      <c r="K35" s="214"/>
      <c r="L35" s="313"/>
      <c r="M35" s="214"/>
      <c r="N35" s="313"/>
      <c r="O35" s="214"/>
      <c r="P35" s="313"/>
      <c r="Q35" s="311"/>
    </row>
    <row r="36" spans="1:17" s="193" customFormat="1" ht="13" customHeight="1">
      <c r="A36" s="308"/>
      <c r="B36" s="312"/>
      <c r="C36" s="214"/>
      <c r="D36" s="313"/>
      <c r="E36" s="214"/>
      <c r="F36" s="313"/>
      <c r="G36" s="214"/>
      <c r="H36" s="313"/>
      <c r="I36" s="214"/>
      <c r="J36" s="313"/>
      <c r="K36" s="214"/>
      <c r="L36" s="313"/>
      <c r="M36" s="214"/>
      <c r="N36" s="313"/>
      <c r="O36" s="214"/>
      <c r="P36" s="313"/>
      <c r="Q36" s="311"/>
    </row>
    <row r="37" spans="1:17" s="193" customFormat="1" ht="13" customHeight="1">
      <c r="A37" s="308"/>
      <c r="B37" s="312"/>
      <c r="C37" s="214"/>
      <c r="D37" s="313"/>
      <c r="E37" s="214"/>
      <c r="F37" s="313"/>
      <c r="G37" s="214"/>
      <c r="H37" s="313"/>
      <c r="I37" s="214"/>
      <c r="J37" s="313"/>
      <c r="K37" s="214"/>
      <c r="L37" s="313"/>
      <c r="M37" s="214"/>
      <c r="N37" s="313"/>
      <c r="O37" s="214"/>
      <c r="P37" s="313"/>
      <c r="Q37" s="311"/>
    </row>
    <row r="38" spans="1:17" s="193" customFormat="1" ht="13" customHeight="1">
      <c r="A38" s="308"/>
      <c r="B38" s="312"/>
      <c r="C38" s="214"/>
      <c r="D38" s="313"/>
      <c r="E38" s="214"/>
      <c r="F38" s="313"/>
      <c r="G38" s="214"/>
      <c r="H38" s="313"/>
      <c r="I38" s="214"/>
      <c r="J38" s="313"/>
      <c r="K38" s="214"/>
      <c r="L38" s="313"/>
      <c r="M38" s="214"/>
      <c r="N38" s="313"/>
      <c r="O38" s="214"/>
      <c r="P38" s="313"/>
      <c r="Q38" s="311"/>
    </row>
    <row r="39" spans="1:17" s="193" customFormat="1" ht="13" customHeight="1">
      <c r="A39" s="308"/>
      <c r="B39" s="312"/>
      <c r="C39" s="214"/>
      <c r="D39" s="313"/>
      <c r="E39" s="214"/>
      <c r="F39" s="313"/>
      <c r="G39" s="214"/>
      <c r="H39" s="313"/>
      <c r="I39" s="214"/>
      <c r="J39" s="313"/>
      <c r="K39" s="214"/>
      <c r="L39" s="313"/>
      <c r="M39" s="214"/>
      <c r="N39" s="313"/>
      <c r="O39" s="214"/>
      <c r="P39" s="313"/>
      <c r="Q39" s="311"/>
    </row>
    <row r="40" spans="1:17" s="193" customFormat="1" ht="13" customHeight="1">
      <c r="A40" s="308"/>
      <c r="B40" s="312"/>
      <c r="C40" s="214"/>
      <c r="D40" s="313"/>
      <c r="E40" s="214"/>
      <c r="F40" s="313"/>
      <c r="G40" s="214"/>
      <c r="H40" s="313"/>
      <c r="I40" s="214"/>
      <c r="J40" s="313"/>
      <c r="K40" s="214"/>
      <c r="L40" s="313"/>
      <c r="M40" s="214"/>
      <c r="N40" s="313"/>
      <c r="O40" s="214"/>
      <c r="P40" s="313"/>
      <c r="Q40" s="311"/>
    </row>
    <row r="41" spans="1:17" s="193" customFormat="1" ht="13" customHeight="1">
      <c r="A41" s="308"/>
      <c r="B41" s="312"/>
      <c r="C41" s="214"/>
      <c r="D41" s="313"/>
      <c r="E41" s="214"/>
      <c r="F41" s="313"/>
      <c r="G41" s="214"/>
      <c r="H41" s="313"/>
      <c r="I41" s="214"/>
      <c r="J41" s="313"/>
      <c r="K41" s="214"/>
      <c r="L41" s="313"/>
      <c r="M41" s="214"/>
      <c r="N41" s="313"/>
      <c r="O41" s="214"/>
      <c r="P41" s="313"/>
      <c r="Q41" s="311"/>
    </row>
    <row r="42" spans="1:17" s="193" customFormat="1" ht="13" customHeight="1">
      <c r="A42" s="308"/>
      <c r="B42" s="312"/>
      <c r="C42" s="214"/>
      <c r="D42" s="313"/>
      <c r="E42" s="214"/>
      <c r="F42" s="313"/>
      <c r="G42" s="214"/>
      <c r="H42" s="313"/>
      <c r="I42" s="214"/>
      <c r="J42" s="313"/>
      <c r="K42" s="214"/>
      <c r="L42" s="313"/>
      <c r="M42" s="214"/>
      <c r="N42" s="313"/>
      <c r="O42" s="214"/>
      <c r="P42" s="313"/>
      <c r="Q42" s="311"/>
    </row>
    <row r="43" spans="1:17" s="193" customFormat="1" ht="13" customHeight="1">
      <c r="A43" s="308"/>
      <c r="B43" s="312"/>
      <c r="C43" s="214"/>
      <c r="D43" s="313"/>
      <c r="E43" s="214"/>
      <c r="F43" s="313"/>
      <c r="G43" s="214"/>
      <c r="H43" s="313"/>
      <c r="I43" s="214"/>
      <c r="J43" s="313"/>
      <c r="K43" s="214"/>
      <c r="L43" s="313"/>
      <c r="M43" s="214"/>
      <c r="N43" s="313"/>
      <c r="O43" s="214"/>
      <c r="P43" s="313"/>
      <c r="Q43" s="311"/>
    </row>
    <row r="44" spans="1:17" s="193" customFormat="1" ht="13" customHeight="1">
      <c r="A44" s="308"/>
      <c r="B44" s="312"/>
      <c r="C44" s="214"/>
      <c r="D44" s="313"/>
      <c r="E44" s="214"/>
      <c r="F44" s="313"/>
      <c r="G44" s="214"/>
      <c r="H44" s="313"/>
      <c r="I44" s="214"/>
      <c r="J44" s="313"/>
      <c r="K44" s="214"/>
      <c r="L44" s="313"/>
      <c r="M44" s="214"/>
      <c r="N44" s="313"/>
      <c r="O44" s="214"/>
      <c r="P44" s="313"/>
      <c r="Q44" s="311"/>
    </row>
    <row r="45" spans="1:17" s="193" customFormat="1" ht="13" customHeight="1">
      <c r="A45" s="308"/>
      <c r="B45" s="312"/>
      <c r="C45" s="214"/>
      <c r="D45" s="313"/>
      <c r="E45" s="214"/>
      <c r="F45" s="313"/>
      <c r="G45" s="214"/>
      <c r="H45" s="313"/>
      <c r="I45" s="214"/>
      <c r="J45" s="313"/>
      <c r="K45" s="214"/>
      <c r="L45" s="313"/>
      <c r="M45" s="214"/>
      <c r="N45" s="313"/>
      <c r="O45" s="214"/>
      <c r="P45" s="313"/>
      <c r="Q45" s="311"/>
    </row>
    <row r="46" spans="1:17" s="193" customFormat="1" ht="13" customHeight="1">
      <c r="A46" s="308"/>
      <c r="B46" s="312"/>
      <c r="C46" s="214"/>
      <c r="D46" s="313"/>
      <c r="E46" s="214"/>
      <c r="F46" s="313"/>
      <c r="G46" s="214"/>
      <c r="H46" s="313"/>
      <c r="I46" s="214"/>
      <c r="J46" s="313"/>
      <c r="K46" s="214"/>
      <c r="L46" s="313"/>
      <c r="M46" s="214"/>
      <c r="N46" s="313"/>
      <c r="O46" s="214"/>
      <c r="P46" s="313"/>
      <c r="Q46" s="311"/>
    </row>
    <row r="47" spans="1:17" s="193" customFormat="1" ht="13" customHeight="1">
      <c r="A47" s="308"/>
      <c r="B47" s="312"/>
      <c r="C47" s="214"/>
      <c r="D47" s="313"/>
      <c r="E47" s="214"/>
      <c r="F47" s="313"/>
      <c r="G47" s="214"/>
      <c r="H47" s="313"/>
      <c r="I47" s="214"/>
      <c r="J47" s="313"/>
      <c r="K47" s="214"/>
      <c r="L47" s="313"/>
      <c r="M47" s="214"/>
      <c r="N47" s="313"/>
      <c r="O47" s="214"/>
      <c r="P47" s="313"/>
      <c r="Q47" s="311"/>
    </row>
    <row r="48" spans="1:17" s="193" customFormat="1" ht="13" customHeight="1">
      <c r="A48" s="308"/>
      <c r="B48" s="312"/>
      <c r="C48" s="214"/>
      <c r="D48" s="313"/>
      <c r="E48" s="214"/>
      <c r="F48" s="313"/>
      <c r="G48" s="214"/>
      <c r="H48" s="313"/>
      <c r="I48" s="214"/>
      <c r="J48" s="313"/>
      <c r="K48" s="214"/>
      <c r="L48" s="313"/>
      <c r="M48" s="214"/>
      <c r="N48" s="313"/>
      <c r="O48" s="214"/>
      <c r="P48" s="313"/>
      <c r="Q48" s="311"/>
    </row>
    <row r="49" spans="1:17" s="193" customFormat="1" ht="13" customHeight="1">
      <c r="A49" s="308"/>
      <c r="B49" s="312"/>
      <c r="C49" s="214"/>
      <c r="D49" s="313"/>
      <c r="E49" s="214"/>
      <c r="F49" s="313"/>
      <c r="G49" s="214"/>
      <c r="H49" s="313"/>
      <c r="I49" s="214"/>
      <c r="J49" s="313"/>
      <c r="K49" s="214"/>
      <c r="L49" s="313"/>
      <c r="M49" s="214"/>
      <c r="N49" s="313"/>
      <c r="O49" s="214"/>
      <c r="P49" s="313"/>
      <c r="Q49" s="311"/>
    </row>
    <row r="50" spans="1:17" s="193" customFormat="1" ht="13" customHeight="1">
      <c r="A50" s="308"/>
      <c r="B50" s="312"/>
      <c r="C50" s="214"/>
      <c r="D50" s="313"/>
      <c r="E50" s="214"/>
      <c r="F50" s="313"/>
      <c r="G50" s="214"/>
      <c r="H50" s="313"/>
      <c r="I50" s="214"/>
      <c r="J50" s="313"/>
      <c r="K50" s="214"/>
      <c r="L50" s="313"/>
      <c r="M50" s="214"/>
      <c r="N50" s="313"/>
      <c r="O50" s="214"/>
      <c r="P50" s="313"/>
      <c r="Q50" s="311"/>
    </row>
    <row r="51" spans="1:17" s="193" customFormat="1" ht="13" customHeight="1">
      <c r="A51" s="308"/>
      <c r="B51" s="312"/>
      <c r="C51" s="214"/>
      <c r="D51" s="313"/>
      <c r="E51" s="214"/>
      <c r="F51" s="313"/>
      <c r="G51" s="214"/>
      <c r="H51" s="313"/>
      <c r="I51" s="214"/>
      <c r="J51" s="313"/>
      <c r="K51" s="214"/>
      <c r="L51" s="313"/>
      <c r="M51" s="214"/>
      <c r="N51" s="313"/>
      <c r="O51" s="214"/>
      <c r="P51" s="313"/>
      <c r="Q51" s="311"/>
    </row>
    <row r="52" spans="1:17" s="193" customFormat="1" ht="13" customHeight="1">
      <c r="A52" s="308"/>
      <c r="B52" s="312"/>
      <c r="C52" s="214"/>
      <c r="D52" s="313"/>
      <c r="E52" s="214"/>
      <c r="F52" s="313"/>
      <c r="G52" s="214"/>
      <c r="H52" s="313"/>
      <c r="I52" s="214"/>
      <c r="J52" s="313"/>
      <c r="K52" s="214"/>
      <c r="L52" s="313"/>
      <c r="M52" s="214"/>
      <c r="N52" s="313"/>
      <c r="O52" s="214"/>
      <c r="P52" s="313"/>
      <c r="Q52" s="311"/>
    </row>
    <row r="53" spans="1:17" s="193" customFormat="1" ht="13" customHeight="1">
      <c r="A53" s="308"/>
      <c r="B53" s="312"/>
      <c r="C53" s="214"/>
      <c r="D53" s="313"/>
      <c r="E53" s="214"/>
      <c r="F53" s="313"/>
      <c r="G53" s="214"/>
      <c r="H53" s="313"/>
      <c r="I53" s="214"/>
      <c r="J53" s="313"/>
      <c r="K53" s="214"/>
      <c r="L53" s="313"/>
      <c r="M53" s="214"/>
      <c r="N53" s="313"/>
      <c r="O53" s="214"/>
      <c r="P53" s="313"/>
      <c r="Q53" s="311"/>
    </row>
    <row r="54" spans="1:17" s="193" customFormat="1" ht="13" customHeight="1">
      <c r="A54" s="308"/>
      <c r="B54" s="312"/>
      <c r="C54" s="214"/>
      <c r="D54" s="313"/>
      <c r="E54" s="214"/>
      <c r="F54" s="313"/>
      <c r="G54" s="214"/>
      <c r="H54" s="313"/>
      <c r="I54" s="214"/>
      <c r="J54" s="313"/>
      <c r="K54" s="214"/>
      <c r="L54" s="313"/>
      <c r="M54" s="214"/>
      <c r="N54" s="313"/>
      <c r="O54" s="214"/>
      <c r="P54" s="313"/>
      <c r="Q54" s="311"/>
    </row>
    <row r="55" spans="1:17" s="193" customFormat="1" ht="13" customHeight="1">
      <c r="A55" s="308"/>
      <c r="B55" s="312"/>
      <c r="C55" s="214"/>
      <c r="D55" s="313"/>
      <c r="E55" s="214"/>
      <c r="F55" s="313"/>
      <c r="G55" s="214"/>
      <c r="H55" s="313"/>
      <c r="I55" s="214"/>
      <c r="J55" s="313"/>
      <c r="K55" s="214"/>
      <c r="L55" s="313"/>
      <c r="M55" s="214"/>
      <c r="N55" s="313"/>
      <c r="O55" s="214"/>
      <c r="P55" s="313"/>
      <c r="Q55" s="311"/>
    </row>
    <row r="56" spans="1:17" s="193" customFormat="1" ht="13" customHeight="1">
      <c r="A56" s="308"/>
      <c r="B56" s="312"/>
      <c r="C56" s="214"/>
      <c r="D56" s="313"/>
      <c r="E56" s="214"/>
      <c r="F56" s="313"/>
      <c r="G56" s="214"/>
      <c r="H56" s="313"/>
      <c r="I56" s="214"/>
      <c r="J56" s="313"/>
      <c r="K56" s="214"/>
      <c r="L56" s="313"/>
      <c r="M56" s="214"/>
      <c r="N56" s="313"/>
      <c r="O56" s="214"/>
      <c r="P56" s="313"/>
      <c r="Q56" s="311"/>
    </row>
    <row r="57" spans="1:17" s="193" customFormat="1" ht="13" customHeight="1">
      <c r="A57" s="308"/>
      <c r="B57" s="312"/>
      <c r="C57" s="214"/>
      <c r="D57" s="313"/>
      <c r="E57" s="214"/>
      <c r="F57" s="313"/>
      <c r="G57" s="214"/>
      <c r="H57" s="313"/>
      <c r="I57" s="214"/>
      <c r="J57" s="313"/>
      <c r="K57" s="214"/>
      <c r="L57" s="313"/>
      <c r="M57" s="214"/>
      <c r="N57" s="313"/>
      <c r="O57" s="214"/>
      <c r="P57" s="313"/>
      <c r="Q57" s="311"/>
    </row>
    <row r="58" spans="1:17" s="193" customFormat="1" ht="13" customHeight="1">
      <c r="A58" s="308"/>
      <c r="B58" s="312"/>
      <c r="C58" s="214"/>
      <c r="D58" s="313"/>
      <c r="E58" s="214"/>
      <c r="F58" s="313"/>
      <c r="G58" s="214"/>
      <c r="H58" s="313"/>
      <c r="I58" s="214"/>
      <c r="J58" s="313"/>
      <c r="K58" s="214"/>
      <c r="L58" s="313"/>
      <c r="M58" s="214"/>
      <c r="N58" s="313"/>
      <c r="O58" s="214"/>
      <c r="P58" s="313"/>
      <c r="Q58" s="311"/>
    </row>
    <row r="59" spans="1:17" s="193" customFormat="1" ht="13" customHeight="1">
      <c r="A59" s="308"/>
      <c r="B59" s="312"/>
      <c r="C59" s="214"/>
      <c r="D59" s="313"/>
      <c r="E59" s="214"/>
      <c r="F59" s="313"/>
      <c r="G59" s="214"/>
      <c r="H59" s="313"/>
      <c r="I59" s="214"/>
      <c r="J59" s="313"/>
      <c r="K59" s="214"/>
      <c r="L59" s="313"/>
      <c r="M59" s="214"/>
      <c r="N59" s="313"/>
      <c r="O59" s="214"/>
      <c r="P59" s="313"/>
      <c r="Q59" s="311"/>
    </row>
    <row r="60" spans="1:17" s="193" customFormat="1" ht="13" customHeight="1">
      <c r="A60" s="308"/>
      <c r="B60" s="312"/>
      <c r="C60" s="214"/>
      <c r="D60" s="313"/>
      <c r="E60" s="214"/>
      <c r="F60" s="313"/>
      <c r="G60" s="214"/>
      <c r="H60" s="313"/>
      <c r="I60" s="214"/>
      <c r="J60" s="313"/>
      <c r="K60" s="214"/>
      <c r="L60" s="313"/>
      <c r="M60" s="214"/>
      <c r="N60" s="313"/>
      <c r="O60" s="214"/>
      <c r="P60" s="313"/>
      <c r="Q60" s="311"/>
    </row>
    <row r="61" spans="1:17" s="193" customFormat="1" ht="13" customHeight="1">
      <c r="A61" s="308"/>
      <c r="B61" s="312"/>
      <c r="C61" s="214"/>
      <c r="D61" s="313"/>
      <c r="E61" s="214"/>
      <c r="F61" s="313"/>
      <c r="G61" s="214"/>
      <c r="H61" s="313"/>
      <c r="I61" s="214"/>
      <c r="J61" s="313"/>
      <c r="K61" s="214"/>
      <c r="L61" s="313"/>
      <c r="M61" s="214"/>
      <c r="N61" s="313"/>
      <c r="O61" s="214"/>
      <c r="P61" s="313"/>
      <c r="Q61" s="311"/>
    </row>
    <row r="62" spans="1:17" s="193" customFormat="1" ht="13" customHeight="1">
      <c r="A62" s="308"/>
      <c r="B62" s="312"/>
      <c r="C62" s="214"/>
      <c r="D62" s="313"/>
      <c r="E62" s="214"/>
      <c r="F62" s="313"/>
      <c r="G62" s="214"/>
      <c r="H62" s="313"/>
      <c r="I62" s="214"/>
      <c r="J62" s="313"/>
      <c r="K62" s="214"/>
      <c r="L62" s="313"/>
      <c r="M62" s="214"/>
      <c r="N62" s="313"/>
      <c r="O62" s="214"/>
      <c r="P62" s="313"/>
      <c r="Q62" s="311"/>
    </row>
    <row r="63" spans="1:17" s="193" customFormat="1" ht="13" customHeight="1">
      <c r="A63" s="308"/>
      <c r="B63" s="312"/>
      <c r="C63" s="214"/>
      <c r="D63" s="313"/>
      <c r="E63" s="214"/>
      <c r="F63" s="313"/>
      <c r="G63" s="214"/>
      <c r="H63" s="313"/>
      <c r="I63" s="214"/>
      <c r="J63" s="313"/>
      <c r="K63" s="214"/>
      <c r="L63" s="313"/>
      <c r="M63" s="214"/>
      <c r="N63" s="313"/>
      <c r="O63" s="214"/>
      <c r="P63" s="313"/>
      <c r="Q63" s="311"/>
    </row>
    <row r="64" spans="1:17" s="193" customFormat="1" ht="13" customHeight="1">
      <c r="A64" s="308"/>
      <c r="B64" s="312"/>
      <c r="C64" s="214"/>
      <c r="D64" s="313"/>
      <c r="E64" s="214"/>
      <c r="F64" s="313"/>
      <c r="G64" s="214"/>
      <c r="H64" s="313"/>
      <c r="I64" s="214"/>
      <c r="J64" s="313"/>
      <c r="K64" s="214"/>
      <c r="L64" s="313"/>
      <c r="M64" s="214"/>
      <c r="N64" s="313"/>
      <c r="O64" s="214"/>
      <c r="P64" s="313"/>
      <c r="Q64" s="311"/>
    </row>
    <row r="65" spans="1:17" s="193" customFormat="1" ht="13" customHeight="1">
      <c r="A65" s="308"/>
      <c r="B65" s="312"/>
      <c r="C65" s="214"/>
      <c r="D65" s="313"/>
      <c r="E65" s="214"/>
      <c r="F65" s="313"/>
      <c r="G65" s="214"/>
      <c r="H65" s="313"/>
      <c r="I65" s="214"/>
      <c r="J65" s="313"/>
      <c r="K65" s="214"/>
      <c r="L65" s="313"/>
      <c r="M65" s="214"/>
      <c r="N65" s="313"/>
      <c r="O65" s="214"/>
      <c r="P65" s="313"/>
      <c r="Q65" s="311"/>
    </row>
    <row r="66" spans="1:17" s="193" customFormat="1" ht="13" customHeight="1" thickBot="1">
      <c r="A66" s="314"/>
      <c r="B66" s="315"/>
      <c r="C66" s="316"/>
      <c r="D66" s="317"/>
      <c r="E66" s="316"/>
      <c r="F66" s="317"/>
      <c r="G66" s="316"/>
      <c r="H66" s="317"/>
      <c r="I66" s="316"/>
      <c r="J66" s="316"/>
      <c r="K66" s="316"/>
      <c r="L66" s="316"/>
      <c r="M66" s="316"/>
      <c r="N66" s="316"/>
      <c r="O66" s="316"/>
      <c r="P66" s="317"/>
      <c r="Q66" s="311"/>
    </row>
    <row r="67" spans="1:17" s="49" customFormat="1" ht="17.149999999999999" customHeight="1" thickBot="1">
      <c r="A67" s="502"/>
      <c r="B67" s="193"/>
      <c r="C67" s="193"/>
      <c r="D67" s="193"/>
      <c r="E67" s="193"/>
      <c r="F67" s="193"/>
      <c r="G67" s="193"/>
      <c r="H67" s="193"/>
      <c r="Q67" s="430"/>
    </row>
    <row r="68" spans="1:17" s="49" customFormat="1" ht="9" customHeight="1">
      <c r="A68" s="682"/>
      <c r="B68" s="683"/>
      <c r="C68" s="683"/>
      <c r="D68" s="683"/>
      <c r="E68" s="683"/>
      <c r="F68" s="683"/>
      <c r="G68" s="683"/>
      <c r="H68" s="683"/>
      <c r="I68" s="683"/>
      <c r="J68" s="683"/>
      <c r="K68" s="683"/>
      <c r="L68" s="683"/>
      <c r="M68" s="683"/>
      <c r="N68" s="684"/>
      <c r="O68" s="684"/>
      <c r="P68" s="684"/>
      <c r="Q68" s="685"/>
    </row>
    <row r="69" spans="1:17" s="49" customFormat="1" ht="16" customHeight="1">
      <c r="A69" s="680"/>
      <c r="B69" s="1490" t="s">
        <v>2917</v>
      </c>
      <c r="C69" s="1490"/>
      <c r="D69" s="1490"/>
      <c r="E69" s="680"/>
      <c r="F69" s="681">
        <f>COUNTA(B22:B65)</f>
        <v>0</v>
      </c>
      <c r="G69" s="637"/>
      <c r="H69" s="637"/>
      <c r="I69" s="637"/>
      <c r="J69" s="637"/>
      <c r="K69" s="637"/>
      <c r="L69" s="637"/>
      <c r="M69" s="637"/>
      <c r="N69" s="686"/>
      <c r="O69" s="687"/>
      <c r="P69" s="688"/>
      <c r="Q69" s="694"/>
    </row>
    <row r="70" spans="1:17" s="49" customFormat="1" ht="16" customHeight="1">
      <c r="A70" s="680"/>
      <c r="B70" s="1490" t="s">
        <v>2918</v>
      </c>
      <c r="C70" s="1490"/>
      <c r="D70" s="1490"/>
      <c r="E70" s="680"/>
      <c r="F70" s="681">
        <f>COUNTA($N$22:$N$66)</f>
        <v>0</v>
      </c>
      <c r="G70" s="637"/>
      <c r="H70" s="637"/>
      <c r="I70" s="637"/>
      <c r="J70" s="637"/>
      <c r="K70" s="637"/>
      <c r="L70" s="637"/>
      <c r="M70" s="637"/>
      <c r="N70" s="686"/>
      <c r="O70" s="687"/>
      <c r="P70" s="688"/>
      <c r="Q70" s="694"/>
    </row>
    <row r="71" spans="1:17" s="49" customFormat="1" ht="11.5" customHeight="1">
      <c r="A71" s="692"/>
      <c r="B71" s="689"/>
      <c r="C71" s="693"/>
      <c r="D71" s="690"/>
      <c r="E71" s="689"/>
      <c r="F71" s="689"/>
      <c r="G71" s="689"/>
      <c r="H71" s="689"/>
      <c r="I71" s="689"/>
      <c r="J71" s="689"/>
      <c r="K71" s="689"/>
      <c r="L71" s="689"/>
      <c r="M71" s="689"/>
      <c r="N71" s="690"/>
      <c r="O71" s="689"/>
      <c r="P71" s="691"/>
      <c r="Q71" s="695"/>
    </row>
    <row r="72" spans="1:17" s="49" customFormat="1" ht="21" customHeight="1">
      <c r="A72" s="429"/>
      <c r="C72" s="499"/>
      <c r="D72" s="500"/>
      <c r="N72" s="500"/>
      <c r="P72" s="100"/>
      <c r="Q72" s="430"/>
    </row>
    <row r="73" spans="1:17" s="49" customFormat="1" ht="14.5" customHeight="1">
      <c r="B73" s="1495" t="s">
        <v>3015</v>
      </c>
      <c r="C73" s="1495"/>
      <c r="D73" s="1495"/>
      <c r="F73" s="193"/>
      <c r="N73" s="500"/>
      <c r="P73" s="100"/>
      <c r="Q73" s="430"/>
    </row>
    <row r="74" spans="1:17" s="54" customFormat="1" ht="20.149999999999999" customHeight="1">
      <c r="A74" s="638"/>
      <c r="C74" s="639"/>
      <c r="D74" s="659" t="s">
        <v>2939</v>
      </c>
      <c r="F74" s="1207"/>
      <c r="H74" s="48" t="str">
        <f>IF(AND(F74="",F69&lt;&gt;""),"Information manquante!","")</f>
        <v>Information manquante!</v>
      </c>
      <c r="N74" s="504"/>
      <c r="P74" s="173"/>
      <c r="Q74" s="640"/>
    </row>
    <row r="75" spans="1:17" s="406" customFormat="1" ht="4.5" customHeight="1">
      <c r="A75" s="641"/>
      <c r="C75" s="642"/>
      <c r="D75" s="643"/>
      <c r="F75" s="925"/>
      <c r="N75" s="644"/>
      <c r="P75" s="645"/>
      <c r="Q75" s="646"/>
    </row>
    <row r="76" spans="1:17" s="664" customFormat="1" ht="18.649999999999999" customHeight="1">
      <c r="A76" s="819"/>
      <c r="B76" s="820"/>
      <c r="C76" s="821"/>
      <c r="D76" s="829" t="s">
        <v>2940</v>
      </c>
      <c r="F76" s="926"/>
      <c r="N76" s="822"/>
      <c r="P76" s="823"/>
      <c r="Q76" s="824"/>
    </row>
    <row r="77" spans="1:17" s="406" customFormat="1" ht="5.5" customHeight="1">
      <c r="A77" s="641"/>
      <c r="B77" s="648"/>
      <c r="C77" s="642"/>
      <c r="D77" s="636"/>
      <c r="F77" s="927"/>
      <c r="N77" s="644"/>
      <c r="P77" s="645"/>
      <c r="Q77" s="646"/>
    </row>
    <row r="78" spans="1:17" s="54" customFormat="1" ht="17.5" customHeight="1">
      <c r="A78" s="638"/>
      <c r="B78" s="647"/>
      <c r="C78" s="639"/>
      <c r="D78" s="504" t="s">
        <v>2941</v>
      </c>
      <c r="F78" s="926"/>
      <c r="N78" s="504"/>
      <c r="P78" s="173"/>
      <c r="Q78" s="640"/>
    </row>
    <row r="79" spans="1:17" s="49" customFormat="1" ht="20.149999999999999" customHeight="1">
      <c r="A79" s="502"/>
      <c r="B79" s="501"/>
      <c r="C79" s="499"/>
      <c r="F79" s="201"/>
      <c r="Q79" s="430"/>
    </row>
    <row r="80" spans="1:17" s="49" customFormat="1" ht="8.15" customHeight="1" thickBot="1">
      <c r="A80" s="318"/>
      <c r="B80" s="319"/>
      <c r="C80" s="319"/>
      <c r="D80" s="319"/>
      <c r="E80" s="319"/>
      <c r="F80" s="319"/>
      <c r="G80" s="319"/>
      <c r="H80" s="319"/>
      <c r="I80" s="319"/>
      <c r="J80" s="319"/>
      <c r="K80" s="319"/>
      <c r="L80" s="319"/>
      <c r="M80" s="319"/>
      <c r="N80" s="319"/>
      <c r="O80" s="319"/>
      <c r="P80" s="319"/>
      <c r="Q80" s="320"/>
    </row>
    <row r="81" spans="1:18" s="49" customFormat="1" ht="21.65" customHeight="1" thickTop="1"/>
    <row r="82" spans="1:18" s="49" customFormat="1" ht="23.5" customHeight="1">
      <c r="A82" s="669" t="s">
        <v>2927</v>
      </c>
      <c r="B82" s="657" t="s">
        <v>2919</v>
      </c>
      <c r="C82" s="495"/>
      <c r="D82" s="495"/>
    </row>
    <row r="83" spans="1:18" s="49" customFormat="1" ht="12" customHeight="1" thickBot="1">
      <c r="A83" s="655"/>
      <c r="B83" s="656"/>
    </row>
    <row r="84" spans="1:18" s="193" customFormat="1" ht="37.5" customHeight="1" thickBot="1">
      <c r="A84" s="713"/>
      <c r="B84" s="716"/>
      <c r="C84" s="716"/>
      <c r="D84" s="717" t="s">
        <v>1832</v>
      </c>
      <c r="E84" s="716"/>
      <c r="F84" s="717" t="s">
        <v>2920</v>
      </c>
      <c r="G84" s="662"/>
      <c r="H84" s="49"/>
      <c r="I84" s="120"/>
      <c r="J84" s="120"/>
      <c r="K84" s="120"/>
      <c r="L84" s="120"/>
      <c r="M84" s="120"/>
      <c r="N84" s="120"/>
      <c r="O84" s="696"/>
      <c r="P84" s="120"/>
      <c r="Q84" s="49"/>
      <c r="R84" s="49"/>
    </row>
    <row r="85" spans="1:18" s="193" customFormat="1" ht="19.5" customHeight="1" thickTop="1">
      <c r="A85" s="714"/>
      <c r="B85" s="666" t="s">
        <v>2921</v>
      </c>
      <c r="C85" s="214"/>
      <c r="D85" s="310"/>
      <c r="E85" s="214"/>
      <c r="F85" s="310"/>
      <c r="G85" s="653"/>
      <c r="H85" s="120"/>
      <c r="I85" s="120"/>
      <c r="J85" s="120"/>
      <c r="K85" s="120"/>
      <c r="L85" s="120"/>
      <c r="M85" s="120"/>
      <c r="N85" s="120"/>
      <c r="O85" s="120"/>
      <c r="P85" s="120"/>
      <c r="Q85" s="49"/>
      <c r="R85" s="49"/>
    </row>
    <row r="86" spans="1:18" s="193" customFormat="1" ht="18.649999999999999" customHeight="1">
      <c r="A86" s="714"/>
      <c r="B86" s="661" t="s">
        <v>2922</v>
      </c>
      <c r="C86" s="214"/>
      <c r="D86" s="310"/>
      <c r="E86" s="214"/>
      <c r="F86" s="310"/>
      <c r="G86" s="653"/>
      <c r="H86" s="120"/>
      <c r="I86" s="120"/>
      <c r="J86" s="120"/>
      <c r="K86" s="120"/>
      <c r="L86" s="120"/>
      <c r="M86" s="120"/>
      <c r="N86" s="120"/>
      <c r="O86" s="120"/>
      <c r="P86" s="120"/>
      <c r="Q86" s="49"/>
      <c r="R86" s="49"/>
    </row>
    <row r="87" spans="1:18" s="193" customFormat="1" ht="15.65" customHeight="1">
      <c r="A87" s="714"/>
      <c r="B87" s="661" t="s">
        <v>7</v>
      </c>
      <c r="C87" s="214"/>
      <c r="D87" s="216"/>
      <c r="E87" s="214"/>
      <c r="F87" s="216"/>
      <c r="G87" s="653"/>
      <c r="H87" s="120"/>
      <c r="I87" s="120"/>
      <c r="J87" s="120"/>
      <c r="K87" s="120"/>
      <c r="L87" s="120"/>
      <c r="M87" s="120"/>
      <c r="N87" s="120"/>
      <c r="O87" s="120"/>
      <c r="P87" s="120"/>
      <c r="Q87" s="49"/>
      <c r="R87" s="49"/>
    </row>
    <row r="88" spans="1:18" s="193" customFormat="1" ht="18" customHeight="1">
      <c r="A88" s="714"/>
      <c r="B88" s="660"/>
      <c r="C88" s="214"/>
      <c r="D88" s="310"/>
      <c r="E88" s="214"/>
      <c r="F88" s="310"/>
      <c r="G88" s="653"/>
      <c r="H88" s="120"/>
      <c r="I88" s="120"/>
      <c r="J88" s="120"/>
      <c r="K88" s="120"/>
      <c r="L88" s="120"/>
      <c r="M88" s="120"/>
      <c r="N88" s="120"/>
      <c r="O88" s="120"/>
      <c r="P88" s="120"/>
      <c r="Q88" s="49"/>
      <c r="R88" s="49"/>
    </row>
    <row r="89" spans="1:18" s="193" customFormat="1" ht="18" customHeight="1">
      <c r="A89" s="714"/>
      <c r="B89" s="660"/>
      <c r="C89" s="214"/>
      <c r="D89" s="310"/>
      <c r="E89" s="214"/>
      <c r="F89" s="310"/>
      <c r="G89" s="653"/>
      <c r="H89" s="120"/>
      <c r="I89" s="120"/>
      <c r="J89" s="120"/>
      <c r="K89" s="120"/>
      <c r="L89" s="120"/>
      <c r="M89" s="120"/>
      <c r="N89" s="120"/>
      <c r="O89" s="120"/>
      <c r="P89" s="120"/>
      <c r="Q89" s="49"/>
      <c r="R89" s="49"/>
    </row>
    <row r="90" spans="1:18" s="193" customFormat="1" ht="18" customHeight="1">
      <c r="A90" s="714"/>
      <c r="B90" s="660"/>
      <c r="C90" s="214"/>
      <c r="D90" s="310"/>
      <c r="E90" s="214"/>
      <c r="F90" s="310"/>
      <c r="G90" s="653"/>
      <c r="H90" s="120"/>
      <c r="I90" s="120"/>
      <c r="J90" s="120"/>
      <c r="K90" s="120"/>
      <c r="L90" s="120"/>
      <c r="M90" s="120"/>
      <c r="N90" s="120"/>
      <c r="O90" s="120"/>
      <c r="P90" s="120"/>
      <c r="Q90" s="49"/>
      <c r="R90" s="49"/>
    </row>
    <row r="91" spans="1:18" s="193" customFormat="1" ht="18" customHeight="1">
      <c r="A91" s="714"/>
      <c r="B91" s="658"/>
      <c r="C91" s="214"/>
      <c r="D91" s="310"/>
      <c r="E91" s="214"/>
      <c r="F91" s="310"/>
      <c r="G91" s="653"/>
      <c r="H91" s="120"/>
      <c r="I91" s="120"/>
      <c r="J91" s="120"/>
      <c r="K91" s="120"/>
      <c r="L91" s="120"/>
      <c r="M91" s="120"/>
      <c r="N91" s="120"/>
      <c r="O91" s="120"/>
      <c r="P91" s="120"/>
      <c r="Q91" s="49"/>
      <c r="R91" s="49"/>
    </row>
    <row r="92" spans="1:18" s="193" customFormat="1" ht="18" customHeight="1">
      <c r="A92" s="714"/>
      <c r="B92" s="658"/>
      <c r="C92" s="214"/>
      <c r="D92" s="310"/>
      <c r="E92" s="214"/>
      <c r="F92" s="310"/>
      <c r="G92" s="653"/>
      <c r="H92" s="120"/>
      <c r="I92" s="120"/>
      <c r="J92" s="120"/>
      <c r="K92" s="120"/>
      <c r="L92" s="120"/>
      <c r="M92" s="120"/>
      <c r="N92" s="120"/>
      <c r="O92" s="120"/>
      <c r="P92" s="120"/>
      <c r="Q92" s="49"/>
      <c r="R92" s="49"/>
    </row>
    <row r="93" spans="1:18" s="193" customFormat="1" ht="18" customHeight="1">
      <c r="A93" s="714"/>
      <c r="B93" s="658"/>
      <c r="C93" s="214"/>
      <c r="D93" s="310"/>
      <c r="E93" s="214"/>
      <c r="F93" s="310"/>
      <c r="G93" s="653"/>
      <c r="H93" s="120"/>
      <c r="I93" s="120"/>
      <c r="J93" s="120"/>
      <c r="K93" s="120"/>
      <c r="L93" s="120"/>
      <c r="M93" s="120"/>
      <c r="N93" s="120"/>
      <c r="O93" s="120"/>
      <c r="P93" s="120"/>
      <c r="Q93" s="49"/>
      <c r="R93" s="49"/>
    </row>
    <row r="94" spans="1:18" s="193" customFormat="1" ht="18" customHeight="1" thickBot="1">
      <c r="A94" s="715"/>
      <c r="B94" s="317"/>
      <c r="C94" s="316"/>
      <c r="D94" s="316"/>
      <c r="E94" s="316"/>
      <c r="F94" s="316"/>
      <c r="G94" s="654"/>
      <c r="H94" s="120"/>
      <c r="I94" s="49"/>
      <c r="J94" s="49"/>
      <c r="K94" s="49"/>
      <c r="L94" s="49"/>
      <c r="M94" s="49"/>
      <c r="N94" s="49"/>
      <c r="O94" s="49"/>
      <c r="P94" s="120"/>
      <c r="Q94" s="49"/>
      <c r="R94" s="49"/>
    </row>
    <row r="95" spans="1:18" s="193" customFormat="1" ht="23.5" customHeight="1">
      <c r="A95" s="49"/>
      <c r="B95" s="322"/>
    </row>
    <row r="96" spans="1:18" s="193" customFormat="1" ht="11.5">
      <c r="B96" s="322"/>
    </row>
    <row r="97" spans="1:29" s="193" customFormat="1" ht="23.15" customHeight="1">
      <c r="A97" s="669" t="s">
        <v>2929</v>
      </c>
      <c r="B97" s="657" t="s">
        <v>2928</v>
      </c>
    </row>
    <row r="98" spans="1:29" s="193" customFormat="1" ht="11.5">
      <c r="B98" s="322"/>
    </row>
    <row r="99" spans="1:29" s="193" customFormat="1" ht="3" customHeight="1" thickBot="1">
      <c r="B99" s="322"/>
    </row>
    <row r="100" spans="1:29" s="193" customFormat="1" ht="24" customHeight="1">
      <c r="B100" s="667" t="s">
        <v>2923</v>
      </c>
      <c r="C100" s="503"/>
      <c r="D100" s="652"/>
      <c r="E100" s="503"/>
      <c r="F100" s="94"/>
      <c r="G100" s="94"/>
      <c r="H100" s="94"/>
      <c r="I100" s="714"/>
      <c r="J100" s="49"/>
      <c r="K100" s="49"/>
      <c r="L100" s="49"/>
      <c r="M100" s="49"/>
      <c r="N100" s="49"/>
      <c r="O100" s="49"/>
      <c r="P100" s="49"/>
      <c r="Q100" s="49"/>
      <c r="R100" s="49"/>
      <c r="S100" s="49"/>
      <c r="T100" s="49"/>
      <c r="U100" s="49"/>
      <c r="V100" s="49"/>
      <c r="W100" s="49"/>
      <c r="X100" s="49"/>
      <c r="Y100" s="49"/>
      <c r="Z100" s="49"/>
      <c r="AA100" s="49"/>
      <c r="AB100" s="49"/>
      <c r="AC100" s="49"/>
    </row>
    <row r="101" spans="1:29" s="664" customFormat="1" ht="28.5" customHeight="1">
      <c r="B101" s="668" t="s">
        <v>2924</v>
      </c>
      <c r="D101" s="665" t="s">
        <v>21</v>
      </c>
      <c r="F101" s="1496" t="s">
        <v>2925</v>
      </c>
      <c r="G101" s="1496"/>
      <c r="H101" s="1497"/>
      <c r="I101" s="718"/>
      <c r="J101" s="54"/>
      <c r="K101" s="54"/>
      <c r="L101" s="54"/>
      <c r="M101" s="54"/>
      <c r="N101" s="54"/>
      <c r="O101" s="54"/>
      <c r="P101" s="54"/>
      <c r="Q101" s="54"/>
      <c r="R101" s="54"/>
      <c r="S101" s="54"/>
      <c r="T101" s="54"/>
      <c r="U101" s="54"/>
      <c r="V101" s="54"/>
      <c r="W101" s="54"/>
      <c r="X101" s="54"/>
      <c r="Y101" s="54"/>
      <c r="Z101" s="54"/>
    </row>
    <row r="102" spans="1:29" s="193" customFormat="1" ht="12" thickBot="1">
      <c r="B102" s="663"/>
      <c r="C102" s="321"/>
      <c r="D102" s="321"/>
      <c r="E102" s="321"/>
      <c r="F102" s="321"/>
      <c r="G102" s="321"/>
      <c r="H102" s="321"/>
      <c r="I102" s="714"/>
      <c r="J102" s="49"/>
      <c r="K102" s="49"/>
      <c r="L102" s="49"/>
      <c r="M102" s="49"/>
      <c r="N102" s="49"/>
      <c r="O102" s="49"/>
      <c r="P102" s="49"/>
      <c r="Q102" s="49"/>
      <c r="R102" s="49"/>
      <c r="S102" s="49"/>
      <c r="T102" s="49"/>
      <c r="U102" s="49"/>
      <c r="V102" s="49"/>
      <c r="W102" s="49"/>
      <c r="X102" s="49"/>
      <c r="Y102" s="49"/>
    </row>
    <row r="103" spans="1:29" s="49" customFormat="1" ht="18.5" customHeight="1">
      <c r="B103" s="118"/>
    </row>
    <row r="104" spans="1:29" s="49" customFormat="1" ht="11.5">
      <c r="B104" s="118"/>
    </row>
    <row r="105" spans="1:29" s="49" customFormat="1" ht="11.5">
      <c r="B105" s="118"/>
    </row>
    <row r="106" spans="1:29" s="49" customFormat="1" ht="35.5" customHeight="1">
      <c r="A106" s="928" t="s">
        <v>2930</v>
      </c>
      <c r="B106" s="1498" t="s">
        <v>3041</v>
      </c>
      <c r="C106" s="1498"/>
      <c r="D106" s="1498"/>
      <c r="E106" s="1498"/>
      <c r="F106" s="1498"/>
      <c r="G106" s="1498"/>
      <c r="H106" s="1498"/>
      <c r="I106" s="1498"/>
      <c r="J106" s="1498"/>
      <c r="K106" s="1498"/>
      <c r="L106" s="1498"/>
      <c r="M106" s="1498"/>
      <c r="N106" s="1498"/>
    </row>
    <row r="107" spans="1:29" s="49" customFormat="1" ht="14.5" thickBot="1">
      <c r="A107" s="929"/>
      <c r="B107" s="66"/>
    </row>
    <row r="108" spans="1:29" s="49" customFormat="1" ht="163" customHeight="1" thickBot="1">
      <c r="B108" s="1499"/>
      <c r="C108" s="1500"/>
      <c r="D108" s="1500"/>
      <c r="E108" s="1500"/>
      <c r="F108" s="1500"/>
      <c r="G108" s="1500"/>
      <c r="H108" s="1500"/>
      <c r="I108" s="1500"/>
      <c r="J108" s="1500"/>
      <c r="K108" s="1500"/>
      <c r="L108" s="1500"/>
      <c r="M108" s="1500"/>
      <c r="N108" s="1501"/>
    </row>
    <row r="109" spans="1:29" s="49" customFormat="1" ht="40.5" customHeight="1">
      <c r="B109" s="118"/>
    </row>
    <row r="110" spans="1:29" s="49" customFormat="1" ht="27" customHeight="1">
      <c r="A110" s="506" t="s">
        <v>3042</v>
      </c>
      <c r="B110" s="1502" t="s">
        <v>2942</v>
      </c>
      <c r="C110" s="1502"/>
      <c r="D110" s="1502"/>
      <c r="E110" s="1502"/>
      <c r="F110" s="1502"/>
      <c r="G110" s="1502"/>
      <c r="H110" s="1502"/>
      <c r="I110" s="671"/>
      <c r="L110" s="1494" t="s">
        <v>202</v>
      </c>
      <c r="M110" s="1494"/>
      <c r="O110" s="324"/>
      <c r="Q110" s="324"/>
      <c r="R110" s="324"/>
      <c r="S110" s="324"/>
      <c r="T110" s="324"/>
    </row>
    <row r="111" spans="1:29" s="49" customFormat="1" ht="4.5" customHeight="1">
      <c r="B111" s="118"/>
    </row>
    <row r="112" spans="1:29" s="49" customFormat="1" ht="27.5" customHeight="1">
      <c r="B112" s="118"/>
    </row>
    <row r="113" spans="1:14" s="193" customFormat="1" ht="26.5" customHeight="1">
      <c r="A113" s="506" t="s">
        <v>3043</v>
      </c>
      <c r="B113" s="1503" t="s">
        <v>2998</v>
      </c>
      <c r="C113" s="1503"/>
      <c r="D113" s="1503"/>
      <c r="E113" s="1503"/>
      <c r="F113" s="1503"/>
      <c r="G113" s="1503"/>
      <c r="H113" s="1503"/>
      <c r="I113" s="1503"/>
      <c r="L113" s="1494" t="s">
        <v>240</v>
      </c>
      <c r="M113" s="1494"/>
    </row>
    <row r="114" spans="1:14" s="193" customFormat="1" ht="14.5" customHeight="1">
      <c r="B114" s="322"/>
    </row>
    <row r="115" spans="1:14" s="193" customFormat="1" ht="28" customHeight="1">
      <c r="B115" s="1504" t="s">
        <v>2935</v>
      </c>
      <c r="C115" s="1504"/>
      <c r="D115" s="1504"/>
      <c r="E115" s="1504"/>
      <c r="F115" s="1504"/>
      <c r="G115" s="1504"/>
      <c r="H115" s="1504"/>
      <c r="I115" s="1504"/>
    </row>
    <row r="116" spans="1:14" s="193" customFormat="1" ht="3" customHeight="1">
      <c r="B116" s="697"/>
      <c r="C116" s="697"/>
      <c r="D116" s="697"/>
      <c r="E116" s="697"/>
      <c r="F116" s="697"/>
      <c r="G116" s="697"/>
      <c r="H116" s="697"/>
      <c r="I116" s="49"/>
    </row>
    <row r="117" spans="1:14" s="193" customFormat="1" ht="41.5" customHeight="1">
      <c r="B117" s="1493" t="s">
        <v>2933</v>
      </c>
      <c r="C117" s="1493"/>
      <c r="D117" s="1493"/>
      <c r="E117" s="1493"/>
      <c r="F117" s="1493"/>
      <c r="G117" s="1493"/>
      <c r="H117" s="1493"/>
      <c r="I117" s="1493"/>
      <c r="J117" s="676"/>
      <c r="L117" s="1494" t="s">
        <v>240</v>
      </c>
      <c r="M117" s="1494"/>
      <c r="N117" s="322" t="str">
        <f>IF(AND(L117&lt;&gt;"«Confirmer»",L113="«Confirmer»"),"Répondez d'abord à la question précédente!","")</f>
        <v/>
      </c>
    </row>
    <row r="118" spans="1:14" s="193" customFormat="1" ht="6" customHeight="1">
      <c r="B118" s="698"/>
      <c r="C118" s="698"/>
      <c r="D118" s="698"/>
      <c r="E118" s="698"/>
      <c r="F118" s="698"/>
      <c r="G118" s="698"/>
      <c r="H118" s="698"/>
      <c r="I118" s="676"/>
      <c r="J118" s="676"/>
      <c r="L118" s="677"/>
      <c r="M118" s="677"/>
    </row>
    <row r="119" spans="1:14" s="193" customFormat="1" ht="26.15" customHeight="1">
      <c r="B119" s="1493" t="s">
        <v>3004</v>
      </c>
      <c r="C119" s="1493"/>
      <c r="D119" s="1493"/>
      <c r="E119" s="1493"/>
      <c r="F119" s="1493"/>
      <c r="G119" s="1493"/>
      <c r="H119" s="1493"/>
      <c r="I119" s="1493"/>
      <c r="J119" s="676"/>
      <c r="L119" s="1494" t="s">
        <v>240</v>
      </c>
      <c r="M119" s="1494"/>
    </row>
    <row r="120" spans="1:14" s="193" customFormat="1" ht="6" customHeight="1">
      <c r="B120" s="698"/>
      <c r="C120" s="698"/>
      <c r="D120" s="698"/>
      <c r="E120" s="698"/>
      <c r="F120" s="698"/>
      <c r="G120" s="698"/>
      <c r="H120" s="698"/>
      <c r="I120" s="676"/>
      <c r="J120" s="676"/>
      <c r="L120" s="678"/>
      <c r="M120" s="678"/>
    </row>
    <row r="121" spans="1:14" s="193" customFormat="1" ht="30" customHeight="1">
      <c r="B121" s="1493" t="s">
        <v>3003</v>
      </c>
      <c r="C121" s="1493"/>
      <c r="D121" s="1493"/>
      <c r="E121" s="1493"/>
      <c r="F121" s="1493"/>
      <c r="G121" s="1493"/>
      <c r="H121" s="1493"/>
      <c r="I121" s="676"/>
      <c r="J121" s="676"/>
      <c r="L121" s="1494" t="s">
        <v>240</v>
      </c>
      <c r="M121" s="1494"/>
    </row>
    <row r="122" spans="1:14" s="193" customFormat="1" ht="6" customHeight="1">
      <c r="B122" s="118"/>
      <c r="C122" s="49"/>
      <c r="D122" s="49"/>
      <c r="E122" s="49"/>
      <c r="F122" s="49"/>
      <c r="G122" s="49"/>
      <c r="H122" s="49"/>
      <c r="I122" s="49"/>
    </row>
    <row r="123" spans="1:14" s="193" customFormat="1" ht="22" customHeight="1">
      <c r="B123" s="1493" t="s">
        <v>2934</v>
      </c>
      <c r="C123" s="1493"/>
      <c r="D123" s="1493"/>
      <c r="E123" s="1493"/>
      <c r="F123" s="1493"/>
      <c r="G123" s="1493"/>
      <c r="H123" s="1493"/>
      <c r="I123" s="49"/>
      <c r="L123" s="1494" t="s">
        <v>240</v>
      </c>
      <c r="M123" s="1494"/>
    </row>
    <row r="124" spans="1:14" s="193" customFormat="1" ht="6" customHeight="1">
      <c r="B124" s="411"/>
      <c r="C124" s="411"/>
      <c r="D124" s="411"/>
      <c r="E124" s="411"/>
      <c r="F124" s="411"/>
      <c r="G124" s="411"/>
      <c r="H124" s="411"/>
      <c r="I124" s="49"/>
      <c r="L124" s="678"/>
      <c r="M124" s="678"/>
    </row>
    <row r="125" spans="1:14" s="193" customFormat="1" ht="22" customHeight="1">
      <c r="B125" s="1493" t="s">
        <v>3005</v>
      </c>
      <c r="C125" s="1493"/>
      <c r="D125" s="1493"/>
      <c r="E125" s="1493"/>
      <c r="F125" s="1493"/>
      <c r="G125" s="1493"/>
      <c r="H125" s="1493"/>
      <c r="I125" s="49"/>
      <c r="L125" s="1494" t="s">
        <v>240</v>
      </c>
      <c r="M125" s="1494"/>
    </row>
    <row r="126" spans="1:14" s="193" customFormat="1" ht="6" customHeight="1">
      <c r="B126" s="411"/>
      <c r="C126" s="411"/>
      <c r="D126" s="411"/>
      <c r="E126" s="411"/>
      <c r="F126" s="411"/>
      <c r="G126" s="411"/>
      <c r="H126" s="411"/>
      <c r="I126" s="49"/>
      <c r="L126" s="678"/>
      <c r="M126" s="678"/>
    </row>
    <row r="127" spans="1:14" s="193" customFormat="1" ht="22" customHeight="1">
      <c r="B127" s="1493" t="s">
        <v>3006</v>
      </c>
      <c r="C127" s="1493"/>
      <c r="D127" s="1493"/>
      <c r="E127" s="1493"/>
      <c r="F127" s="1493"/>
      <c r="G127" s="1493"/>
      <c r="H127" s="1493"/>
      <c r="I127" s="49"/>
      <c r="L127" s="1494" t="s">
        <v>240</v>
      </c>
      <c r="M127" s="1494"/>
    </row>
    <row r="128" spans="1:14" s="193" customFormat="1" ht="22" customHeight="1">
      <c r="B128" s="679"/>
      <c r="C128" s="679"/>
      <c r="D128" s="679"/>
      <c r="E128" s="679"/>
      <c r="F128" s="679"/>
      <c r="G128" s="679"/>
      <c r="H128" s="679"/>
      <c r="L128" s="678"/>
      <c r="M128" s="678"/>
    </row>
    <row r="129" spans="1:20" s="193" customFormat="1" ht="22" customHeight="1">
      <c r="B129" s="322"/>
    </row>
    <row r="130" spans="1:20" s="193" customFormat="1" ht="22" customHeight="1">
      <c r="A130" s="649" t="s">
        <v>2898</v>
      </c>
      <c r="B130" s="650" t="s">
        <v>2932</v>
      </c>
      <c r="C130" s="651"/>
      <c r="D130" s="651"/>
      <c r="E130" s="651"/>
      <c r="F130" s="672"/>
      <c r="G130" s="673"/>
      <c r="H130" s="674"/>
      <c r="I130" s="674"/>
      <c r="J130" s="674"/>
      <c r="K130" s="674"/>
      <c r="L130" s="674"/>
      <c r="M130" s="674"/>
      <c r="N130" s="674"/>
    </row>
    <row r="131" spans="1:20" s="193" customFormat="1" ht="22" customHeight="1">
      <c r="A131" s="49"/>
      <c r="B131" s="118"/>
      <c r="C131" s="49"/>
      <c r="D131" s="49"/>
      <c r="E131" s="49"/>
      <c r="F131" s="49"/>
      <c r="G131" s="49"/>
      <c r="H131" s="49"/>
      <c r="I131" s="49"/>
      <c r="J131" s="49"/>
      <c r="K131" s="49"/>
    </row>
    <row r="132" spans="1:20" s="193" customFormat="1" ht="24.65" customHeight="1">
      <c r="A132" s="49"/>
      <c r="B132" s="1510" t="s">
        <v>2936</v>
      </c>
      <c r="C132" s="1510"/>
      <c r="D132" s="1510"/>
      <c r="E132" s="1510"/>
      <c r="F132" s="1510"/>
      <c r="G132" s="1510"/>
      <c r="H132" s="1510"/>
      <c r="I132" s="49"/>
      <c r="J132" s="49"/>
      <c r="K132" s="49"/>
      <c r="L132" s="1494" t="s">
        <v>240</v>
      </c>
      <c r="M132" s="1494"/>
    </row>
    <row r="133" spans="1:20" s="193" customFormat="1" ht="18.649999999999999" customHeight="1" thickBot="1">
      <c r="A133" s="49"/>
      <c r="B133" s="102" t="s">
        <v>2937</v>
      </c>
      <c r="C133" s="325"/>
      <c r="D133" s="325"/>
      <c r="E133" s="325"/>
      <c r="F133" s="325"/>
      <c r="G133" s="325"/>
      <c r="H133" s="325"/>
      <c r="I133" s="49"/>
      <c r="J133" s="49"/>
      <c r="K133" s="49"/>
      <c r="L133" s="678"/>
      <c r="M133" s="678"/>
    </row>
    <row r="134" spans="1:20" s="49" customFormat="1" ht="60.65" customHeight="1" thickBot="1">
      <c r="B134" s="1511"/>
      <c r="C134" s="1512"/>
      <c r="D134" s="1512"/>
      <c r="E134" s="1512"/>
      <c r="F134" s="1512"/>
      <c r="G134" s="1512"/>
      <c r="H134" s="1512"/>
      <c r="I134" s="1512"/>
      <c r="J134" s="1512"/>
      <c r="K134" s="1512"/>
      <c r="L134" s="1512"/>
      <c r="M134" s="1512"/>
      <c r="N134" s="1513"/>
    </row>
    <row r="135" spans="1:20" s="49" customFormat="1" ht="19" customHeight="1">
      <c r="B135" s="325"/>
      <c r="C135" s="325"/>
      <c r="D135" s="325"/>
      <c r="E135" s="325"/>
      <c r="F135" s="325"/>
      <c r="G135" s="325"/>
      <c r="H135" s="325"/>
      <c r="L135" s="621"/>
      <c r="M135" s="621"/>
    </row>
    <row r="136" spans="1:20" s="49" customFormat="1" ht="18.649999999999999" customHeight="1" thickBot="1">
      <c r="B136" s="930" t="s">
        <v>2944</v>
      </c>
      <c r="C136" s="118"/>
      <c r="D136" s="118"/>
      <c r="E136" s="118"/>
      <c r="F136" s="118"/>
      <c r="G136" s="118"/>
      <c r="H136" s="118"/>
    </row>
    <row r="137" spans="1:20" s="49" customFormat="1" ht="30" customHeight="1" thickBot="1">
      <c r="B137" s="1505"/>
      <c r="C137" s="1506"/>
      <c r="D137" s="1506"/>
      <c r="E137" s="1506"/>
      <c r="F137" s="1506"/>
      <c r="G137" s="1506"/>
      <c r="H137" s="1507"/>
    </row>
    <row r="138" spans="1:20" s="49" customFormat="1" ht="18.649999999999999" customHeight="1">
      <c r="B138" s="930"/>
      <c r="C138" s="118"/>
      <c r="D138" s="118"/>
      <c r="E138" s="118"/>
      <c r="F138" s="118"/>
      <c r="G138" s="118"/>
      <c r="H138" s="118"/>
    </row>
    <row r="139" spans="1:20" s="49" customFormat="1" ht="18.649999999999999" customHeight="1" thickBot="1">
      <c r="B139" s="930" t="s">
        <v>2943</v>
      </c>
      <c r="C139" s="118"/>
      <c r="D139" s="118"/>
      <c r="E139" s="118"/>
      <c r="F139" s="118"/>
      <c r="G139" s="118"/>
      <c r="H139" s="118"/>
    </row>
    <row r="140" spans="1:20" s="49" customFormat="1" ht="30" customHeight="1" thickBot="1">
      <c r="B140" s="1505"/>
      <c r="C140" s="1506"/>
      <c r="D140" s="1506"/>
      <c r="E140" s="1506"/>
      <c r="F140" s="1506"/>
      <c r="G140" s="1506"/>
      <c r="H140" s="1507"/>
    </row>
    <row r="141" spans="1:20" s="49" customFormat="1" ht="6.75" customHeight="1">
      <c r="A141" s="324"/>
      <c r="C141" s="746"/>
      <c r="D141" s="746"/>
      <c r="E141" s="746"/>
      <c r="F141" s="746"/>
      <c r="G141" s="747"/>
      <c r="H141" s="747"/>
      <c r="I141" s="324"/>
      <c r="J141" s="324"/>
      <c r="K141" s="324"/>
      <c r="L141" s="324"/>
      <c r="M141" s="324"/>
      <c r="N141" s="324"/>
      <c r="O141" s="324"/>
      <c r="P141" s="324"/>
      <c r="Q141" s="324"/>
      <c r="R141" s="324"/>
      <c r="S141" s="324"/>
      <c r="T141" s="324"/>
    </row>
    <row r="142" spans="1:20" s="49" customFormat="1" ht="28.5" customHeight="1">
      <c r="C142" s="746"/>
      <c r="D142" s="746"/>
      <c r="E142" s="746"/>
      <c r="F142" s="746"/>
      <c r="G142" s="747"/>
      <c r="H142" s="747"/>
      <c r="I142" s="324"/>
      <c r="J142" s="324"/>
      <c r="K142" s="324"/>
      <c r="L142" s="324"/>
      <c r="M142" s="324"/>
      <c r="N142" s="324"/>
      <c r="O142" s="324"/>
      <c r="P142" s="324"/>
      <c r="Q142" s="324"/>
      <c r="R142" s="324"/>
      <c r="S142" s="324"/>
      <c r="T142" s="324"/>
    </row>
    <row r="143" spans="1:20" s="49" customFormat="1" ht="3.75" hidden="1" customHeight="1">
      <c r="A143" s="323"/>
      <c r="B143" s="93"/>
      <c r="C143" s="118"/>
      <c r="D143" s="118"/>
      <c r="E143" s="118"/>
      <c r="F143" s="118"/>
      <c r="G143" s="118"/>
      <c r="H143" s="118"/>
    </row>
    <row r="144" spans="1:20" s="193" customFormat="1" ht="16" customHeight="1">
      <c r="B144" s="818" t="s">
        <v>319</v>
      </c>
      <c r="C144" s="322"/>
      <c r="E144" s="322"/>
      <c r="F144" s="322"/>
      <c r="G144" s="322"/>
      <c r="H144" s="322"/>
    </row>
    <row r="145" spans="1:17" s="193" customFormat="1" ht="12.65" customHeight="1">
      <c r="B145" s="417"/>
      <c r="C145" s="417"/>
      <c r="D145" s="417"/>
      <c r="E145" s="417"/>
      <c r="F145" s="417"/>
      <c r="G145" s="417"/>
      <c r="H145" s="417"/>
      <c r="I145" s="417"/>
      <c r="J145" s="417"/>
      <c r="K145" s="417"/>
      <c r="L145" s="417"/>
      <c r="M145" s="417"/>
      <c r="N145" s="417"/>
      <c r="O145" s="417"/>
      <c r="P145" s="417"/>
    </row>
    <row r="146" spans="1:17">
      <c r="B146" s="417"/>
      <c r="C146" s="417"/>
      <c r="D146" s="417"/>
      <c r="E146" s="417"/>
      <c r="F146" s="417"/>
      <c r="G146" s="417"/>
      <c r="H146" s="417"/>
      <c r="I146" s="417"/>
      <c r="J146" s="417"/>
      <c r="K146" s="417"/>
      <c r="L146" s="417"/>
      <c r="M146" s="417"/>
      <c r="N146" s="417"/>
      <c r="O146" s="417"/>
      <c r="P146" s="417"/>
    </row>
    <row r="147" spans="1:17" s="49" customFormat="1" ht="18.649999999999999" customHeight="1">
      <c r="A147" s="327"/>
      <c r="B147" s="417"/>
      <c r="C147" s="417"/>
      <c r="D147" s="417"/>
      <c r="E147" s="417"/>
      <c r="F147" s="417"/>
      <c r="G147" s="417"/>
      <c r="H147" s="417"/>
      <c r="I147" s="417"/>
      <c r="J147" s="417"/>
      <c r="K147" s="417"/>
      <c r="L147" s="417"/>
      <c r="M147" s="417"/>
      <c r="N147" s="417"/>
      <c r="O147" s="417"/>
      <c r="P147" s="417"/>
    </row>
    <row r="148" spans="1:17" s="49" customFormat="1" ht="22.5" customHeight="1">
      <c r="B148" s="417"/>
      <c r="C148" s="417"/>
      <c r="D148" s="417"/>
      <c r="E148" s="417"/>
      <c r="F148" s="417"/>
      <c r="G148" s="417"/>
      <c r="H148" s="417"/>
      <c r="I148" s="417"/>
      <c r="J148" s="417"/>
      <c r="K148" s="417"/>
      <c r="L148" s="417"/>
      <c r="M148" s="417"/>
      <c r="N148" s="417"/>
      <c r="O148" s="417"/>
      <c r="P148" s="417"/>
    </row>
    <row r="149" spans="1:17" s="49" customFormat="1" ht="22.5" customHeight="1">
      <c r="B149" s="328"/>
      <c r="C149" s="324"/>
      <c r="D149" s="324"/>
      <c r="E149" s="324"/>
      <c r="F149" s="324"/>
      <c r="G149" s="324"/>
      <c r="H149" s="324"/>
    </row>
    <row r="150" spans="1:17" ht="17.25" customHeight="1">
      <c r="A150" s="577" t="s">
        <v>313</v>
      </c>
    </row>
    <row r="151" spans="1:17" ht="72" customHeight="1">
      <c r="A151" s="1508" t="s">
        <v>2993</v>
      </c>
      <c r="B151" s="1509"/>
      <c r="C151" s="1509"/>
      <c r="D151" s="1509"/>
      <c r="E151" s="1509"/>
      <c r="F151" s="1509"/>
      <c r="G151" s="1509"/>
      <c r="H151" s="1509"/>
      <c r="I151" s="1509"/>
      <c r="J151" s="1509"/>
      <c r="K151" s="1509"/>
      <c r="L151" s="1509"/>
      <c r="M151" s="1509"/>
      <c r="N151" s="1509"/>
      <c r="O151" s="1509"/>
      <c r="P151" s="1509"/>
      <c r="Q151" s="329"/>
    </row>
    <row r="152" spans="1:17" ht="14.5">
      <c r="A152" s="818" t="s">
        <v>2957</v>
      </c>
      <c r="B152" s="201"/>
    </row>
    <row r="155" spans="1:17">
      <c r="B155" s="505"/>
    </row>
  </sheetData>
  <sheetProtection algorithmName="SHA-512" hashValue="VoNfM2kyYDLinVN7ot7unL5RfRJKEhAuHTaEcdwRxWcmHmvejHr98QDGSaAWqK10Svi9+U1VH0rghxZDnHMBbg==" saltValue="xnD/rV3f9uzaMe5JEEMrOw==" spinCount="100000" sheet="1" objects="1" formatCells="0" formatRows="0"/>
  <mergeCells count="33">
    <mergeCell ref="B140:H140"/>
    <mergeCell ref="A151:P151"/>
    <mergeCell ref="B127:H127"/>
    <mergeCell ref="L127:M127"/>
    <mergeCell ref="B132:H132"/>
    <mergeCell ref="L132:M132"/>
    <mergeCell ref="B134:N134"/>
    <mergeCell ref="B137:H137"/>
    <mergeCell ref="B121:H121"/>
    <mergeCell ref="L121:M121"/>
    <mergeCell ref="B123:H123"/>
    <mergeCell ref="L123:M123"/>
    <mergeCell ref="B125:H125"/>
    <mergeCell ref="L125:M125"/>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70:D70"/>
    <mergeCell ref="B8:D8"/>
    <mergeCell ref="B10:D10"/>
    <mergeCell ref="B12:D12"/>
    <mergeCell ref="B14:D14"/>
    <mergeCell ref="B69:D69"/>
  </mergeCells>
  <conditionalFormatting sqref="B133">
    <cfRule type="expression" dxfId="35" priority="9">
      <formula>$L$132="Oui"</formula>
    </cfRule>
  </conditionalFormatting>
  <conditionalFormatting sqref="F5">
    <cfRule type="containsText" dxfId="34" priority="5" operator="containsText" text="inform">
      <formula>NOT(ISERROR(SEARCH("inform",F5)))</formula>
    </cfRule>
  </conditionalFormatting>
  <conditionalFormatting sqref="F8">
    <cfRule type="expression" dxfId="33" priority="3">
      <formula>AND($F$8="",$B$22&lt;&gt;"")</formula>
    </cfRule>
  </conditionalFormatting>
  <conditionalFormatting sqref="F10">
    <cfRule type="expression" dxfId="32" priority="7">
      <formula>AND($F$10="«Confirmer»",$B$22&lt;&gt;"")</formula>
    </cfRule>
  </conditionalFormatting>
  <conditionalFormatting sqref="F12">
    <cfRule type="expression" dxfId="31" priority="6">
      <formula>AND($B$22&lt;&gt;"",$F$12="«Confirmer»")</formula>
    </cfRule>
  </conditionalFormatting>
  <conditionalFormatting sqref="F14">
    <cfRule type="expression" dxfId="30" priority="4">
      <formula>AND($F$14="«Confirmer»",$B$22&lt;&gt;"")</formula>
    </cfRule>
  </conditionalFormatting>
  <conditionalFormatting sqref="H6">
    <cfRule type="containsText" dxfId="29" priority="2" operator="containsText" text="Veuillez">
      <formula>NOT(ISERROR(SEARCH("Veuillez",H6)))</formula>
    </cfRule>
  </conditionalFormatting>
  <conditionalFormatting sqref="H8">
    <cfRule type="containsText" dxfId="28" priority="8" operator="containsText" text="information">
      <formula>NOT(ISERROR(SEARCH("information",H8)))</formula>
    </cfRule>
  </conditionalFormatting>
  <conditionalFormatting sqref="H16:H17">
    <cfRule type="containsText" dxfId="27" priority="13" operator="containsText" text="Veuillez">
      <formula>NOT(ISERROR(SEARCH("Veuillez",H16)))</formula>
    </cfRule>
  </conditionalFormatting>
  <conditionalFormatting sqref="H74">
    <cfRule type="containsText" dxfId="26" priority="1" operator="containsText" text="information">
      <formula>NOT(ISERROR(SEARCH("information",H74)))</formula>
    </cfRule>
  </conditionalFormatting>
  <conditionalFormatting sqref="H130">
    <cfRule type="containsText" dxfId="25"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24" priority="11">
      <formula>$L$113="Non"</formula>
    </cfRule>
  </conditionalFormatting>
  <conditionalFormatting sqref="N117">
    <cfRule type="containsText" dxfId="23"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zoomScale="90" zoomScaleNormal="90" zoomScaleSheetLayoutView="100" workbookViewId="0">
      <selection activeCell="H16" sqref="H16"/>
    </sheetView>
  </sheetViews>
  <sheetFormatPr baseColWidth="10" defaultColWidth="11.453125" defaultRowHeight="10"/>
  <cols>
    <col min="1" max="1" width="4.6328125" style="339" customWidth="1"/>
    <col min="2" max="2" width="49.1796875" style="345" customWidth="1"/>
    <col min="3" max="3" width="11.81640625" style="339" customWidth="1"/>
    <col min="4" max="4" width="3.26953125" style="339" customWidth="1"/>
    <col min="5" max="5" width="2.54296875" style="339" customWidth="1"/>
    <col min="6" max="6" width="15.7265625" style="1029" customWidth="1"/>
    <col min="7" max="7" width="10.6328125" style="339" customWidth="1"/>
    <col min="8" max="8" width="9.54296875" style="339" customWidth="1"/>
    <col min="9" max="9" width="1.81640625" style="339" customWidth="1"/>
    <col min="10" max="10" width="2.26953125" style="339" customWidth="1"/>
    <col min="11" max="11" width="15.7265625" style="1039" customWidth="1"/>
    <col min="12" max="12" width="10.6328125" style="339" customWidth="1"/>
    <col min="13" max="13" width="10.54296875" style="339" customWidth="1"/>
    <col min="14" max="14" width="2" style="339" customWidth="1"/>
    <col min="15" max="15" width="1.7265625" style="339" customWidth="1"/>
    <col min="16" max="16" width="15.90625" style="1039" customWidth="1"/>
    <col min="17" max="17" width="1.26953125" style="339" customWidth="1"/>
    <col min="18" max="18" width="11.453125" style="339"/>
    <col min="19" max="19" width="15.54296875" style="339" customWidth="1"/>
    <col min="20" max="20" width="11.453125" style="339"/>
    <col min="21" max="21" width="1.81640625" style="339" customWidth="1"/>
    <col min="22" max="22" width="11.453125" style="339"/>
    <col min="23" max="23" width="1.453125" style="339" customWidth="1"/>
    <col min="24" max="24" width="11.453125" style="339"/>
    <col min="25" max="25" width="1.26953125" style="339" customWidth="1"/>
    <col min="26" max="26" width="11.453125" style="339"/>
    <col min="27" max="27" width="9.7265625" style="339" customWidth="1"/>
    <col min="28" max="16384" width="11.453125" style="339"/>
  </cols>
  <sheetData>
    <row r="1" spans="1:26" s="335" customFormat="1" ht="20.25" customHeight="1">
      <c r="A1" s="405" t="str">
        <f>"Statistiques d'emploi "&amp;'Identification '!D7&amp;" - Données réelles"</f>
        <v>Statistiques d'emploi 2025-2026 - Données réelles</v>
      </c>
      <c r="B1" s="405"/>
      <c r="C1" s="372"/>
      <c r="D1" s="372"/>
      <c r="E1" s="372"/>
      <c r="F1" s="999"/>
      <c r="G1" s="331"/>
      <c r="H1" s="332"/>
      <c r="I1" s="332"/>
      <c r="J1" s="332"/>
      <c r="K1" s="837"/>
      <c r="L1" s="333"/>
      <c r="M1" s="333"/>
      <c r="N1" s="333"/>
      <c r="O1" s="333"/>
      <c r="P1" s="856"/>
      <c r="Q1" s="334"/>
    </row>
    <row r="2" spans="1:26" ht="15.65" customHeight="1">
      <c r="B2" s="336"/>
      <c r="C2" s="337"/>
      <c r="D2" s="337"/>
      <c r="E2" s="337"/>
      <c r="F2" s="1000"/>
      <c r="G2" s="337"/>
      <c r="H2" s="337"/>
      <c r="I2" s="337"/>
      <c r="J2" s="337"/>
      <c r="K2" s="838"/>
      <c r="L2" s="337"/>
      <c r="M2" s="337"/>
      <c r="N2" s="337"/>
      <c r="O2" s="337"/>
      <c r="Q2" s="338"/>
    </row>
    <row r="3" spans="1:26" ht="54" customHeight="1">
      <c r="A3" s="1524" t="s">
        <v>3017</v>
      </c>
      <c r="B3" s="1524"/>
      <c r="C3" s="1524"/>
      <c r="D3" s="1524"/>
      <c r="E3" s="1524"/>
      <c r="F3" s="1524"/>
      <c r="G3" s="1524"/>
      <c r="H3" s="1524"/>
      <c r="I3" s="1524"/>
      <c r="J3" s="1524"/>
      <c r="K3" s="1524"/>
      <c r="L3" s="1524"/>
      <c r="M3" s="1524"/>
      <c r="N3" s="1524"/>
      <c r="O3" s="337"/>
      <c r="Q3" s="338"/>
    </row>
    <row r="4" spans="1:26" ht="15.5" customHeight="1">
      <c r="B4" s="1172"/>
      <c r="C4" s="1173"/>
      <c r="D4" s="1173"/>
      <c r="E4" s="1173"/>
      <c r="F4" s="1174"/>
      <c r="G4" s="1173"/>
      <c r="H4" s="1173"/>
      <c r="I4" s="1173"/>
      <c r="J4" s="1173"/>
      <c r="K4" s="1173"/>
      <c r="L4" s="1173"/>
      <c r="M4" s="1173"/>
      <c r="N4" s="1173"/>
      <c r="O4" s="337"/>
      <c r="Q4" s="338"/>
    </row>
    <row r="5" spans="1:26" ht="15.65" customHeight="1">
      <c r="B5" s="336"/>
      <c r="C5" s="337"/>
      <c r="D5" s="337"/>
      <c r="E5" s="337"/>
      <c r="F5" s="1000"/>
      <c r="G5" s="337"/>
      <c r="H5" s="337"/>
      <c r="I5" s="337"/>
      <c r="J5" s="337"/>
      <c r="K5" s="838"/>
      <c r="L5" s="337"/>
      <c r="M5" s="337"/>
      <c r="N5" s="337"/>
      <c r="O5" s="337"/>
      <c r="Q5" s="338"/>
    </row>
    <row r="6" spans="1:26" ht="19.5" customHeight="1">
      <c r="B6" s="340" t="s">
        <v>264</v>
      </c>
      <c r="C6" s="634" t="str">
        <f>IF(AND('Identification '!$F$11="",'Identification '!$F$15&lt;&gt;""),'Identification '!$F$15,IF('Identification '!$F$11="","",IF('Identification '!$F$13="Inscrire le nom de votre organisme dans la cellule F15",'Identification '!$F$15,'Identification '!$F$13)))</f>
        <v/>
      </c>
      <c r="D6" s="971"/>
      <c r="E6" s="971"/>
      <c r="F6" s="997"/>
      <c r="G6" s="972"/>
      <c r="H6" s="972"/>
      <c r="I6" s="972"/>
      <c r="J6" s="972"/>
      <c r="K6" s="972"/>
      <c r="L6" s="972"/>
      <c r="M6" s="972"/>
      <c r="N6" s="972"/>
      <c r="O6" s="972"/>
      <c r="Q6" s="338"/>
      <c r="V6" s="1417"/>
    </row>
    <row r="7" spans="1:26" ht="16.5" customHeight="1">
      <c r="B7" s="604" t="s">
        <v>2994</v>
      </c>
      <c r="C7" s="832" t="str">
        <f>IF('Identification '!$F$11="","",'Identification '!$F$11)</f>
        <v/>
      </c>
      <c r="D7" s="833"/>
      <c r="E7" s="498"/>
      <c r="F7" s="1001"/>
      <c r="G7" s="284"/>
      <c r="H7" s="284"/>
      <c r="I7" s="284"/>
      <c r="J7" s="284"/>
      <c r="K7" s="1032"/>
      <c r="L7" s="284"/>
      <c r="M7" s="284"/>
      <c r="N7" s="284"/>
      <c r="O7" s="284"/>
      <c r="Q7" s="338"/>
      <c r="V7" s="1417"/>
    </row>
    <row r="8" spans="1:26" ht="12.65" hidden="1" customHeight="1">
      <c r="B8" s="341"/>
      <c r="C8" s="341"/>
      <c r="D8" s="341"/>
      <c r="E8" s="341"/>
      <c r="F8" s="1002"/>
      <c r="G8" s="341"/>
      <c r="H8" s="341"/>
      <c r="I8" s="341"/>
      <c r="J8" s="341"/>
      <c r="K8" s="839"/>
      <c r="L8" s="341"/>
      <c r="M8" s="341"/>
      <c r="N8" s="341"/>
      <c r="O8" s="341"/>
      <c r="Q8" s="338"/>
      <c r="S8" s="1417"/>
    </row>
    <row r="9" spans="1:26" ht="48.5" customHeight="1" thickBot="1">
      <c r="B9" s="341"/>
      <c r="C9" s="341"/>
      <c r="D9" s="341"/>
      <c r="E9" s="341"/>
      <c r="F9" s="1002"/>
      <c r="G9" s="341"/>
      <c r="H9" s="341"/>
      <c r="I9" s="341"/>
      <c r="J9" s="341"/>
      <c r="K9" s="839"/>
      <c r="L9" s="341"/>
      <c r="M9" s="341"/>
      <c r="N9" s="341"/>
      <c r="O9" s="341"/>
      <c r="Q9" s="338"/>
    </row>
    <row r="10" spans="1:26" ht="23" customHeight="1" thickTop="1" thickBot="1">
      <c r="A10" s="1214">
        <v>1</v>
      </c>
      <c r="B10" s="1069" t="s">
        <v>3070</v>
      </c>
      <c r="C10" s="1062"/>
      <c r="D10" s="1063"/>
      <c r="E10" s="1063"/>
      <c r="F10" s="1063"/>
      <c r="G10" s="1067"/>
      <c r="H10" s="1066"/>
      <c r="I10" s="1063"/>
      <c r="J10" s="1063"/>
      <c r="K10" s="1063"/>
      <c r="L10" s="1064"/>
      <c r="M10" s="1068"/>
      <c r="N10" s="1063"/>
      <c r="O10" s="1063"/>
      <c r="P10" s="1065"/>
      <c r="Q10" s="343"/>
      <c r="T10" s="1418"/>
      <c r="V10" s="1419"/>
      <c r="Z10" s="1419"/>
    </row>
    <row r="11" spans="1:26" ht="31.5" customHeight="1" thickTop="1" thickBot="1">
      <c r="A11" s="1181" t="s">
        <v>3067</v>
      </c>
      <c r="B11" s="1181" t="s">
        <v>3375</v>
      </c>
      <c r="C11" s="1118"/>
      <c r="D11" s="1119"/>
      <c r="E11" s="1119"/>
      <c r="F11" s="1119"/>
      <c r="G11" s="1120"/>
      <c r="H11" s="1118"/>
      <c r="I11" s="1385"/>
      <c r="J11" s="1385"/>
      <c r="K11" s="1385"/>
      <c r="L11" s="1121"/>
      <c r="M11" s="1122"/>
      <c r="N11" s="1119"/>
      <c r="O11" s="1119"/>
      <c r="P11" s="1123"/>
      <c r="Q11" s="343"/>
      <c r="T11" s="1418"/>
      <c r="V11" s="1419"/>
      <c r="Z11" s="1419"/>
    </row>
    <row r="12" spans="1:26" ht="32" customHeight="1" thickTop="1" thickBot="1">
      <c r="B12" s="1514"/>
      <c r="C12" s="1518" t="s">
        <v>2948</v>
      </c>
      <c r="D12" s="1519"/>
      <c r="E12" s="1519"/>
      <c r="F12" s="1520"/>
      <c r="G12" s="973"/>
      <c r="H12" s="1521" t="s">
        <v>2947</v>
      </c>
      <c r="I12" s="1522"/>
      <c r="J12" s="1522"/>
      <c r="K12" s="1523"/>
      <c r="L12" s="459"/>
      <c r="M12" s="1538" t="s">
        <v>3073</v>
      </c>
      <c r="N12" s="1539"/>
      <c r="O12" s="1539"/>
      <c r="P12" s="1540"/>
      <c r="Q12" s="343"/>
      <c r="T12" s="1418"/>
      <c r="V12" s="1419"/>
      <c r="Z12" s="1419"/>
    </row>
    <row r="13" spans="1:26" ht="27" customHeight="1" thickBot="1">
      <c r="B13" s="1515"/>
      <c r="C13" s="1113" t="s">
        <v>2950</v>
      </c>
      <c r="D13" s="1113"/>
      <c r="E13" s="1113"/>
      <c r="F13" s="1114" t="s">
        <v>1835</v>
      </c>
      <c r="G13" s="1086"/>
      <c r="H13" s="1113" t="s">
        <v>1833</v>
      </c>
      <c r="I13" s="1115"/>
      <c r="J13" s="1115"/>
      <c r="K13" s="1113" t="s">
        <v>1836</v>
      </c>
      <c r="L13" s="334"/>
      <c r="M13" s="1113" t="s">
        <v>2950</v>
      </c>
      <c r="N13" s="1113"/>
      <c r="O13" s="1113"/>
      <c r="P13" s="1116" t="s">
        <v>1836</v>
      </c>
      <c r="Q13" s="344"/>
      <c r="S13" s="1420"/>
      <c r="T13" s="1421"/>
      <c r="U13" s="1421"/>
    </row>
    <row r="14" spans="1:26" s="836" customFormat="1" ht="24" customHeight="1">
      <c r="B14" s="1097" t="s">
        <v>1844</v>
      </c>
      <c r="C14" s="521"/>
      <c r="D14" s="521"/>
      <c r="E14" s="521"/>
      <c r="F14" s="1013"/>
      <c r="G14" s="520"/>
      <c r="H14" s="521"/>
      <c r="I14" s="521"/>
      <c r="J14" s="521"/>
      <c r="K14" s="576"/>
      <c r="L14" s="520"/>
      <c r="M14" s="521"/>
      <c r="N14" s="521"/>
      <c r="O14" s="520"/>
      <c r="P14" s="1048"/>
      <c r="Q14" s="347"/>
      <c r="S14" s="1422"/>
      <c r="T14" s="1421"/>
    </row>
    <row r="15" spans="1:26" s="836" customFormat="1" ht="31.5" customHeight="1">
      <c r="B15" s="974" t="s">
        <v>3018</v>
      </c>
      <c r="C15" s="1070"/>
      <c r="D15" s="1071"/>
      <c r="E15" s="1072"/>
      <c r="F15" s="1073"/>
      <c r="G15" s="1074"/>
      <c r="H15" s="1075"/>
      <c r="I15" s="1072"/>
      <c r="J15" s="1072"/>
      <c r="K15" s="1076"/>
      <c r="L15" s="1074"/>
      <c r="M15" s="1075"/>
      <c r="N15" s="1072"/>
      <c r="O15" s="1074"/>
      <c r="P15" s="1077"/>
      <c r="Q15" s="347"/>
      <c r="S15" s="1422"/>
    </row>
    <row r="16" spans="1:26" s="836" customFormat="1" ht="22.5" customHeight="1">
      <c r="B16" s="974" t="s">
        <v>3019</v>
      </c>
      <c r="C16" s="1070"/>
      <c r="D16" s="1071"/>
      <c r="E16" s="1072"/>
      <c r="F16" s="1073"/>
      <c r="G16" s="1074"/>
      <c r="H16" s="1075"/>
      <c r="I16" s="1072"/>
      <c r="J16" s="1072"/>
      <c r="K16" s="1076"/>
      <c r="L16" s="1074"/>
      <c r="M16" s="1075"/>
      <c r="N16" s="1072"/>
      <c r="O16" s="1074"/>
      <c r="P16" s="1077"/>
      <c r="Q16" s="347"/>
      <c r="R16" s="1423"/>
      <c r="S16" s="1422"/>
    </row>
    <row r="17" spans="2:19" s="836" customFormat="1" ht="23" customHeight="1">
      <c r="B17" s="974" t="s">
        <v>3020</v>
      </c>
      <c r="C17" s="1078"/>
      <c r="D17" s="1071"/>
      <c r="E17" s="1072"/>
      <c r="F17" s="1079"/>
      <c r="G17" s="1074"/>
      <c r="H17" s="1080"/>
      <c r="I17" s="1072"/>
      <c r="J17" s="1072"/>
      <c r="K17" s="1081"/>
      <c r="L17" s="1074"/>
      <c r="M17" s="1080"/>
      <c r="N17" s="1072"/>
      <c r="O17" s="1074"/>
      <c r="P17" s="1082"/>
      <c r="Q17" s="347"/>
      <c r="S17" s="1422"/>
    </row>
    <row r="18" spans="2:19" ht="13.5" customHeight="1">
      <c r="B18" s="975"/>
      <c r="C18" s="1071"/>
      <c r="D18" s="1071"/>
      <c r="E18" s="1072"/>
      <c r="F18" s="1387"/>
      <c r="G18" s="1074"/>
      <c r="H18" s="1072"/>
      <c r="I18" s="1072"/>
      <c r="J18" s="1072"/>
      <c r="K18" s="1388"/>
      <c r="L18" s="334"/>
      <c r="M18" s="1072"/>
      <c r="N18" s="1072"/>
      <c r="O18" s="1074"/>
      <c r="P18" s="1389"/>
      <c r="Q18" s="347"/>
      <c r="S18" s="1424"/>
    </row>
    <row r="19" spans="2:19" ht="20" customHeight="1" thickBot="1">
      <c r="B19" s="976" t="s">
        <v>33</v>
      </c>
      <c r="C19" s="1083">
        <f>SUM(C15:C17)</f>
        <v>0</v>
      </c>
      <c r="D19" s="1071"/>
      <c r="E19" s="1072"/>
      <c r="F19" s="1084">
        <f>SUM(F15:F17)</f>
        <v>0</v>
      </c>
      <c r="G19" s="1074"/>
      <c r="H19" s="1083">
        <f>SUM(H15:H17)</f>
        <v>0</v>
      </c>
      <c r="I19" s="1072"/>
      <c r="J19" s="1072"/>
      <c r="K19" s="1085">
        <f>SUM(K15:K17)</f>
        <v>0</v>
      </c>
      <c r="L19" s="334"/>
      <c r="M19" s="1083">
        <f>SUM(M15:M17)</f>
        <v>0</v>
      </c>
      <c r="N19" s="1086"/>
      <c r="O19" s="1074"/>
      <c r="P19" s="1087">
        <f>SUM(P15:P17)</f>
        <v>0</v>
      </c>
      <c r="Q19" s="347"/>
      <c r="S19" s="1424"/>
    </row>
    <row r="20" spans="2:19" s="352" customFormat="1" ht="9" customHeight="1" thickBot="1">
      <c r="B20" s="976"/>
      <c r="C20" s="348"/>
      <c r="D20" s="348"/>
      <c r="E20" s="348"/>
      <c r="F20" s="1004"/>
      <c r="G20" s="349"/>
      <c r="H20" s="350"/>
      <c r="I20" s="350"/>
      <c r="J20" s="350"/>
      <c r="K20" s="1033"/>
      <c r="L20" s="351"/>
      <c r="M20" s="350"/>
      <c r="N20" s="350"/>
      <c r="O20" s="349"/>
      <c r="P20" s="1041"/>
      <c r="Q20" s="350"/>
      <c r="S20" s="1425"/>
    </row>
    <row r="21" spans="2:19" ht="5.5" customHeight="1" thickBot="1">
      <c r="B21" s="977"/>
      <c r="C21" s="978"/>
      <c r="D21" s="978"/>
      <c r="E21" s="979"/>
      <c r="F21" s="1005"/>
      <c r="G21" s="979"/>
      <c r="H21" s="353"/>
      <c r="I21" s="353"/>
      <c r="J21" s="353"/>
      <c r="K21" s="1034"/>
      <c r="L21" s="353"/>
      <c r="M21" s="353"/>
      <c r="N21" s="979"/>
      <c r="O21" s="979"/>
      <c r="P21" s="1042"/>
      <c r="Q21" s="354"/>
      <c r="S21" s="1426"/>
    </row>
    <row r="22" spans="2:19" s="352" customFormat="1" ht="21.65" customHeight="1">
      <c r="B22" s="1098" t="s">
        <v>1845</v>
      </c>
      <c r="C22" s="1131"/>
      <c r="D22" s="1131"/>
      <c r="E22" s="1132"/>
      <c r="F22" s="1133"/>
      <c r="G22" s="1134"/>
      <c r="H22" s="1132"/>
      <c r="I22" s="1132"/>
      <c r="J22" s="1132"/>
      <c r="K22" s="1135"/>
      <c r="L22" s="1136"/>
      <c r="M22" s="1132"/>
      <c r="N22" s="1132"/>
      <c r="O22" s="1134"/>
      <c r="P22" s="1137"/>
      <c r="Q22" s="356"/>
      <c r="S22" s="1424"/>
    </row>
    <row r="23" spans="2:19" s="352" customFormat="1" ht="23" customHeight="1">
      <c r="B23" s="1124" t="s">
        <v>3021</v>
      </c>
      <c r="C23" s="1125"/>
      <c r="D23" s="1126"/>
      <c r="E23" s="1101"/>
      <c r="F23" s="1127"/>
      <c r="G23" s="334"/>
      <c r="H23" s="1104"/>
      <c r="I23" s="1101"/>
      <c r="J23" s="1101"/>
      <c r="K23" s="1128"/>
      <c r="L23" s="334"/>
      <c r="M23" s="1104"/>
      <c r="N23" s="1101"/>
      <c r="O23" s="334"/>
      <c r="P23" s="1129"/>
      <c r="Q23" s="351"/>
      <c r="S23" s="1427"/>
    </row>
    <row r="24" spans="2:19" s="352" customFormat="1" ht="23" customHeight="1">
      <c r="B24" s="1124" t="s">
        <v>2862</v>
      </c>
      <c r="C24" s="1125"/>
      <c r="D24" s="1126"/>
      <c r="E24" s="1101"/>
      <c r="F24" s="1127"/>
      <c r="G24" s="1130"/>
      <c r="H24" s="1104"/>
      <c r="I24" s="1101"/>
      <c r="J24" s="1101"/>
      <c r="K24" s="1128"/>
      <c r="L24" s="334"/>
      <c r="M24" s="1104"/>
      <c r="N24" s="1101"/>
      <c r="O24" s="1130"/>
      <c r="P24" s="1129"/>
      <c r="Q24" s="982"/>
      <c r="S24" s="1428"/>
    </row>
    <row r="25" spans="2:19" s="835" customFormat="1" ht="13" customHeight="1">
      <c r="B25" s="981"/>
      <c r="C25" s="1390"/>
      <c r="D25" s="1071"/>
      <c r="E25" s="1072"/>
      <c r="F25" s="1387"/>
      <c r="G25" s="332"/>
      <c r="H25" s="1072"/>
      <c r="I25" s="1072"/>
      <c r="J25" s="1072"/>
      <c r="K25" s="1388"/>
      <c r="L25" s="1074"/>
      <c r="M25" s="1072"/>
      <c r="N25" s="1072"/>
      <c r="O25" s="332"/>
      <c r="P25" s="1391"/>
      <c r="Q25" s="343"/>
    </row>
    <row r="26" spans="2:19" s="352" customFormat="1" ht="20.5" customHeight="1" thickBot="1">
      <c r="B26" s="1112" t="s">
        <v>33</v>
      </c>
      <c r="C26" s="1083">
        <f>C23+C24</f>
        <v>0</v>
      </c>
      <c r="D26" s="1086"/>
      <c r="E26" s="1088"/>
      <c r="F26" s="1084">
        <f>F23+F24</f>
        <v>0</v>
      </c>
      <c r="G26" s="1089"/>
      <c r="H26" s="1090">
        <f>H23+H24</f>
        <v>0</v>
      </c>
      <c r="I26" s="1088"/>
      <c r="J26" s="1088"/>
      <c r="K26" s="1085">
        <f>K23+K24</f>
        <v>0</v>
      </c>
      <c r="L26" s="1091"/>
      <c r="M26" s="1090">
        <f>M23+M24</f>
        <v>0</v>
      </c>
      <c r="N26" s="1092"/>
      <c r="O26" s="1089"/>
      <c r="P26" s="1087">
        <f>P23+P24</f>
        <v>0</v>
      </c>
      <c r="Q26" s="343"/>
    </row>
    <row r="27" spans="2:19" ht="7.5" customHeight="1" thickBot="1">
      <c r="B27" s="983"/>
      <c r="C27" s="357"/>
      <c r="D27" s="357"/>
      <c r="E27" s="357"/>
      <c r="F27" s="1007"/>
      <c r="G27" s="357"/>
      <c r="H27" s="357"/>
      <c r="I27" s="357"/>
      <c r="J27" s="357"/>
      <c r="K27" s="841"/>
      <c r="L27" s="357"/>
      <c r="M27" s="357"/>
      <c r="N27" s="357"/>
      <c r="O27" s="357"/>
      <c r="P27" s="1043"/>
      <c r="Q27" s="354"/>
    </row>
    <row r="28" spans="2:19" ht="7.5" customHeight="1" thickBot="1">
      <c r="B28" s="984"/>
      <c r="C28" s="985"/>
      <c r="D28" s="985"/>
      <c r="E28" s="985"/>
      <c r="F28" s="1008"/>
      <c r="G28" s="358"/>
      <c r="H28" s="358"/>
      <c r="I28" s="358"/>
      <c r="J28" s="358"/>
      <c r="K28" s="842"/>
      <c r="L28" s="358"/>
      <c r="M28" s="780"/>
      <c r="N28" s="985"/>
      <c r="O28" s="985"/>
      <c r="P28" s="1044"/>
      <c r="Q28" s="354"/>
    </row>
    <row r="29" spans="2:19" s="352" customFormat="1" ht="19.5" customHeight="1">
      <c r="B29" s="1098" t="s">
        <v>1839</v>
      </c>
      <c r="C29" s="1132"/>
      <c r="D29" s="1132"/>
      <c r="E29" s="1132"/>
      <c r="F29" s="1013"/>
      <c r="G29" s="520"/>
      <c r="H29" s="521"/>
      <c r="I29" s="521"/>
      <c r="J29" s="521"/>
      <c r="K29" s="576"/>
      <c r="L29" s="432"/>
      <c r="M29" s="1132"/>
      <c r="N29" s="1132"/>
      <c r="O29" s="1134"/>
      <c r="P29" s="1137"/>
      <c r="Q29" s="356"/>
    </row>
    <row r="30" spans="2:19" s="835" customFormat="1" ht="30.5" customHeight="1">
      <c r="B30" s="980" t="s">
        <v>3022</v>
      </c>
      <c r="C30" s="1075"/>
      <c r="D30" s="1072"/>
      <c r="E30" s="1072"/>
      <c r="F30" s="1073"/>
      <c r="G30" s="1074"/>
      <c r="H30" s="1075"/>
      <c r="I30" s="1072"/>
      <c r="J30" s="1072"/>
      <c r="K30" s="1076"/>
      <c r="L30" s="1074"/>
      <c r="M30" s="1075"/>
      <c r="N30" s="1072"/>
      <c r="O30" s="1074"/>
      <c r="P30" s="1077"/>
      <c r="Q30" s="356"/>
    </row>
    <row r="31" spans="2:19" s="835" customFormat="1" ht="23" customHeight="1">
      <c r="B31" s="980" t="s">
        <v>3023</v>
      </c>
      <c r="C31" s="1075"/>
      <c r="D31" s="1072"/>
      <c r="E31" s="1072"/>
      <c r="F31" s="1073"/>
      <c r="G31" s="1093"/>
      <c r="H31" s="1075"/>
      <c r="I31" s="1072"/>
      <c r="J31" s="1072"/>
      <c r="K31" s="1076"/>
      <c r="L31" s="1074"/>
      <c r="M31" s="1075"/>
      <c r="N31" s="1072"/>
      <c r="O31" s="1093"/>
      <c r="P31" s="1077"/>
      <c r="Q31" s="355"/>
    </row>
    <row r="32" spans="2:19" s="835" customFormat="1" ht="23" customHeight="1">
      <c r="B32" s="980" t="s">
        <v>1840</v>
      </c>
      <c r="C32" s="1075"/>
      <c r="D32" s="1072"/>
      <c r="E32" s="1072"/>
      <c r="F32" s="1073"/>
      <c r="G32" s="1093"/>
      <c r="H32" s="1075"/>
      <c r="I32" s="1072"/>
      <c r="J32" s="1072"/>
      <c r="K32" s="1076"/>
      <c r="L32" s="1074"/>
      <c r="M32" s="1075"/>
      <c r="N32" s="1072"/>
      <c r="O32" s="1093"/>
      <c r="P32" s="1077"/>
      <c r="Q32" s="355"/>
    </row>
    <row r="33" spans="2:17" s="352" customFormat="1" ht="13">
      <c r="B33" s="986"/>
      <c r="C33" s="1392"/>
      <c r="D33" s="1072"/>
      <c r="E33" s="1072"/>
      <c r="F33" s="1387"/>
      <c r="G33" s="1074"/>
      <c r="H33" s="1072"/>
      <c r="I33" s="1072"/>
      <c r="J33" s="1072"/>
      <c r="K33" s="1393"/>
      <c r="L33" s="334"/>
      <c r="M33" s="1392"/>
      <c r="N33" s="1072"/>
      <c r="O33" s="1074"/>
      <c r="P33" s="1394"/>
      <c r="Q33" s="356"/>
    </row>
    <row r="34" spans="2:17" s="352" customFormat="1" ht="24.5" customHeight="1" thickBot="1">
      <c r="B34" s="1112" t="s">
        <v>33</v>
      </c>
      <c r="C34" s="1083">
        <f>C30+C31+C32</f>
        <v>0</v>
      </c>
      <c r="D34" s="1086"/>
      <c r="E34" s="1092"/>
      <c r="F34" s="1084">
        <f>F30+F31+F32</f>
        <v>0</v>
      </c>
      <c r="G34" s="1094"/>
      <c r="H34" s="1090">
        <f>H30+H31+H32</f>
        <v>0</v>
      </c>
      <c r="I34" s="1092"/>
      <c r="J34" s="1092"/>
      <c r="K34" s="1085">
        <f>K30+K31+K32</f>
        <v>0</v>
      </c>
      <c r="L34" s="334"/>
      <c r="M34" s="1090">
        <f>M30+M31+M32</f>
        <v>0</v>
      </c>
      <c r="N34" s="1095"/>
      <c r="O34" s="1096"/>
      <c r="P34" s="1087">
        <f>P30+P31+P32</f>
        <v>0</v>
      </c>
      <c r="Q34" s="350"/>
    </row>
    <row r="35" spans="2:17" s="352" customFormat="1" ht="6.65" customHeight="1" thickBot="1">
      <c r="B35" s="987"/>
      <c r="C35" s="988"/>
      <c r="D35" s="988"/>
      <c r="E35" s="989"/>
      <c r="F35" s="1009"/>
      <c r="G35" s="990"/>
      <c r="H35" s="989"/>
      <c r="I35" s="989"/>
      <c r="J35" s="989"/>
      <c r="K35" s="1035"/>
      <c r="L35" s="432"/>
      <c r="M35" s="989"/>
      <c r="N35" s="989"/>
      <c r="O35" s="990"/>
      <c r="P35" s="1045"/>
      <c r="Q35" s="350"/>
    </row>
    <row r="36" spans="2:17" ht="25.5" customHeight="1">
      <c r="B36" s="1099" t="s">
        <v>1841</v>
      </c>
      <c r="C36" s="1138"/>
      <c r="D36" s="1138"/>
      <c r="E36" s="1138"/>
      <c r="F36" s="1139"/>
      <c r="G36" s="1140"/>
      <c r="H36" s="1138"/>
      <c r="I36" s="1138"/>
      <c r="J36" s="1138"/>
      <c r="K36" s="1141"/>
      <c r="L36" s="1142"/>
      <c r="M36" s="1138"/>
      <c r="N36" s="1138"/>
      <c r="O36" s="1140"/>
      <c r="P36" s="1143"/>
      <c r="Q36" s="347"/>
    </row>
    <row r="37" spans="2:17" s="352" customFormat="1" ht="23" customHeight="1">
      <c r="B37" s="991" t="s">
        <v>3021</v>
      </c>
      <c r="C37" s="1075"/>
      <c r="D37" s="1072"/>
      <c r="E37" s="1072"/>
      <c r="F37" s="1073"/>
      <c r="G37" s="1074"/>
      <c r="H37" s="1075"/>
      <c r="I37" s="1072"/>
      <c r="J37" s="1072"/>
      <c r="K37" s="1076"/>
      <c r="L37" s="334"/>
      <c r="M37" s="1075"/>
      <c r="N37" s="1072"/>
      <c r="O37" s="1074"/>
      <c r="P37" s="1077"/>
      <c r="Q37" s="356"/>
    </row>
    <row r="38" spans="2:17" ht="23" customHeight="1">
      <c r="B38" s="992" t="s">
        <v>1842</v>
      </c>
      <c r="C38" s="1075"/>
      <c r="D38" s="1072"/>
      <c r="E38" s="1072"/>
      <c r="F38" s="1073"/>
      <c r="G38" s="1074"/>
      <c r="H38" s="1075"/>
      <c r="I38" s="1072"/>
      <c r="J38" s="1072"/>
      <c r="K38" s="1076"/>
      <c r="L38" s="334"/>
      <c r="M38" s="1075"/>
      <c r="N38" s="1072"/>
      <c r="O38" s="1074"/>
      <c r="P38" s="1077"/>
      <c r="Q38" s="347"/>
    </row>
    <row r="39" spans="2:17" ht="23" customHeight="1">
      <c r="B39" s="993" t="s">
        <v>1843</v>
      </c>
      <c r="C39" s="1100"/>
      <c r="D39" s="1101"/>
      <c r="E39" s="1101"/>
      <c r="F39" s="1073"/>
      <c r="G39" s="1102"/>
      <c r="H39" s="1100"/>
      <c r="I39" s="1101"/>
      <c r="J39" s="1101"/>
      <c r="K39" s="1076"/>
      <c r="L39" s="334"/>
      <c r="M39" s="1100"/>
      <c r="N39" s="1101"/>
      <c r="O39" s="1102"/>
      <c r="P39" s="1077"/>
      <c r="Q39" s="360"/>
    </row>
    <row r="40" spans="2:17" ht="10" customHeight="1">
      <c r="B40" s="993"/>
      <c r="C40" s="1101"/>
      <c r="D40" s="1101"/>
      <c r="E40" s="1101"/>
      <c r="F40" s="1387"/>
      <c r="G40" s="1102"/>
      <c r="H40" s="1101"/>
      <c r="I40" s="1101"/>
      <c r="J40" s="1101"/>
      <c r="K40" s="1388"/>
      <c r="L40" s="334"/>
      <c r="M40" s="1101"/>
      <c r="N40" s="1101"/>
      <c r="O40" s="1102"/>
      <c r="P40" s="1389"/>
      <c r="Q40" s="360"/>
    </row>
    <row r="41" spans="2:17" s="352" customFormat="1" ht="22" customHeight="1" thickBot="1">
      <c r="B41" s="1112" t="s">
        <v>33</v>
      </c>
      <c r="C41" s="1090">
        <f>C37+C38+C39</f>
        <v>0</v>
      </c>
      <c r="D41" s="1095"/>
      <c r="E41" s="1095"/>
      <c r="F41" s="1084">
        <f>F37+F38+F39</f>
        <v>0</v>
      </c>
      <c r="G41" s="1103"/>
      <c r="H41" s="1090">
        <f>H37+H38+H39</f>
        <v>0</v>
      </c>
      <c r="I41" s="1092"/>
      <c r="J41" s="1092"/>
      <c r="K41" s="1085">
        <f>K37+K38+K39</f>
        <v>0</v>
      </c>
      <c r="L41" s="334"/>
      <c r="M41" s="1090">
        <f>M37+M38+M39</f>
        <v>0</v>
      </c>
      <c r="N41" s="1095"/>
      <c r="O41" s="1103"/>
      <c r="P41" s="1087">
        <f>P37+P38+P39</f>
        <v>0</v>
      </c>
      <c r="Q41" s="350"/>
    </row>
    <row r="42" spans="2:17" s="352" customFormat="1" ht="9" customHeight="1" thickBot="1">
      <c r="B42" s="987"/>
      <c r="C42" s="989"/>
      <c r="D42" s="989"/>
      <c r="E42" s="989"/>
      <c r="F42" s="1009"/>
      <c r="G42" s="994"/>
      <c r="H42" s="989"/>
      <c r="I42" s="989"/>
      <c r="J42" s="989"/>
      <c r="K42" s="1035"/>
      <c r="L42" s="432"/>
      <c r="M42" s="989"/>
      <c r="N42" s="989"/>
      <c r="O42" s="994"/>
      <c r="P42" s="1045"/>
      <c r="Q42" s="350"/>
    </row>
    <row r="43" spans="2:17" s="352" customFormat="1" ht="23" customHeight="1" thickTop="1">
      <c r="B43" s="1117" t="s">
        <v>3001</v>
      </c>
      <c r="C43" s="1395"/>
      <c r="D43" s="1395"/>
      <c r="E43" s="1395"/>
      <c r="F43" s="1396"/>
      <c r="G43" s="1397"/>
      <c r="H43" s="1395"/>
      <c r="I43" s="1395"/>
      <c r="J43" s="1395"/>
      <c r="K43" s="1398"/>
      <c r="L43" s="1399"/>
      <c r="M43" s="1395"/>
      <c r="N43" s="1395"/>
      <c r="O43" s="1397"/>
      <c r="P43" s="1400"/>
      <c r="Q43" s="356"/>
    </row>
    <row r="44" spans="2:17" s="352" customFormat="1" ht="23" customHeight="1">
      <c r="B44" s="993" t="s">
        <v>3002</v>
      </c>
      <c r="C44" s="1104"/>
      <c r="D44" s="1101"/>
      <c r="E44" s="1101"/>
      <c r="F44" s="1073"/>
      <c r="G44" s="334"/>
      <c r="H44" s="1104"/>
      <c r="I44" s="1101"/>
      <c r="J44" s="1101"/>
      <c r="K44" s="1076"/>
      <c r="L44" s="334"/>
      <c r="M44" s="1104"/>
      <c r="N44" s="1101"/>
      <c r="O44" s="334"/>
      <c r="P44" s="1077"/>
      <c r="Q44" s="351"/>
    </row>
    <row r="45" spans="2:17" s="352" customFormat="1" ht="23" customHeight="1">
      <c r="B45" s="993" t="s">
        <v>2869</v>
      </c>
      <c r="C45" s="1100"/>
      <c r="D45" s="1101"/>
      <c r="E45" s="1101"/>
      <c r="F45" s="1073"/>
      <c r="G45" s="334"/>
      <c r="H45" s="1100"/>
      <c r="I45" s="1101"/>
      <c r="J45" s="1101"/>
      <c r="K45" s="1076"/>
      <c r="L45" s="334"/>
      <c r="M45" s="1100"/>
      <c r="N45" s="1101"/>
      <c r="O45" s="334"/>
      <c r="P45" s="1077"/>
      <c r="Q45" s="351"/>
    </row>
    <row r="46" spans="2:17" s="352" customFormat="1" ht="23" customHeight="1">
      <c r="B46" s="995" t="s">
        <v>7</v>
      </c>
      <c r="C46" s="1100"/>
      <c r="D46" s="1072"/>
      <c r="E46" s="1072"/>
      <c r="F46" s="1073"/>
      <c r="G46" s="1074"/>
      <c r="H46" s="1100"/>
      <c r="I46" s="1072"/>
      <c r="J46" s="1072"/>
      <c r="K46" s="1076"/>
      <c r="L46" s="334"/>
      <c r="M46" s="1100"/>
      <c r="N46" s="1072"/>
      <c r="O46" s="1074"/>
      <c r="P46" s="1077"/>
      <c r="Q46" s="356"/>
    </row>
    <row r="47" spans="2:17" s="352" customFormat="1" ht="11.5" customHeight="1">
      <c r="B47" s="995"/>
      <c r="C47" s="1101"/>
      <c r="D47" s="1072"/>
      <c r="E47" s="1072"/>
      <c r="F47" s="1387"/>
      <c r="G47" s="1074"/>
      <c r="H47" s="1101"/>
      <c r="I47" s="1072"/>
      <c r="J47" s="1072"/>
      <c r="K47" s="1388"/>
      <c r="L47" s="334"/>
      <c r="M47" s="1101"/>
      <c r="N47" s="1072"/>
      <c r="O47" s="1074"/>
      <c r="P47" s="1389"/>
      <c r="Q47" s="356"/>
    </row>
    <row r="48" spans="2:17" s="352" customFormat="1" ht="23" customHeight="1" thickBot="1">
      <c r="B48" s="1112" t="s">
        <v>33</v>
      </c>
      <c r="C48" s="1090">
        <f>SUM(C44:C46)</f>
        <v>0</v>
      </c>
      <c r="D48" s="1072"/>
      <c r="E48" s="1072"/>
      <c r="F48" s="1084">
        <f>SUM(F44:F46)</f>
        <v>0</v>
      </c>
      <c r="G48" s="1074"/>
      <c r="H48" s="1090">
        <f>SUM(H44:H46)</f>
        <v>0</v>
      </c>
      <c r="I48" s="1072"/>
      <c r="J48" s="1072"/>
      <c r="K48" s="1085">
        <f>SUM(K44:K46)</f>
        <v>0</v>
      </c>
      <c r="L48" s="334"/>
      <c r="M48" s="1090">
        <f>SUM(M44:M46)</f>
        <v>0</v>
      </c>
      <c r="N48" s="1072"/>
      <c r="O48" s="1074"/>
      <c r="P48" s="1087">
        <f>SUM(P44:P46)</f>
        <v>0</v>
      </c>
      <c r="Q48" s="356"/>
    </row>
    <row r="49" spans="1:18" ht="9" customHeight="1" thickBot="1">
      <c r="A49" s="1209"/>
      <c r="B49" s="1209"/>
      <c r="C49" s="1210"/>
      <c r="D49" s="1210"/>
      <c r="E49" s="1210"/>
      <c r="F49" s="1211"/>
      <c r="G49" s="523"/>
      <c r="H49" s="1210"/>
      <c r="I49" s="1210"/>
      <c r="J49" s="1210"/>
      <c r="K49" s="1212"/>
      <c r="L49" s="455"/>
      <c r="M49" s="1210"/>
      <c r="N49" s="1210"/>
      <c r="O49" s="523"/>
      <c r="P49" s="1213"/>
      <c r="Q49" s="361"/>
    </row>
    <row r="50" spans="1:18" ht="51" customHeight="1" thickTop="1" thickBot="1">
      <c r="B50" s="996"/>
      <c r="C50" s="361"/>
      <c r="D50" s="361"/>
      <c r="E50" s="361"/>
      <c r="F50" s="1010"/>
      <c r="G50" s="362"/>
      <c r="H50" s="361"/>
      <c r="I50" s="361"/>
      <c r="J50" s="361"/>
      <c r="K50" s="1036"/>
      <c r="L50" s="338"/>
      <c r="M50" s="361"/>
      <c r="N50" s="361"/>
      <c r="O50" s="362"/>
      <c r="P50" s="1036"/>
      <c r="Q50" s="361"/>
    </row>
    <row r="51" spans="1:18" ht="34.5" customHeight="1" thickTop="1" thickBot="1">
      <c r="A51" s="1181" t="s">
        <v>3068</v>
      </c>
      <c r="B51" s="1203" t="s">
        <v>3069</v>
      </c>
      <c r="C51" s="998"/>
      <c r="D51" s="524"/>
      <c r="E51" s="524"/>
      <c r="F51" s="1170"/>
      <c r="G51" s="1105"/>
      <c r="H51" s="1106"/>
      <c r="I51" s="1106"/>
      <c r="J51" s="1106"/>
      <c r="K51" s="1170"/>
      <c r="L51" s="1107"/>
      <c r="M51" s="1106"/>
      <c r="N51" s="1106"/>
      <c r="O51" s="1108"/>
      <c r="P51" s="1171"/>
      <c r="Q51" s="346"/>
    </row>
    <row r="52" spans="1:18" ht="10" customHeight="1" thickBot="1">
      <c r="A52" s="1055"/>
      <c r="B52" s="1055"/>
      <c r="C52" s="523"/>
      <c r="D52" s="523"/>
      <c r="E52" s="523"/>
      <c r="F52" s="1052"/>
      <c r="G52" s="525"/>
      <c r="H52" s="523"/>
      <c r="I52" s="523"/>
      <c r="J52" s="523"/>
      <c r="K52" s="1053"/>
      <c r="L52" s="455"/>
      <c r="M52" s="523"/>
      <c r="N52" s="523"/>
      <c r="O52" s="525"/>
      <c r="P52" s="1054"/>
      <c r="Q52" s="363"/>
    </row>
    <row r="53" spans="1:18" ht="2.5" customHeight="1" thickTop="1">
      <c r="B53" s="362"/>
      <c r="C53" s="362"/>
      <c r="D53" s="362"/>
      <c r="E53" s="362"/>
      <c r="F53" s="1011"/>
      <c r="G53" s="363"/>
      <c r="H53" s="362"/>
      <c r="I53" s="362"/>
      <c r="J53" s="362"/>
      <c r="K53" s="839"/>
      <c r="L53" s="338"/>
      <c r="M53" s="362"/>
      <c r="N53" s="362"/>
      <c r="O53" s="363"/>
      <c r="P53" s="1046"/>
      <c r="Q53" s="363"/>
    </row>
    <row r="54" spans="1:18" s="352" customFormat="1" ht="51" customHeight="1" thickBot="1">
      <c r="B54" s="1215"/>
      <c r="C54" s="355"/>
      <c r="D54" s="355"/>
      <c r="E54" s="355"/>
      <c r="F54" s="1006"/>
      <c r="G54" s="356"/>
      <c r="H54" s="355"/>
      <c r="I54" s="355"/>
      <c r="J54" s="355"/>
      <c r="K54" s="522"/>
      <c r="L54" s="351"/>
      <c r="M54" s="355"/>
      <c r="N54" s="355"/>
      <c r="O54" s="356"/>
      <c r="P54" s="522"/>
      <c r="Q54" s="356"/>
    </row>
    <row r="55" spans="1:18" s="352" customFormat="1" ht="58" customHeight="1" thickTop="1" thickBot="1">
      <c r="A55" s="1181" t="s">
        <v>3071</v>
      </c>
      <c r="B55" s="1200" t="s">
        <v>3089</v>
      </c>
      <c r="C55" s="1175" t="s">
        <v>1833</v>
      </c>
      <c r="D55" s="1176"/>
      <c r="E55" s="1176"/>
      <c r="F55" s="1177" t="s">
        <v>1835</v>
      </c>
      <c r="G55" s="1178"/>
      <c r="H55" s="1176" t="s">
        <v>1833</v>
      </c>
      <c r="I55" s="1176"/>
      <c r="J55" s="1176"/>
      <c r="K55" s="1177" t="s">
        <v>1835</v>
      </c>
      <c r="L55" s="1179"/>
      <c r="M55" s="1176" t="s">
        <v>1833</v>
      </c>
      <c r="N55" s="1176"/>
      <c r="O55" s="1178"/>
      <c r="P55" s="1180" t="s">
        <v>1835</v>
      </c>
      <c r="Q55" s="356"/>
      <c r="R55" s="970"/>
    </row>
    <row r="56" spans="1:18" s="352" customFormat="1" ht="32.5" customHeight="1" thickTop="1">
      <c r="B56" s="857" t="s">
        <v>1837</v>
      </c>
      <c r="C56" s="1144"/>
      <c r="D56" s="1072"/>
      <c r="E56" s="1072"/>
      <c r="F56" s="1150"/>
      <c r="G56" s="1074"/>
      <c r="H56" s="1144"/>
      <c r="I56" s="1072"/>
      <c r="J56" s="1072"/>
      <c r="K56" s="1145"/>
      <c r="L56" s="334"/>
      <c r="M56" s="1144"/>
      <c r="N56" s="1072"/>
      <c r="O56" s="1074"/>
      <c r="P56" s="1146"/>
      <c r="Q56" s="356"/>
      <c r="R56" s="1429" t="str">
        <f>IF(C67&gt;0,"N'oubliez pas de remplir cette section! Indiquez 0 lorsque il n'en y a pas!","")</f>
        <v/>
      </c>
    </row>
    <row r="57" spans="1:18" s="352" customFormat="1" ht="24.5" customHeight="1">
      <c r="B57" s="857" t="s">
        <v>1838</v>
      </c>
      <c r="C57" s="1147"/>
      <c r="D57" s="1072"/>
      <c r="E57" s="1072"/>
      <c r="F57" s="1150"/>
      <c r="G57" s="1074"/>
      <c r="H57" s="1147"/>
      <c r="I57" s="1072"/>
      <c r="J57" s="1072"/>
      <c r="K57" s="1148"/>
      <c r="L57" s="334"/>
      <c r="M57" s="1147"/>
      <c r="N57" s="1072"/>
      <c r="O57" s="1074"/>
      <c r="P57" s="1149"/>
      <c r="Q57" s="356"/>
    </row>
    <row r="58" spans="1:18" s="352" customFormat="1" ht="27.5" customHeight="1">
      <c r="B58" s="857" t="s">
        <v>3029</v>
      </c>
      <c r="C58" s="1147"/>
      <c r="D58" s="1072"/>
      <c r="E58" s="1072"/>
      <c r="F58" s="1150"/>
      <c r="G58" s="1074"/>
      <c r="H58" s="1147"/>
      <c r="I58" s="1072"/>
      <c r="J58" s="1072"/>
      <c r="K58" s="1148"/>
      <c r="L58" s="334"/>
      <c r="M58" s="1147"/>
      <c r="N58" s="1072"/>
      <c r="O58" s="1074"/>
      <c r="P58" s="1149"/>
      <c r="Q58" s="356"/>
    </row>
    <row r="59" spans="1:18" s="352" customFormat="1" ht="8" customHeight="1">
      <c r="A59" s="1220"/>
      <c r="B59" s="986"/>
      <c r="C59" s="355"/>
      <c r="D59" s="355"/>
      <c r="E59" s="355"/>
      <c r="F59" s="1006"/>
      <c r="G59" s="356"/>
      <c r="H59" s="355"/>
      <c r="I59" s="355"/>
      <c r="J59" s="355"/>
      <c r="K59" s="522"/>
      <c r="L59" s="351"/>
      <c r="M59" s="355"/>
      <c r="N59" s="355"/>
      <c r="O59" s="356"/>
      <c r="P59" s="1208"/>
      <c r="Q59" s="356"/>
    </row>
    <row r="60" spans="1:18" ht="6" customHeight="1" thickBot="1">
      <c r="A60" s="1221"/>
      <c r="B60" s="1222"/>
      <c r="C60" s="1223"/>
      <c r="D60" s="1223"/>
      <c r="E60" s="1223"/>
      <c r="F60" s="1224"/>
      <c r="G60" s="1225"/>
      <c r="H60" s="1223"/>
      <c r="I60" s="1223"/>
      <c r="J60" s="1223"/>
      <c r="K60" s="1226"/>
      <c r="L60" s="455"/>
      <c r="M60" s="1223"/>
      <c r="N60" s="1223"/>
      <c r="O60" s="1225"/>
      <c r="P60" s="1227"/>
      <c r="Q60" s="347"/>
    </row>
    <row r="61" spans="1:18" ht="10.5" customHeight="1" thickTop="1">
      <c r="B61" s="338"/>
      <c r="C61" s="346"/>
      <c r="D61" s="346"/>
      <c r="E61" s="346"/>
      <c r="F61" s="1003"/>
      <c r="G61" s="347"/>
      <c r="H61" s="346"/>
      <c r="I61" s="346"/>
      <c r="J61" s="346"/>
      <c r="K61" s="840"/>
      <c r="L61" s="338"/>
      <c r="M61" s="346"/>
      <c r="N61" s="346"/>
      <c r="O61" s="347"/>
      <c r="P61" s="1049"/>
      <c r="Q61" s="347"/>
    </row>
    <row r="62" spans="1:18" ht="0.65" customHeight="1">
      <c r="B62" s="338"/>
      <c r="C62" s="346"/>
      <c r="D62" s="346"/>
      <c r="E62" s="346"/>
      <c r="F62" s="1003"/>
      <c r="G62" s="347"/>
      <c r="H62" s="346"/>
      <c r="I62" s="346"/>
      <c r="J62" s="346"/>
      <c r="K62" s="840"/>
      <c r="L62" s="338"/>
      <c r="M62" s="346"/>
      <c r="N62" s="346"/>
      <c r="O62" s="347"/>
      <c r="P62" s="1049"/>
      <c r="Q62" s="347"/>
    </row>
    <row r="63" spans="1:18" ht="33" customHeight="1" thickBot="1">
      <c r="B63" s="338"/>
      <c r="C63" s="346"/>
      <c r="D63" s="346"/>
      <c r="E63" s="346"/>
      <c r="F63" s="1003"/>
      <c r="G63" s="347"/>
      <c r="H63" s="346"/>
      <c r="I63" s="346"/>
      <c r="J63" s="346"/>
      <c r="K63" s="840"/>
      <c r="L63" s="338"/>
      <c r="M63" s="346"/>
      <c r="N63" s="346"/>
      <c r="O63" s="347"/>
      <c r="P63" s="1049"/>
      <c r="Q63" s="347"/>
    </row>
    <row r="64" spans="1:18" ht="30" customHeight="1" thickTop="1">
      <c r="A64" s="1525" t="s">
        <v>2863</v>
      </c>
      <c r="B64" s="1526"/>
      <c r="C64" s="1534" t="s">
        <v>2948</v>
      </c>
      <c r="D64" s="1535"/>
      <c r="E64" s="1535"/>
      <c r="F64" s="1535"/>
      <c r="G64" s="1216"/>
      <c r="H64" s="1534" t="s">
        <v>2947</v>
      </c>
      <c r="I64" s="1535"/>
      <c r="J64" s="1535"/>
      <c r="K64" s="1535"/>
      <c r="L64" s="1217"/>
      <c r="M64" s="1534" t="s">
        <v>1834</v>
      </c>
      <c r="N64" s="1535"/>
      <c r="O64" s="1535"/>
      <c r="P64" s="1536"/>
      <c r="Q64" s="363"/>
    </row>
    <row r="65" spans="1:18" s="335" customFormat="1" ht="30" customHeight="1" thickBot="1">
      <c r="A65" s="1527"/>
      <c r="B65" s="1528"/>
      <c r="C65" s="1195" t="s">
        <v>1833</v>
      </c>
      <c r="D65" s="1196"/>
      <c r="E65" s="1196"/>
      <c r="F65" s="1197" t="s">
        <v>1835</v>
      </c>
      <c r="G65" s="1198"/>
      <c r="H65" s="1195" t="s">
        <v>1833</v>
      </c>
      <c r="I65" s="1196"/>
      <c r="J65" s="1196"/>
      <c r="K65" s="1197" t="s">
        <v>1835</v>
      </c>
      <c r="L65" s="1199"/>
      <c r="M65" s="1195" t="s">
        <v>1833</v>
      </c>
      <c r="N65" s="1196"/>
      <c r="O65" s="1196"/>
      <c r="P65" s="1218" t="s">
        <v>1835</v>
      </c>
      <c r="Q65" s="1183"/>
    </row>
    <row r="66" spans="1:18" s="352" customFormat="1" ht="10" customHeight="1">
      <c r="A66" s="1527"/>
      <c r="B66" s="1528"/>
      <c r="C66" s="1194"/>
      <c r="D66" s="1184"/>
      <c r="E66" s="1185"/>
      <c r="F66" s="1186"/>
      <c r="G66" s="1187"/>
      <c r="H66" s="1190"/>
      <c r="I66" s="1185"/>
      <c r="J66" s="1185"/>
      <c r="K66" s="1191"/>
      <c r="L66" s="1182"/>
      <c r="M66" s="1190"/>
      <c r="N66" s="1184"/>
      <c r="O66" s="1193"/>
      <c r="P66" s="1109"/>
      <c r="Q66" s="356"/>
    </row>
    <row r="67" spans="1:18" s="352" customFormat="1" ht="26.15" customHeight="1">
      <c r="A67" s="1527"/>
      <c r="B67" s="1528"/>
      <c r="C67" s="1451">
        <f>C48+C41+C34+C26+C19</f>
        <v>0</v>
      </c>
      <c r="D67" s="1188"/>
      <c r="E67" s="1185"/>
      <c r="F67" s="1110">
        <f>F19+F26+F34+F41+F48</f>
        <v>0</v>
      </c>
      <c r="G67" s="1187"/>
      <c r="H67" s="1451">
        <f>H48+H41+H34+H26+H19</f>
        <v>0</v>
      </c>
      <c r="I67" s="1185"/>
      <c r="J67" s="1185"/>
      <c r="K67" s="1111">
        <f>K19+K26+K34+K41+K48</f>
        <v>0</v>
      </c>
      <c r="L67" s="1182"/>
      <c r="M67" s="1451">
        <f>M48+M41+M34+M26+M19</f>
        <v>0</v>
      </c>
      <c r="N67" s="1188"/>
      <c r="O67" s="1193"/>
      <c r="P67" s="1219">
        <f>P19+P26+P34+P41+P48</f>
        <v>0</v>
      </c>
      <c r="Q67" s="356"/>
      <c r="R67" s="970"/>
    </row>
    <row r="68" spans="1:18" s="352" customFormat="1" ht="7" customHeight="1" thickBot="1">
      <c r="A68" s="1529"/>
      <c r="B68" s="1530"/>
      <c r="C68" s="858"/>
      <c r="D68" s="858"/>
      <c r="E68" s="858"/>
      <c r="F68" s="1012"/>
      <c r="G68" s="1189"/>
      <c r="H68" s="1192"/>
      <c r="I68" s="858"/>
      <c r="J68" s="858"/>
      <c r="K68" s="859"/>
      <c r="L68" s="861"/>
      <c r="M68" s="1192"/>
      <c r="N68" s="858"/>
      <c r="O68" s="860"/>
      <c r="P68" s="1047"/>
      <c r="Q68" s="356"/>
    </row>
    <row r="69" spans="1:18" ht="50" customHeight="1" thickTop="1" thickBot="1">
      <c r="B69" s="455"/>
      <c r="C69" s="346"/>
      <c r="D69" s="346"/>
      <c r="E69" s="346"/>
      <c r="F69" s="1003"/>
      <c r="G69" s="347"/>
      <c r="H69" s="346"/>
      <c r="I69" s="346"/>
      <c r="J69" s="346"/>
      <c r="K69" s="840"/>
      <c r="L69" s="338"/>
      <c r="M69" s="346"/>
      <c r="N69" s="346"/>
      <c r="O69" s="347"/>
      <c r="P69" s="1049"/>
      <c r="Q69" s="347"/>
    </row>
    <row r="70" spans="1:18" ht="32.5" customHeight="1" thickTop="1">
      <c r="A70" s="1202" t="s">
        <v>190</v>
      </c>
      <c r="B70" s="1202" t="s">
        <v>3072</v>
      </c>
      <c r="C70" s="1151"/>
      <c r="D70" s="1152"/>
      <c r="E70" s="1152"/>
      <c r="F70" s="1153"/>
      <c r="G70" s="1154"/>
      <c r="H70" s="1151"/>
      <c r="I70" s="1152"/>
      <c r="J70" s="1152"/>
      <c r="K70" s="1155"/>
      <c r="L70" s="1156"/>
      <c r="M70" s="347"/>
      <c r="P70" s="339"/>
    </row>
    <row r="71" spans="1:18" ht="10" customHeight="1">
      <c r="B71" s="456"/>
      <c r="C71" s="457"/>
      <c r="D71" s="458"/>
      <c r="E71" s="458"/>
      <c r="F71" s="1014"/>
      <c r="G71" s="347"/>
      <c r="H71" s="457"/>
      <c r="I71" s="458"/>
      <c r="J71" s="458"/>
      <c r="K71" s="843"/>
      <c r="L71" s="1056"/>
      <c r="M71" s="347"/>
      <c r="P71" s="339"/>
    </row>
    <row r="72" spans="1:18" ht="32" customHeight="1">
      <c r="B72" s="1201" t="s">
        <v>3066</v>
      </c>
      <c r="C72" s="1161" t="s">
        <v>2948</v>
      </c>
      <c r="D72" s="1166"/>
      <c r="E72" s="1166"/>
      <c r="F72" s="1167"/>
      <c r="G72" s="1074"/>
      <c r="H72" s="1161" t="s">
        <v>2947</v>
      </c>
      <c r="I72" s="1168"/>
      <c r="J72" s="1168"/>
      <c r="K72" s="1169"/>
      <c r="L72" s="1056"/>
      <c r="M72" s="347"/>
      <c r="P72" s="339"/>
    </row>
    <row r="73" spans="1:18" ht="10.5" customHeight="1">
      <c r="B73" s="1160"/>
      <c r="C73" s="1057"/>
      <c r="D73" s="1058"/>
      <c r="E73" s="1058"/>
      <c r="F73" s="1059"/>
      <c r="G73" s="347"/>
      <c r="H73" s="1057"/>
      <c r="I73" s="1058"/>
      <c r="J73" s="1058"/>
      <c r="K73" s="1060"/>
      <c r="L73" s="1056"/>
      <c r="M73" s="347"/>
      <c r="P73" s="339"/>
    </row>
    <row r="74" spans="1:18" ht="24.65" customHeight="1">
      <c r="B74" s="1159" t="s">
        <v>3030</v>
      </c>
      <c r="C74" s="1516"/>
      <c r="D74" s="1516"/>
      <c r="E74" s="1516"/>
      <c r="F74" s="1516"/>
      <c r="G74" s="334"/>
      <c r="H74" s="1516"/>
      <c r="I74" s="1516"/>
      <c r="J74" s="1516"/>
      <c r="K74" s="1516"/>
      <c r="L74" s="1056"/>
      <c r="M74" s="347"/>
      <c r="P74" s="339"/>
    </row>
    <row r="75" spans="1:18" ht="18.649999999999999" customHeight="1">
      <c r="B75" s="1157" t="s">
        <v>313</v>
      </c>
      <c r="C75" s="1517"/>
      <c r="D75" s="1517"/>
      <c r="E75" s="1517"/>
      <c r="F75" s="1517"/>
      <c r="G75" s="334"/>
      <c r="H75" s="1517"/>
      <c r="I75" s="1517"/>
      <c r="J75" s="1517"/>
      <c r="K75" s="1517"/>
      <c r="L75" s="1056"/>
      <c r="M75" s="347"/>
      <c r="O75" s="970"/>
      <c r="P75" s="339"/>
    </row>
    <row r="76" spans="1:18" ht="18.649999999999999" customHeight="1">
      <c r="B76" s="1157" t="s">
        <v>317</v>
      </c>
      <c r="C76" s="1517"/>
      <c r="D76" s="1517"/>
      <c r="E76" s="1517"/>
      <c r="F76" s="1517"/>
      <c r="G76" s="334"/>
      <c r="H76" s="1517"/>
      <c r="I76" s="1517"/>
      <c r="J76" s="1517"/>
      <c r="K76" s="1517"/>
      <c r="L76" s="1056"/>
      <c r="M76" s="347"/>
      <c r="P76" s="339"/>
    </row>
    <row r="77" spans="1:18" ht="18.649999999999999" customHeight="1">
      <c r="B77" s="1158" t="s">
        <v>2894</v>
      </c>
      <c r="C77" s="1517"/>
      <c r="D77" s="1517"/>
      <c r="E77" s="1517"/>
      <c r="F77" s="1517"/>
      <c r="G77" s="334"/>
      <c r="H77" s="1517"/>
      <c r="I77" s="1517"/>
      <c r="J77" s="1517"/>
      <c r="K77" s="1517"/>
      <c r="L77" s="1056"/>
      <c r="M77" s="347"/>
      <c r="P77" s="339"/>
    </row>
    <row r="78" spans="1:18" ht="9" customHeight="1" thickBot="1">
      <c r="B78" s="460"/>
      <c r="C78" s="1401"/>
      <c r="D78" s="1401"/>
      <c r="E78" s="1401"/>
      <c r="F78" s="1402"/>
      <c r="G78" s="338"/>
      <c r="H78" s="1403"/>
      <c r="I78" s="1403"/>
      <c r="J78" s="1403"/>
      <c r="K78" s="1404"/>
      <c r="L78" s="1056"/>
      <c r="M78" s="347"/>
      <c r="P78" s="339"/>
    </row>
    <row r="79" spans="1:18" s="1165" customFormat="1" ht="22.5" customHeight="1" thickBot="1">
      <c r="B79" s="1162" t="s">
        <v>8</v>
      </c>
      <c r="C79" s="1537">
        <f>SUM(C74:F77)</f>
        <v>0</v>
      </c>
      <c r="D79" s="1537"/>
      <c r="E79" s="1537"/>
      <c r="F79" s="1537"/>
      <c r="G79" s="1163"/>
      <c r="H79" s="1537">
        <f>SUM(H74:K77)</f>
        <v>0</v>
      </c>
      <c r="I79" s="1537"/>
      <c r="J79" s="1537"/>
      <c r="K79" s="1537"/>
      <c r="L79" s="1164"/>
      <c r="M79" s="1163"/>
    </row>
    <row r="80" spans="1:18" ht="10" customHeight="1">
      <c r="B80" s="510"/>
      <c r="C80" s="346"/>
      <c r="D80" s="346"/>
      <c r="E80" s="346"/>
      <c r="F80" s="1003"/>
      <c r="G80" s="347"/>
      <c r="H80" s="346"/>
      <c r="I80" s="346"/>
      <c r="J80" s="346"/>
      <c r="K80" s="840"/>
      <c r="L80" s="1056"/>
      <c r="M80" s="347"/>
      <c r="P80" s="339"/>
    </row>
    <row r="81" spans="1:19" s="352" customFormat="1" ht="10" customHeight="1" thickBot="1">
      <c r="A81" s="1252"/>
      <c r="B81" s="526"/>
      <c r="C81" s="527"/>
      <c r="D81" s="527"/>
      <c r="E81" s="527"/>
      <c r="F81" s="1015"/>
      <c r="G81" s="527"/>
      <c r="H81" s="527"/>
      <c r="I81" s="527"/>
      <c r="J81" s="527"/>
      <c r="K81" s="844"/>
      <c r="L81" s="1061"/>
      <c r="M81" s="351"/>
    </row>
    <row r="82" spans="1:19" ht="8.5" customHeight="1" thickTop="1">
      <c r="B82" s="1253"/>
      <c r="C82" s="337"/>
      <c r="D82" s="337"/>
      <c r="E82" s="337"/>
      <c r="F82" s="1000"/>
      <c r="G82" s="337"/>
      <c r="H82" s="337"/>
      <c r="I82" s="337"/>
      <c r="J82" s="337"/>
      <c r="K82" s="838"/>
      <c r="L82" s="337"/>
      <c r="M82" s="337"/>
      <c r="N82" s="337"/>
      <c r="O82" s="337"/>
      <c r="P82" s="838"/>
      <c r="Q82" s="337"/>
    </row>
    <row r="83" spans="1:19" ht="50.5" customHeight="1" thickBot="1">
      <c r="B83" s="336"/>
      <c r="C83" s="337"/>
      <c r="D83" s="337"/>
      <c r="E83" s="337"/>
      <c r="F83" s="1000"/>
      <c r="G83" s="337"/>
      <c r="H83" s="337"/>
      <c r="I83" s="337"/>
      <c r="J83" s="337"/>
      <c r="K83" s="838"/>
      <c r="L83" s="337"/>
      <c r="M83" s="337"/>
      <c r="N83" s="337"/>
      <c r="O83" s="337"/>
      <c r="P83" s="838"/>
      <c r="Q83" s="337"/>
    </row>
    <row r="84" spans="1:19" s="352" customFormat="1" ht="24.5" customHeight="1">
      <c r="A84" s="1204" t="s">
        <v>2898</v>
      </c>
      <c r="B84" s="1407" t="s">
        <v>3090</v>
      </c>
      <c r="C84" s="1408"/>
      <c r="D84" s="1408"/>
      <c r="E84" s="1409"/>
      <c r="F84" s="1016"/>
      <c r="G84" s="431"/>
      <c r="H84" s="431"/>
      <c r="I84" s="431"/>
      <c r="J84" s="431"/>
      <c r="K84" s="845"/>
      <c r="L84" s="431"/>
      <c r="M84" s="431"/>
      <c r="N84" s="431"/>
      <c r="O84" s="431"/>
      <c r="P84" s="1050"/>
      <c r="Q84" s="351"/>
    </row>
    <row r="85" spans="1:19" s="352" customFormat="1" ht="15.65" customHeight="1">
      <c r="A85" s="1405"/>
      <c r="B85" s="1410"/>
      <c r="C85" s="359"/>
      <c r="D85" s="359"/>
      <c r="E85" s="1411"/>
      <c r="F85" s="1017"/>
      <c r="G85" s="359"/>
      <c r="H85" s="359"/>
      <c r="I85" s="359"/>
      <c r="J85" s="359"/>
      <c r="K85" s="846"/>
      <c r="L85" s="359"/>
      <c r="M85" s="359"/>
      <c r="N85" s="359"/>
      <c r="O85" s="359"/>
      <c r="P85" s="1051"/>
      <c r="Q85" s="351"/>
    </row>
    <row r="86" spans="1:19" s="352" customFormat="1" ht="20.5" customHeight="1">
      <c r="A86" s="1405"/>
      <c r="B86" s="1412" t="s">
        <v>1848</v>
      </c>
      <c r="C86" s="461"/>
      <c r="D86" s="342"/>
      <c r="E86" s="1413"/>
      <c r="F86" s="1018"/>
      <c r="G86" s="342"/>
      <c r="H86" s="342"/>
      <c r="I86" s="342"/>
      <c r="J86" s="342"/>
      <c r="K86" s="847"/>
      <c r="L86" s="364"/>
      <c r="M86" s="342"/>
      <c r="N86" s="342"/>
      <c r="O86" s="342"/>
      <c r="P86" s="847"/>
      <c r="Q86" s="364"/>
    </row>
    <row r="87" spans="1:19" s="352" customFormat="1" ht="22" customHeight="1">
      <c r="A87" s="1405"/>
      <c r="B87" s="1412" t="s">
        <v>1846</v>
      </c>
      <c r="C87" s="462"/>
      <c r="D87" s="364"/>
      <c r="E87" s="1414"/>
      <c r="F87" s="1019"/>
      <c r="G87" s="364"/>
      <c r="H87" s="364"/>
      <c r="I87" s="364"/>
      <c r="J87" s="364"/>
      <c r="K87" s="848"/>
      <c r="L87" s="364"/>
      <c r="M87" s="364"/>
      <c r="N87" s="364"/>
      <c r="O87" s="364"/>
      <c r="P87" s="848"/>
      <c r="Q87" s="364"/>
    </row>
    <row r="88" spans="1:19" s="352" customFormat="1" ht="12" customHeight="1" thickBot="1">
      <c r="A88" s="1406"/>
      <c r="B88" s="1415"/>
      <c r="C88" s="349"/>
      <c r="D88" s="349"/>
      <c r="E88" s="1416"/>
      <c r="F88" s="1019"/>
      <c r="G88" s="364"/>
      <c r="H88" s="364"/>
      <c r="I88" s="364"/>
      <c r="J88" s="364"/>
      <c r="K88" s="848"/>
      <c r="L88" s="364"/>
      <c r="M88" s="364"/>
      <c r="N88" s="364"/>
      <c r="O88" s="364"/>
      <c r="P88" s="848"/>
      <c r="Q88" s="364"/>
    </row>
    <row r="89" spans="1:19" s="352" customFormat="1" ht="36.65" customHeight="1" thickTop="1">
      <c r="B89" s="355"/>
      <c r="C89" s="364"/>
      <c r="D89" s="364"/>
      <c r="E89" s="364"/>
      <c r="F89" s="1019"/>
      <c r="G89" s="364"/>
      <c r="H89" s="364"/>
      <c r="I89" s="364"/>
      <c r="J89" s="364"/>
      <c r="K89" s="848"/>
      <c r="L89" s="364"/>
      <c r="M89" s="364"/>
      <c r="N89" s="364"/>
      <c r="O89" s="364"/>
      <c r="P89" s="848"/>
      <c r="Q89" s="364"/>
    </row>
    <row r="90" spans="1:19" ht="1.5" customHeight="1">
      <c r="B90" s="346"/>
      <c r="C90" s="1532"/>
      <c r="D90" s="1532"/>
      <c r="E90" s="1532"/>
      <c r="F90" s="1532"/>
      <c r="G90" s="1532"/>
      <c r="H90" s="1532"/>
      <c r="I90" s="1532"/>
      <c r="J90" s="1532"/>
      <c r="K90" s="1532"/>
      <c r="L90" s="433"/>
      <c r="M90" s="1532"/>
      <c r="N90" s="1532"/>
      <c r="O90" s="1532"/>
      <c r="P90" s="1532"/>
      <c r="Q90" s="363"/>
    </row>
    <row r="91" spans="1:19" ht="8.5" customHeight="1">
      <c r="B91" s="336"/>
      <c r="C91" s="337"/>
      <c r="D91" s="337"/>
      <c r="E91" s="337"/>
      <c r="F91" s="1000"/>
      <c r="G91" s="337"/>
      <c r="H91" s="337"/>
      <c r="I91" s="337"/>
      <c r="J91" s="337"/>
      <c r="K91" s="838"/>
      <c r="L91" s="337"/>
      <c r="M91" s="337"/>
      <c r="N91" s="337"/>
      <c r="O91" s="337"/>
      <c r="Q91" s="338"/>
      <c r="S91" s="339" t="s">
        <v>90</v>
      </c>
    </row>
    <row r="92" spans="1:19" ht="19.5" hidden="1" customHeight="1">
      <c r="B92" s="365"/>
      <c r="C92" s="365"/>
      <c r="D92" s="365"/>
      <c r="E92" s="365"/>
      <c r="F92" s="1020"/>
      <c r="G92" s="365"/>
      <c r="H92" s="365"/>
      <c r="I92" s="365"/>
      <c r="J92" s="365"/>
      <c r="K92" s="849"/>
      <c r="L92" s="365"/>
      <c r="M92" s="365"/>
      <c r="N92" s="365"/>
      <c r="O92" s="365"/>
      <c r="P92" s="849"/>
      <c r="Q92" s="365"/>
    </row>
    <row r="93" spans="1:19" ht="62.5" customHeight="1">
      <c r="B93" s="781" t="s">
        <v>2966</v>
      </c>
      <c r="C93" s="365"/>
      <c r="D93" s="365"/>
      <c r="E93" s="365"/>
      <c r="F93" s="1020"/>
      <c r="G93" s="365"/>
      <c r="H93" s="365"/>
      <c r="I93" s="365"/>
      <c r="J93" s="365"/>
      <c r="K93" s="849"/>
      <c r="L93" s="365"/>
      <c r="M93" s="365"/>
      <c r="N93" s="365"/>
      <c r="O93" s="365"/>
      <c r="P93" s="849"/>
      <c r="Q93" s="365"/>
    </row>
    <row r="94" spans="1:19" ht="44.15" customHeight="1">
      <c r="B94" s="366"/>
      <c r="C94" s="365"/>
      <c r="D94" s="365"/>
      <c r="E94" s="365"/>
      <c r="F94" s="1020"/>
      <c r="G94" s="365"/>
      <c r="H94" s="365"/>
      <c r="I94" s="365"/>
      <c r="J94" s="365"/>
      <c r="K94" s="849"/>
      <c r="L94" s="365"/>
      <c r="M94" s="365"/>
      <c r="N94" s="365"/>
      <c r="O94" s="365"/>
      <c r="P94" s="849"/>
      <c r="Q94" s="365"/>
    </row>
    <row r="95" spans="1:19" ht="21" customHeight="1">
      <c r="B95" s="709" t="s">
        <v>2958</v>
      </c>
      <c r="C95" s="710"/>
      <c r="D95" s="710"/>
      <c r="E95" s="710"/>
      <c r="F95" s="1016"/>
      <c r="G95" s="710"/>
      <c r="H95" s="710"/>
      <c r="I95" s="710"/>
      <c r="J95" s="710"/>
      <c r="K95" s="845"/>
      <c r="L95" s="710"/>
      <c r="M95" s="710"/>
      <c r="N95" s="710"/>
      <c r="O95" s="710"/>
      <c r="P95" s="845"/>
      <c r="Q95" s="367"/>
    </row>
    <row r="96" spans="1:19" ht="14.5" customHeight="1">
      <c r="B96" s="367"/>
      <c r="C96" s="367"/>
      <c r="D96" s="367"/>
      <c r="E96" s="367"/>
      <c r="F96" s="1021"/>
      <c r="G96" s="367"/>
      <c r="H96" s="367"/>
      <c r="I96" s="367"/>
      <c r="J96" s="367"/>
      <c r="K96" s="850"/>
      <c r="L96" s="367"/>
      <c r="M96" s="367"/>
      <c r="N96" s="367"/>
      <c r="O96" s="367"/>
      <c r="P96" s="850"/>
      <c r="Q96" s="367"/>
    </row>
    <row r="97" spans="2:17" ht="17.149999999999999" hidden="1" customHeight="1">
      <c r="C97" s="369"/>
      <c r="D97" s="369"/>
      <c r="E97" s="369"/>
      <c r="F97" s="1022"/>
      <c r="G97" s="369"/>
      <c r="H97" s="369"/>
      <c r="I97" s="369"/>
      <c r="J97" s="369"/>
      <c r="K97" s="851"/>
      <c r="L97" s="369"/>
      <c r="M97" s="369"/>
      <c r="N97" s="369"/>
      <c r="O97" s="369"/>
      <c r="P97" s="851"/>
      <c r="Q97" s="368"/>
    </row>
    <row r="98" spans="2:17" ht="17.149999999999999" customHeight="1">
      <c r="B98" s="604" t="s">
        <v>3031</v>
      </c>
      <c r="C98" s="369"/>
      <c r="D98" s="369"/>
      <c r="E98" s="369"/>
      <c r="F98" s="1022"/>
      <c r="G98" s="369"/>
      <c r="H98" s="369"/>
      <c r="I98" s="369"/>
      <c r="J98" s="369"/>
      <c r="K98" s="851"/>
      <c r="L98" s="369"/>
      <c r="M98" s="369"/>
      <c r="N98" s="369"/>
      <c r="O98" s="369"/>
      <c r="P98" s="851"/>
      <c r="Q98" s="368"/>
    </row>
    <row r="99" spans="2:17" ht="27" customHeight="1">
      <c r="B99" s="1533" t="s">
        <v>3032</v>
      </c>
      <c r="C99" s="1533"/>
      <c r="D99" s="1533"/>
      <c r="E99" s="1533"/>
      <c r="F99" s="1533"/>
      <c r="G99" s="1533"/>
      <c r="H99" s="1533"/>
      <c r="I99" s="1533"/>
      <c r="J99" s="1533"/>
      <c r="K99" s="1533"/>
      <c r="L99" s="369"/>
      <c r="M99" s="369"/>
      <c r="N99" s="369"/>
      <c r="O99" s="369"/>
      <c r="P99" s="851"/>
      <c r="Q99" s="368"/>
    </row>
    <row r="100" spans="2:17" ht="6" customHeight="1">
      <c r="B100" s="370"/>
      <c r="C100" s="370"/>
      <c r="D100" s="370"/>
      <c r="E100" s="370"/>
      <c r="F100" s="1023"/>
      <c r="G100" s="370"/>
      <c r="H100" s="370"/>
      <c r="I100" s="370"/>
      <c r="J100" s="370"/>
      <c r="K100" s="370"/>
      <c r="L100" s="369"/>
      <c r="M100" s="369"/>
      <c r="N100" s="369"/>
      <c r="O100" s="369"/>
      <c r="P100" s="851"/>
      <c r="Q100" s="368"/>
    </row>
    <row r="101" spans="2:17" ht="24" customHeight="1">
      <c r="B101" s="885" t="s">
        <v>2955</v>
      </c>
      <c r="C101" s="602"/>
      <c r="D101" s="602"/>
      <c r="E101" s="602"/>
      <c r="F101" s="1024"/>
      <c r="G101" s="602"/>
      <c r="H101" s="602"/>
      <c r="I101" s="602"/>
      <c r="J101" s="602"/>
      <c r="K101" s="852"/>
      <c r="L101" s="602"/>
      <c r="M101" s="602"/>
      <c r="N101" s="602"/>
      <c r="O101" s="602"/>
      <c r="P101" s="852"/>
      <c r="Q101" s="367"/>
    </row>
    <row r="102" spans="2:17" ht="14.5" customHeight="1">
      <c r="B102" s="334" t="s">
        <v>2888</v>
      </c>
      <c r="C102" s="370"/>
      <c r="D102" s="370"/>
      <c r="E102" s="370"/>
      <c r="F102" s="1023"/>
      <c r="G102" s="370"/>
      <c r="H102" s="370"/>
      <c r="I102" s="370"/>
      <c r="J102" s="370"/>
      <c r="K102" s="853"/>
      <c r="L102" s="370"/>
      <c r="M102" s="370"/>
      <c r="N102" s="370"/>
      <c r="O102" s="370"/>
      <c r="P102" s="853"/>
      <c r="Q102" s="370"/>
    </row>
    <row r="103" spans="2:17" ht="33.75" customHeight="1">
      <c r="B103" s="604" t="s">
        <v>2956</v>
      </c>
      <c r="C103" s="370"/>
      <c r="D103" s="370"/>
      <c r="E103" s="370"/>
      <c r="F103" s="1023"/>
      <c r="G103" s="370"/>
      <c r="H103" s="370"/>
      <c r="I103" s="370"/>
      <c r="J103" s="370"/>
      <c r="K103" s="853"/>
      <c r="L103" s="370"/>
      <c r="M103" s="370"/>
      <c r="N103" s="370"/>
      <c r="O103" s="370"/>
      <c r="P103" s="853"/>
      <c r="Q103" s="370"/>
    </row>
    <row r="104" spans="2:17" ht="14.5" customHeight="1">
      <c r="B104" s="601" t="s">
        <v>3009</v>
      </c>
      <c r="C104" s="370"/>
      <c r="D104" s="370"/>
      <c r="E104" s="370"/>
      <c r="F104" s="1023"/>
      <c r="G104" s="370"/>
      <c r="H104" s="370"/>
      <c r="I104" s="370"/>
      <c r="J104" s="370"/>
      <c r="K104" s="853"/>
      <c r="L104" s="370"/>
      <c r="M104" s="370"/>
      <c r="N104" s="370"/>
      <c r="O104" s="370"/>
      <c r="P104" s="853"/>
      <c r="Q104" s="370"/>
    </row>
    <row r="105" spans="2:17" ht="30" customHeight="1">
      <c r="B105" s="603" t="s">
        <v>2889</v>
      </c>
      <c r="C105" s="602"/>
      <c r="D105" s="602"/>
      <c r="E105" s="602"/>
      <c r="F105" s="1024"/>
      <c r="G105" s="602"/>
      <c r="H105" s="602"/>
      <c r="I105" s="602"/>
      <c r="J105" s="602"/>
      <c r="K105" s="852"/>
      <c r="L105" s="602"/>
      <c r="M105" s="602"/>
      <c r="N105" s="602"/>
      <c r="O105" s="602"/>
      <c r="P105" s="852"/>
      <c r="Q105" s="367"/>
    </row>
    <row r="106" spans="2:17" ht="14.15" customHeight="1">
      <c r="B106" s="601" t="s">
        <v>2890</v>
      </c>
      <c r="C106" s="368"/>
      <c r="D106" s="368"/>
      <c r="E106" s="368"/>
      <c r="F106" s="1025"/>
      <c r="G106" s="368"/>
      <c r="H106" s="368"/>
      <c r="I106" s="368"/>
      <c r="J106" s="368"/>
      <c r="K106" s="854"/>
      <c r="L106" s="368"/>
      <c r="M106" s="368"/>
      <c r="N106" s="368"/>
      <c r="O106" s="368"/>
      <c r="P106" s="854"/>
      <c r="Q106" s="368"/>
    </row>
    <row r="107" spans="2:17" ht="39.65" customHeight="1">
      <c r="B107" s="603" t="s">
        <v>1847</v>
      </c>
      <c r="C107" s="602"/>
      <c r="D107" s="602"/>
      <c r="E107" s="602"/>
      <c r="F107" s="1024"/>
      <c r="G107" s="602"/>
      <c r="H107" s="602"/>
      <c r="I107" s="602"/>
      <c r="J107" s="602"/>
      <c r="K107" s="852"/>
      <c r="L107" s="602"/>
      <c r="M107" s="602"/>
      <c r="N107" s="602"/>
      <c r="O107" s="602"/>
      <c r="P107" s="852"/>
      <c r="Q107" s="367"/>
    </row>
    <row r="108" spans="2:17" ht="87" customHeight="1">
      <c r="B108" s="1531" t="s">
        <v>2949</v>
      </c>
      <c r="C108" s="1531"/>
      <c r="D108" s="1531"/>
      <c r="E108" s="1531"/>
      <c r="F108" s="1531"/>
      <c r="G108" s="1531"/>
      <c r="H108" s="1531"/>
      <c r="I108" s="1531"/>
      <c r="J108" s="1531"/>
      <c r="K108" s="1531"/>
      <c r="L108" s="1531"/>
      <c r="M108" s="1531"/>
      <c r="N108" s="1531"/>
      <c r="O108" s="1531"/>
      <c r="P108" s="1531"/>
      <c r="Q108" s="368"/>
    </row>
    <row r="109" spans="2:17" s="51" customFormat="1" ht="20.5" customHeight="1">
      <c r="B109" s="190" t="s">
        <v>2957</v>
      </c>
      <c r="C109" s="528"/>
      <c r="D109" s="528"/>
      <c r="E109" s="528"/>
      <c r="F109" s="1026"/>
      <c r="G109" s="528"/>
      <c r="K109" s="1037"/>
      <c r="P109" s="1037"/>
    </row>
    <row r="110" spans="2:17" s="108" customFormat="1" ht="36.65" customHeight="1">
      <c r="B110" s="531" t="s">
        <v>317</v>
      </c>
      <c r="C110" s="529"/>
      <c r="D110" s="529"/>
      <c r="E110" s="529"/>
      <c r="F110" s="1027"/>
      <c r="G110" s="529"/>
      <c r="K110" s="1038"/>
      <c r="P110" s="1038"/>
    </row>
    <row r="111" spans="2:17" s="51" customFormat="1" ht="12" customHeight="1">
      <c r="B111" s="436" t="s">
        <v>3010</v>
      </c>
      <c r="C111" s="180"/>
      <c r="D111" s="180"/>
      <c r="E111" s="180"/>
      <c r="F111" s="1028"/>
      <c r="G111" s="180"/>
      <c r="K111" s="1037"/>
      <c r="P111" s="1037"/>
    </row>
    <row r="113" spans="2:16" ht="22" customHeight="1">
      <c r="B113" s="1386" t="s">
        <v>2894</v>
      </c>
    </row>
    <row r="114" spans="2:16" ht="15.65" customHeight="1">
      <c r="B114" s="165" t="s">
        <v>2870</v>
      </c>
      <c r="C114" s="165"/>
      <c r="D114" s="165"/>
      <c r="E114" s="165"/>
      <c r="F114" s="1030"/>
      <c r="G114" s="165"/>
      <c r="H114" s="165"/>
      <c r="I114" s="165"/>
      <c r="J114" s="165"/>
      <c r="K114" s="1040"/>
      <c r="L114" s="165"/>
      <c r="M114" s="165"/>
      <c r="N114" s="165"/>
      <c r="O114" s="165"/>
      <c r="P114" s="1040"/>
    </row>
    <row r="115" spans="2:16" ht="10" customHeight="1">
      <c r="B115" s="530"/>
      <c r="C115" s="530"/>
      <c r="D115" s="530"/>
      <c r="E115" s="530"/>
      <c r="F115" s="1031"/>
      <c r="G115" s="530"/>
      <c r="H115" s="530"/>
      <c r="I115" s="530"/>
      <c r="J115" s="530"/>
      <c r="K115" s="855"/>
      <c r="L115" s="530"/>
      <c r="M115" s="530"/>
      <c r="N115" s="530"/>
      <c r="O115" s="530"/>
      <c r="P115" s="855"/>
    </row>
    <row r="121" spans="2:16" ht="13">
      <c r="C121" s="699"/>
    </row>
  </sheetData>
  <sheetProtection algorithmName="SHA-512" hashValue="kpgkqG0iltDVMIRl5i8RfynjaeAa6A2/I/GQsaLT2kOmEWBfMFx/AGaafezM79c/gILhSnA4a5isCAOSBnhqmA==" saltValue="xqYJr7SXn2q+tDrzULBsIw==" spinCount="100000" sheet="1" objects="1" formatCells="0"/>
  <mergeCells count="24">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 ref="B12:B13"/>
    <mergeCell ref="H74:K74"/>
    <mergeCell ref="H75:K75"/>
    <mergeCell ref="H77:K77"/>
    <mergeCell ref="C76:F76"/>
    <mergeCell ref="C12:F12"/>
    <mergeCell ref="H12:K12"/>
    <mergeCell ref="H76:K76"/>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FEC5A-517A-4958-BEF3-A3805734533D}">
  <sheetPr codeName="Feuil18"/>
  <dimension ref="A1:EP83"/>
  <sheetViews>
    <sheetView showGridLines="0" showZeros="0" zoomScale="90" zoomScaleNormal="90" zoomScaleSheetLayoutView="110" workbookViewId="0">
      <selection activeCell="S23" sqref="S23"/>
    </sheetView>
  </sheetViews>
  <sheetFormatPr baseColWidth="10" defaultRowHeight="13"/>
  <cols>
    <col min="1" max="1" width="40.6328125" style="51" customWidth="1"/>
    <col min="2" max="2" width="5.54296875" style="51" customWidth="1"/>
    <col min="3" max="3" width="12.1796875" style="51" customWidth="1"/>
    <col min="4" max="4" width="19.6328125" style="51" customWidth="1"/>
    <col min="5" max="5" width="9.453125" style="51" customWidth="1"/>
    <col min="6" max="6" width="19.6328125" style="51" customWidth="1"/>
    <col min="7" max="7" width="7.1796875" style="51" customWidth="1"/>
    <col min="8" max="8" width="19.6328125" style="51" customWidth="1"/>
    <col min="9" max="9" width="8.54296875" style="51" customWidth="1"/>
    <col min="10" max="10" width="19.6328125" style="51" customWidth="1"/>
    <col min="11" max="11" width="8.1796875" style="51" customWidth="1"/>
    <col min="12" max="12" width="19.6328125" style="51" customWidth="1"/>
    <col min="13" max="13" width="8" style="51" customWidth="1"/>
    <col min="14" max="14" width="19.6328125" style="51" customWidth="1"/>
    <col min="15" max="15" width="6.90625" style="51" customWidth="1"/>
    <col min="16" max="16" width="19.6328125" style="51" customWidth="1"/>
    <col min="17" max="17" width="10.08984375" style="51" customWidth="1"/>
    <col min="18" max="18" width="19.6328125" style="51" customWidth="1"/>
    <col min="19" max="19" width="6.1796875" style="51" customWidth="1"/>
    <col min="20" max="20" width="19.6328125" style="51" customWidth="1"/>
    <col min="21" max="21" width="6.1796875" style="51" customWidth="1"/>
    <col min="22" max="22" width="19.6328125" style="51" customWidth="1"/>
    <col min="23" max="23" width="6.1796875" style="51" customWidth="1"/>
    <col min="24" max="24" width="19.6328125" style="51" customWidth="1"/>
    <col min="25" max="25" width="6.1796875" style="51" customWidth="1"/>
    <col min="26" max="26" width="19.6328125" style="51" customWidth="1"/>
    <col min="27" max="27" width="6.1796875" style="51" customWidth="1"/>
    <col min="28" max="28" width="19.6328125" style="51" customWidth="1"/>
    <col min="29" max="29" width="6.1796875" style="51" customWidth="1"/>
    <col min="30" max="30" width="19.6328125" style="51" customWidth="1"/>
    <col min="31" max="31" width="6.1796875" style="51" customWidth="1"/>
    <col min="32" max="32" width="19.6328125" style="51" customWidth="1"/>
    <col min="33" max="33" width="6.1796875" style="51" customWidth="1"/>
    <col min="34" max="34" width="19.6328125" style="51" customWidth="1"/>
    <col min="35" max="35" width="6.1796875" style="51" customWidth="1"/>
    <col min="36" max="36" width="19.6328125" style="51" customWidth="1"/>
    <col min="37" max="37" width="6.1796875" style="51" customWidth="1"/>
    <col min="38" max="38" width="19.6328125" style="51" customWidth="1"/>
    <col min="39" max="39" width="6.1796875" style="51" customWidth="1"/>
    <col min="40" max="40" width="19.6328125" style="51" customWidth="1"/>
    <col min="41" max="41" width="6.1796875" style="51" customWidth="1"/>
    <col min="42" max="42" width="19.6328125" style="51" customWidth="1"/>
    <col min="43" max="43" width="6.1796875" style="51" customWidth="1"/>
    <col min="44" max="44" width="19.6328125" style="51" customWidth="1"/>
    <col min="45" max="45" width="6.1796875" style="51" customWidth="1"/>
    <col min="46" max="46" width="19.6328125" style="51" customWidth="1"/>
    <col min="47" max="47" width="6.1796875" style="51" customWidth="1"/>
    <col min="48" max="48" width="19.6328125" style="51" customWidth="1"/>
    <col min="49" max="49" width="6.1796875" style="51" customWidth="1"/>
    <col min="50" max="50" width="19.6328125" style="51" customWidth="1"/>
    <col min="51" max="51" width="6.1796875" style="51" customWidth="1"/>
    <col min="52" max="52" width="19.6328125" style="51" customWidth="1"/>
    <col min="53" max="53" width="6.1796875" style="51" customWidth="1"/>
    <col min="54" max="54" width="19.6328125" style="51" customWidth="1"/>
    <col min="55" max="55" width="6.1796875" style="51" customWidth="1"/>
    <col min="56" max="56" width="19.6328125" style="51" customWidth="1"/>
    <col min="57" max="57" width="6.1796875" style="51" customWidth="1"/>
    <col min="58" max="58" width="19.6328125" style="51" customWidth="1"/>
    <col min="59" max="59" width="6.1796875" style="51" customWidth="1"/>
    <col min="60" max="60" width="19.6328125" style="51" customWidth="1"/>
    <col min="61" max="61" width="6.1796875" style="51" customWidth="1"/>
    <col min="62" max="62" width="19.6328125" style="51" customWidth="1"/>
    <col min="63" max="63" width="6.1796875" style="51" customWidth="1"/>
    <col min="64" max="64" width="19.6328125" style="51" customWidth="1"/>
    <col min="65" max="65" width="6.1796875" style="51" customWidth="1"/>
    <col min="66" max="66" width="19.6328125" style="51" customWidth="1"/>
    <col min="67" max="67" width="6.1796875" style="51" customWidth="1"/>
    <col min="68" max="68" width="19.6328125" style="51" customWidth="1"/>
    <col min="69" max="69" width="6.1796875" style="51" customWidth="1"/>
    <col min="70" max="70" width="19.6328125" style="51" customWidth="1"/>
    <col min="71" max="71" width="6.1796875" style="51" customWidth="1"/>
    <col min="72" max="72" width="19.6328125" style="51" customWidth="1"/>
    <col min="73" max="73" width="6.1796875" style="51" customWidth="1"/>
    <col min="74" max="74" width="19.6328125" style="51" customWidth="1"/>
    <col min="75" max="75" width="6.1796875" style="51" customWidth="1"/>
    <col min="76" max="76" width="19.6328125" style="51" customWidth="1"/>
    <col min="77" max="77" width="6.1796875" style="51" customWidth="1"/>
    <col min="78" max="78" width="19.6328125" style="51" customWidth="1"/>
    <col min="79" max="79" width="6.1796875" style="51" customWidth="1"/>
    <col min="80" max="80" width="19.6328125" style="51" customWidth="1"/>
    <col min="81" max="81" width="6.1796875" style="51" customWidth="1"/>
    <col min="82" max="82" width="19.6328125" style="51" customWidth="1"/>
    <col min="83" max="83" width="6.1796875" style="51" customWidth="1"/>
    <col min="84" max="84" width="19.6328125" style="51" customWidth="1"/>
    <col min="85" max="85" width="6.1796875" style="51" customWidth="1"/>
    <col min="86" max="86" width="19.6328125" style="51" customWidth="1"/>
    <col min="87" max="87" width="6.1796875" style="51" customWidth="1"/>
    <col min="88" max="88" width="19.6328125" style="51" customWidth="1"/>
    <col min="89" max="89" width="6.1796875" style="51" customWidth="1"/>
    <col min="90" max="90" width="19.6328125" style="51" customWidth="1"/>
    <col min="91" max="91" width="6.1796875" style="51" customWidth="1"/>
    <col min="92" max="92" width="19.6328125" style="51" customWidth="1"/>
    <col min="93" max="93" width="6.1796875" style="51" customWidth="1"/>
    <col min="94" max="94" width="19.6328125" style="51" customWidth="1"/>
    <col min="95" max="95" width="6.1796875" style="51" customWidth="1"/>
    <col min="96" max="96" width="19.6328125" style="51" customWidth="1"/>
    <col min="97" max="97" width="6.1796875" style="51" customWidth="1"/>
    <col min="98" max="98" width="19.6328125" style="51" customWidth="1"/>
    <col min="99" max="99" width="6.1796875" style="51" customWidth="1"/>
    <col min="100" max="100" width="19.6328125" style="51" customWidth="1"/>
    <col min="101" max="101" width="6.1796875" style="51" customWidth="1"/>
    <col min="102" max="102" width="19.6328125" style="51" customWidth="1"/>
    <col min="103" max="103" width="6.1796875" style="51" customWidth="1"/>
    <col min="104" max="104" width="19.6328125" style="51" customWidth="1"/>
    <col min="105" max="105" width="6.1796875" style="51" customWidth="1"/>
    <col min="106" max="106" width="19.6328125" style="51" customWidth="1"/>
    <col min="107" max="107" width="6.1796875" style="51" customWidth="1"/>
    <col min="108" max="108" width="19.6328125" style="51" customWidth="1"/>
    <col min="109" max="109" width="6.1796875" style="51" customWidth="1"/>
    <col min="110" max="110" width="19.6328125" style="51" customWidth="1"/>
    <col min="111" max="111" width="6.1796875" style="51" customWidth="1"/>
    <col min="112" max="112" width="19.6328125" style="51" customWidth="1"/>
    <col min="113" max="113" width="6.1796875" style="51" customWidth="1"/>
    <col min="114" max="114" width="19.6328125" style="51" customWidth="1"/>
    <col min="115" max="115" width="6.1796875" style="51" customWidth="1"/>
    <col min="116" max="116" width="19.6328125" style="51" customWidth="1"/>
    <col min="117" max="117" width="6.1796875" style="51" customWidth="1"/>
    <col min="118" max="118" width="19.6328125" style="51" customWidth="1"/>
    <col min="119" max="119" width="6.1796875" style="51" customWidth="1"/>
    <col min="120" max="120" width="19.6328125" style="51" customWidth="1"/>
    <col min="121" max="121" width="6.1796875" style="51" customWidth="1"/>
    <col min="122" max="122" width="19.6328125" style="51" customWidth="1"/>
    <col min="123" max="123" width="6.1796875" style="51" customWidth="1"/>
    <col min="124" max="124" width="19.6328125" style="51" customWidth="1"/>
    <col min="125" max="125" width="6.1796875" style="51" customWidth="1"/>
    <col min="126" max="126" width="19.6328125" style="51" customWidth="1"/>
    <col min="127" max="127" width="6.1796875" style="51" customWidth="1"/>
    <col min="128" max="128" width="19.6328125" style="51" customWidth="1"/>
    <col min="129" max="129" width="6.1796875" style="51" customWidth="1"/>
    <col min="130" max="130" width="19.6328125" style="51" customWidth="1"/>
    <col min="131" max="131" width="6.1796875" style="51" customWidth="1"/>
    <col min="132" max="132" width="19.6328125" style="51" customWidth="1"/>
    <col min="133" max="133" width="6.1796875" style="51" customWidth="1"/>
    <col min="134" max="134" width="19.6328125" style="51" customWidth="1"/>
    <col min="135" max="135" width="6.1796875" style="51" customWidth="1"/>
    <col min="136" max="136" width="19.6328125" style="51" customWidth="1"/>
    <col min="137" max="137" width="6.1796875" style="51" customWidth="1"/>
    <col min="138" max="138" width="19.6328125" style="51" customWidth="1"/>
    <col min="139" max="139" width="6.1796875" style="51" customWidth="1"/>
    <col min="140" max="140" width="19.6328125" style="51" customWidth="1"/>
    <col min="141" max="141" width="6.1796875" style="51" customWidth="1"/>
    <col min="142" max="142" width="19.6328125" style="51" customWidth="1"/>
    <col min="143" max="143" width="6.1796875" style="51" customWidth="1"/>
    <col min="144" max="144" width="17.1796875" style="170" customWidth="1"/>
    <col min="145" max="145" width="10.81640625" style="51"/>
    <col min="146" max="151" width="16.26953125" style="51" customWidth="1"/>
    <col min="152" max="393" width="10.81640625" style="51"/>
    <col min="394" max="394" width="51.1796875" style="51" customWidth="1"/>
    <col min="395" max="400" width="14.7265625" style="51" customWidth="1"/>
    <col min="401" max="649" width="10.81640625" style="51"/>
    <col min="650" max="650" width="51.1796875" style="51" customWidth="1"/>
    <col min="651" max="656" width="14.7265625" style="51" customWidth="1"/>
    <col min="657" max="905" width="10.81640625" style="51"/>
    <col min="906" max="906" width="51.1796875" style="51" customWidth="1"/>
    <col min="907" max="912" width="14.7265625" style="51" customWidth="1"/>
    <col min="913" max="1161" width="10.81640625" style="51"/>
    <col min="1162" max="1162" width="51.1796875" style="51" customWidth="1"/>
    <col min="1163" max="1168" width="14.7265625" style="51" customWidth="1"/>
    <col min="1169" max="1417" width="10.81640625" style="51"/>
    <col min="1418" max="1418" width="51.1796875" style="51" customWidth="1"/>
    <col min="1419" max="1424" width="14.7265625" style="51" customWidth="1"/>
    <col min="1425" max="1673" width="10.81640625" style="51"/>
    <col min="1674" max="1674" width="51.1796875" style="51" customWidth="1"/>
    <col min="1675" max="1680" width="14.7265625" style="51" customWidth="1"/>
    <col min="1681" max="1929" width="10.81640625" style="51"/>
    <col min="1930" max="1930" width="51.1796875" style="51" customWidth="1"/>
    <col min="1931" max="1936" width="14.7265625" style="51" customWidth="1"/>
    <col min="1937" max="2185" width="10.81640625" style="51"/>
    <col min="2186" max="2186" width="51.1796875" style="51" customWidth="1"/>
    <col min="2187" max="2192" width="14.7265625" style="51" customWidth="1"/>
    <col min="2193" max="2441" width="10.81640625" style="51"/>
    <col min="2442" max="2442" width="51.1796875" style="51" customWidth="1"/>
    <col min="2443" max="2448" width="14.7265625" style="51" customWidth="1"/>
    <col min="2449" max="2697" width="10.81640625" style="51"/>
    <col min="2698" max="2698" width="51.1796875" style="51" customWidth="1"/>
    <col min="2699" max="2704" width="14.7265625" style="51" customWidth="1"/>
    <col min="2705" max="2953" width="10.81640625" style="51"/>
    <col min="2954" max="2954" width="51.1796875" style="51" customWidth="1"/>
    <col min="2955" max="2960" width="14.7265625" style="51" customWidth="1"/>
    <col min="2961" max="3209" width="10.81640625" style="51"/>
    <col min="3210" max="3210" width="51.1796875" style="51" customWidth="1"/>
    <col min="3211" max="3216" width="14.7265625" style="51" customWidth="1"/>
    <col min="3217" max="3465" width="10.81640625" style="51"/>
    <col min="3466" max="3466" width="51.1796875" style="51" customWidth="1"/>
    <col min="3467" max="3472" width="14.7265625" style="51" customWidth="1"/>
    <col min="3473" max="3721" width="10.81640625" style="51"/>
    <col min="3722" max="3722" width="51.1796875" style="51" customWidth="1"/>
    <col min="3723" max="3728" width="14.7265625" style="51" customWidth="1"/>
    <col min="3729" max="3977" width="10.81640625" style="51"/>
    <col min="3978" max="3978" width="51.1796875" style="51" customWidth="1"/>
    <col min="3979" max="3984" width="14.7265625" style="51" customWidth="1"/>
    <col min="3985" max="4233" width="10.81640625" style="51"/>
    <col min="4234" max="4234" width="51.1796875" style="51" customWidth="1"/>
    <col min="4235" max="4240" width="14.7265625" style="51" customWidth="1"/>
    <col min="4241" max="4489" width="10.81640625" style="51"/>
    <col min="4490" max="4490" width="51.1796875" style="51" customWidth="1"/>
    <col min="4491" max="4496" width="14.7265625" style="51" customWidth="1"/>
    <col min="4497" max="4745" width="10.81640625" style="51"/>
    <col min="4746" max="4746" width="51.1796875" style="51" customWidth="1"/>
    <col min="4747" max="4752" width="14.7265625" style="51" customWidth="1"/>
    <col min="4753" max="5001" width="10.81640625" style="51"/>
    <col min="5002" max="5002" width="51.1796875" style="51" customWidth="1"/>
    <col min="5003" max="5008" width="14.7265625" style="51" customWidth="1"/>
    <col min="5009" max="5257" width="10.81640625" style="51"/>
    <col min="5258" max="5258" width="51.1796875" style="51" customWidth="1"/>
    <col min="5259" max="5264" width="14.7265625" style="51" customWidth="1"/>
    <col min="5265" max="5513" width="10.81640625" style="51"/>
    <col min="5514" max="5514" width="51.1796875" style="51" customWidth="1"/>
    <col min="5515" max="5520" width="14.7265625" style="51" customWidth="1"/>
    <col min="5521" max="5769" width="10.81640625" style="51"/>
    <col min="5770" max="5770" width="51.1796875" style="51" customWidth="1"/>
    <col min="5771" max="5776" width="14.7265625" style="51" customWidth="1"/>
    <col min="5777" max="6025" width="10.81640625" style="51"/>
    <col min="6026" max="6026" width="51.1796875" style="51" customWidth="1"/>
    <col min="6027" max="6032" width="14.7265625" style="51" customWidth="1"/>
    <col min="6033" max="6281" width="10.81640625" style="51"/>
    <col min="6282" max="6282" width="51.1796875" style="51" customWidth="1"/>
    <col min="6283" max="6288" width="14.7265625" style="51" customWidth="1"/>
    <col min="6289" max="6537" width="10.81640625" style="51"/>
    <col min="6538" max="6538" width="51.1796875" style="51" customWidth="1"/>
    <col min="6539" max="6544" width="14.7265625" style="51" customWidth="1"/>
    <col min="6545" max="6793" width="10.81640625" style="51"/>
    <col min="6794" max="6794" width="51.1796875" style="51" customWidth="1"/>
    <col min="6795" max="6800" width="14.7265625" style="51" customWidth="1"/>
    <col min="6801" max="7049" width="10.81640625" style="51"/>
    <col min="7050" max="7050" width="51.1796875" style="51" customWidth="1"/>
    <col min="7051" max="7056" width="14.7265625" style="51" customWidth="1"/>
    <col min="7057" max="7305" width="10.81640625" style="51"/>
    <col min="7306" max="7306" width="51.1796875" style="51" customWidth="1"/>
    <col min="7307" max="7312" width="14.7265625" style="51" customWidth="1"/>
    <col min="7313" max="7561" width="10.81640625" style="51"/>
    <col min="7562" max="7562" width="51.1796875" style="51" customWidth="1"/>
    <col min="7563" max="7568" width="14.7265625" style="51" customWidth="1"/>
    <col min="7569" max="7817" width="10.81640625" style="51"/>
    <col min="7818" max="7818" width="51.1796875" style="51" customWidth="1"/>
    <col min="7819" max="7824" width="14.7265625" style="51" customWidth="1"/>
    <col min="7825" max="8073" width="10.81640625" style="51"/>
    <col min="8074" max="8074" width="51.1796875" style="51" customWidth="1"/>
    <col min="8075" max="8080" width="14.7265625" style="51" customWidth="1"/>
    <col min="8081" max="8329" width="10.81640625" style="51"/>
    <col min="8330" max="8330" width="51.1796875" style="51" customWidth="1"/>
    <col min="8331" max="8336" width="14.7265625" style="51" customWidth="1"/>
    <col min="8337" max="8585" width="10.81640625" style="51"/>
    <col min="8586" max="8586" width="51.1796875" style="51" customWidth="1"/>
    <col min="8587" max="8592" width="14.7265625" style="51" customWidth="1"/>
    <col min="8593" max="8841" width="10.81640625" style="51"/>
    <col min="8842" max="8842" width="51.1796875" style="51" customWidth="1"/>
    <col min="8843" max="8848" width="14.7265625" style="51" customWidth="1"/>
    <col min="8849" max="9097" width="10.81640625" style="51"/>
    <col min="9098" max="9098" width="51.1796875" style="51" customWidth="1"/>
    <col min="9099" max="9104" width="14.7265625" style="51" customWidth="1"/>
    <col min="9105" max="9353" width="10.81640625" style="51"/>
    <col min="9354" max="9354" width="51.1796875" style="51" customWidth="1"/>
    <col min="9355" max="9360" width="14.7265625" style="51" customWidth="1"/>
    <col min="9361" max="9609" width="10.81640625" style="51"/>
    <col min="9610" max="9610" width="51.1796875" style="51" customWidth="1"/>
    <col min="9611" max="9616" width="14.7265625" style="51" customWidth="1"/>
    <col min="9617" max="9865" width="10.81640625" style="51"/>
    <col min="9866" max="9866" width="51.1796875" style="51" customWidth="1"/>
    <col min="9867" max="9872" width="14.7265625" style="51" customWidth="1"/>
    <col min="9873" max="10121" width="10.81640625" style="51"/>
    <col min="10122" max="10122" width="51.1796875" style="51" customWidth="1"/>
    <col min="10123" max="10128" width="14.7265625" style="51" customWidth="1"/>
    <col min="10129" max="10377" width="10.81640625" style="51"/>
    <col min="10378" max="10378" width="51.1796875" style="51" customWidth="1"/>
    <col min="10379" max="10384" width="14.7265625" style="51" customWidth="1"/>
    <col min="10385" max="10633" width="10.81640625" style="51"/>
    <col min="10634" max="10634" width="51.1796875" style="51" customWidth="1"/>
    <col min="10635" max="10640" width="14.7265625" style="51" customWidth="1"/>
    <col min="10641" max="10889" width="10.81640625" style="51"/>
    <col min="10890" max="10890" width="51.1796875" style="51" customWidth="1"/>
    <col min="10891" max="10896" width="14.7265625" style="51" customWidth="1"/>
    <col min="10897" max="11145" width="10.81640625" style="51"/>
    <col min="11146" max="11146" width="51.1796875" style="51" customWidth="1"/>
    <col min="11147" max="11152" width="14.7265625" style="51" customWidth="1"/>
    <col min="11153" max="11401" width="10.81640625" style="51"/>
    <col min="11402" max="11402" width="51.1796875" style="51" customWidth="1"/>
    <col min="11403" max="11408" width="14.7265625" style="51" customWidth="1"/>
    <col min="11409" max="11657" width="10.81640625" style="51"/>
    <col min="11658" max="11658" width="51.1796875" style="51" customWidth="1"/>
    <col min="11659" max="11664" width="14.7265625" style="51" customWidth="1"/>
    <col min="11665" max="11913" width="10.81640625" style="51"/>
    <col min="11914" max="11914" width="51.1796875" style="51" customWidth="1"/>
    <col min="11915" max="11920" width="14.7265625" style="51" customWidth="1"/>
    <col min="11921" max="12169" width="10.81640625" style="51"/>
    <col min="12170" max="12170" width="51.1796875" style="51" customWidth="1"/>
    <col min="12171" max="12176" width="14.7265625" style="51" customWidth="1"/>
    <col min="12177" max="12425" width="10.81640625" style="51"/>
    <col min="12426" max="12426" width="51.1796875" style="51" customWidth="1"/>
    <col min="12427" max="12432" width="14.7265625" style="51" customWidth="1"/>
    <col min="12433" max="12681" width="10.81640625" style="51"/>
    <col min="12682" max="12682" width="51.1796875" style="51" customWidth="1"/>
    <col min="12683" max="12688" width="14.7265625" style="51" customWidth="1"/>
    <col min="12689" max="12937" width="10.81640625" style="51"/>
    <col min="12938" max="12938" width="51.1796875" style="51" customWidth="1"/>
    <col min="12939" max="12944" width="14.7265625" style="51" customWidth="1"/>
    <col min="12945" max="13193" width="10.81640625" style="51"/>
    <col min="13194" max="13194" width="51.1796875" style="51" customWidth="1"/>
    <col min="13195" max="13200" width="14.7265625" style="51" customWidth="1"/>
    <col min="13201" max="13449" width="10.81640625" style="51"/>
    <col min="13450" max="13450" width="51.1796875" style="51" customWidth="1"/>
    <col min="13451" max="13456" width="14.7265625" style="51" customWidth="1"/>
    <col min="13457" max="13705" width="10.81640625" style="51"/>
    <col min="13706" max="13706" width="51.1796875" style="51" customWidth="1"/>
    <col min="13707" max="13712" width="14.7265625" style="51" customWidth="1"/>
    <col min="13713" max="13961" width="10.81640625" style="51"/>
    <col min="13962" max="13962" width="51.1796875" style="51" customWidth="1"/>
    <col min="13963" max="13968" width="14.7265625" style="51" customWidth="1"/>
    <col min="13969" max="14217" width="10.81640625" style="51"/>
    <col min="14218" max="14218" width="51.1796875" style="51" customWidth="1"/>
    <col min="14219" max="14224" width="14.7265625" style="51" customWidth="1"/>
    <col min="14225" max="14473" width="10.81640625" style="51"/>
    <col min="14474" max="14474" width="51.1796875" style="51" customWidth="1"/>
    <col min="14475" max="14480" width="14.7265625" style="51" customWidth="1"/>
    <col min="14481" max="14729" width="10.81640625" style="51"/>
    <col min="14730" max="14730" width="51.1796875" style="51" customWidth="1"/>
    <col min="14731" max="14736" width="14.7265625" style="51" customWidth="1"/>
    <col min="14737" max="14985" width="10.81640625" style="51"/>
    <col min="14986" max="14986" width="51.1796875" style="51" customWidth="1"/>
    <col min="14987" max="14992" width="14.7265625" style="51" customWidth="1"/>
    <col min="14993" max="15241" width="10.81640625" style="51"/>
    <col min="15242" max="15242" width="51.1796875" style="51" customWidth="1"/>
    <col min="15243" max="15248" width="14.7265625" style="51" customWidth="1"/>
    <col min="15249" max="15497" width="10.81640625" style="51"/>
    <col min="15498" max="15498" width="51.1796875" style="51" customWidth="1"/>
    <col min="15499" max="15504" width="14.7265625" style="51" customWidth="1"/>
    <col min="15505" max="15753" width="10.81640625" style="51"/>
    <col min="15754" max="15754" width="51.1796875" style="51" customWidth="1"/>
    <col min="15755" max="15760" width="14.7265625" style="51" customWidth="1"/>
    <col min="15761" max="16009" width="10.81640625" style="51"/>
    <col min="16010" max="16010" width="51.1796875" style="51" customWidth="1"/>
    <col min="16011" max="16016" width="14.7265625" style="51" customWidth="1"/>
    <col min="16017" max="16265" width="10.81640625" style="51"/>
    <col min="16266" max="16266" width="51.1796875" style="51" customWidth="1"/>
    <col min="16267" max="16272" width="14.7265625" style="51" customWidth="1"/>
    <col min="16273" max="16384" width="10.81640625" style="51"/>
  </cols>
  <sheetData>
    <row r="1" spans="1:146" ht="21" customHeight="1">
      <c r="A1" s="514" t="str">
        <f>"Coûts de création et de production "&amp;'Identification '!D7</f>
        <v>Coûts de création et de production 2025-2026</v>
      </c>
      <c r="B1" s="514"/>
      <c r="C1" s="514"/>
      <c r="E1" s="515"/>
      <c r="F1" s="627"/>
      <c r="G1" s="670"/>
      <c r="J1" s="1444" t="s">
        <v>2891</v>
      </c>
      <c r="K1" s="516"/>
      <c r="L1" s="517"/>
      <c r="M1" s="515"/>
      <c r="N1" s="516" t="s">
        <v>2865</v>
      </c>
      <c r="O1" s="515"/>
      <c r="Q1" s="515"/>
      <c r="S1" s="515"/>
      <c r="U1" s="515"/>
      <c r="W1" s="515"/>
      <c r="Y1" s="515"/>
      <c r="AA1" s="515"/>
      <c r="AC1" s="515"/>
      <c r="AE1" s="515"/>
      <c r="AG1" s="515"/>
      <c r="AI1" s="515"/>
      <c r="AK1" s="515"/>
      <c r="AM1" s="515"/>
      <c r="AO1" s="515"/>
      <c r="AQ1" s="515"/>
      <c r="AS1" s="515"/>
      <c r="AU1" s="515"/>
      <c r="AW1" s="515"/>
      <c r="AY1" s="515"/>
      <c r="BA1" s="515"/>
      <c r="BC1" s="515"/>
      <c r="BE1" s="515"/>
      <c r="BG1" s="515"/>
      <c r="BI1" s="515"/>
      <c r="BK1" s="515"/>
      <c r="BM1" s="515"/>
      <c r="BO1" s="515"/>
      <c r="BQ1" s="515"/>
      <c r="BS1" s="515"/>
      <c r="BU1" s="515"/>
      <c r="BW1" s="515"/>
      <c r="BY1" s="515"/>
      <c r="CA1" s="515"/>
      <c r="CC1" s="515"/>
      <c r="CE1" s="515"/>
      <c r="CG1" s="515"/>
      <c r="CI1" s="515"/>
      <c r="CK1" s="515"/>
      <c r="CM1" s="515"/>
      <c r="CO1" s="515"/>
      <c r="CQ1" s="515"/>
      <c r="CS1" s="515"/>
      <c r="CU1" s="515"/>
      <c r="CW1" s="515"/>
      <c r="CY1" s="515"/>
      <c r="DA1" s="515"/>
      <c r="DC1" s="515"/>
      <c r="DE1" s="515"/>
      <c r="DG1" s="515"/>
      <c r="DI1" s="515"/>
      <c r="DK1" s="515"/>
      <c r="DM1" s="515"/>
      <c r="DO1" s="515"/>
      <c r="DQ1" s="515"/>
      <c r="DS1" s="515"/>
      <c r="DU1" s="515"/>
      <c r="DW1" s="515"/>
      <c r="DY1" s="515"/>
      <c r="EA1" s="515"/>
      <c r="EC1" s="515"/>
      <c r="EE1" s="515"/>
      <c r="EG1" s="515"/>
      <c r="EI1" s="515"/>
      <c r="EK1" s="515"/>
      <c r="EM1" s="515"/>
    </row>
    <row r="2" spans="1:146" s="50" customFormat="1" ht="24" customHeight="1">
      <c r="A2" s="1443" t="s">
        <v>3304</v>
      </c>
      <c r="B2" s="9"/>
      <c r="C2" s="605"/>
      <c r="E2" s="605"/>
      <c r="G2" s="605"/>
      <c r="I2" s="605"/>
      <c r="K2" s="605"/>
      <c r="M2" s="605"/>
      <c r="N2" s="518" t="s">
        <v>2866</v>
      </c>
      <c r="O2" s="605"/>
      <c r="Q2" s="605"/>
      <c r="S2" s="605"/>
      <c r="U2" s="605"/>
      <c r="W2" s="605"/>
      <c r="Y2" s="605"/>
      <c r="AA2" s="605"/>
      <c r="AC2" s="605"/>
      <c r="AE2" s="605"/>
      <c r="AG2" s="605"/>
      <c r="AI2" s="605"/>
      <c r="AK2" s="605"/>
      <c r="AM2" s="605"/>
      <c r="AO2" s="605"/>
      <c r="AQ2" s="605"/>
      <c r="AS2" s="605"/>
      <c r="AU2" s="605"/>
      <c r="AW2" s="605"/>
      <c r="AY2" s="605"/>
      <c r="BA2" s="605"/>
      <c r="BC2" s="605"/>
      <c r="BE2" s="605"/>
      <c r="BG2" s="605"/>
      <c r="BI2" s="605"/>
      <c r="BK2" s="605"/>
      <c r="BM2" s="605"/>
      <c r="BO2" s="605"/>
      <c r="BQ2" s="605"/>
      <c r="BS2" s="605"/>
      <c r="BU2" s="605"/>
      <c r="BW2" s="605"/>
      <c r="BY2" s="605"/>
      <c r="CA2" s="605"/>
      <c r="CC2" s="605"/>
      <c r="CE2" s="605"/>
      <c r="CG2" s="605"/>
      <c r="CI2" s="605"/>
      <c r="CK2" s="605"/>
      <c r="CM2" s="605"/>
      <c r="CO2" s="605"/>
      <c r="CQ2" s="605"/>
      <c r="CS2" s="605"/>
      <c r="CU2" s="605"/>
      <c r="CW2" s="605"/>
      <c r="CY2" s="605"/>
      <c r="DA2" s="605"/>
      <c r="DC2" s="605"/>
      <c r="DE2" s="605"/>
      <c r="DG2" s="605"/>
      <c r="DI2" s="605"/>
      <c r="DK2" s="605"/>
      <c r="DM2" s="605"/>
      <c r="DO2" s="605"/>
      <c r="DQ2" s="605"/>
      <c r="DS2" s="605"/>
      <c r="DU2" s="605"/>
      <c r="DW2" s="605"/>
      <c r="DY2" s="605"/>
      <c r="EA2" s="605"/>
      <c r="EC2" s="605"/>
      <c r="EE2" s="605"/>
      <c r="EG2" s="605"/>
      <c r="EI2" s="605"/>
      <c r="EK2" s="605"/>
      <c r="EM2" s="605"/>
      <c r="EN2" s="606"/>
    </row>
    <row r="3" spans="1:146" s="54" customFormat="1" ht="19" customHeight="1">
      <c r="A3" s="1442" t="s">
        <v>156</v>
      </c>
      <c r="B3" s="112"/>
      <c r="C3" s="91"/>
      <c r="E3" s="91"/>
      <c r="G3" s="91"/>
      <c r="I3" s="91"/>
      <c r="K3" s="91"/>
      <c r="M3" s="91"/>
      <c r="O3" s="91"/>
      <c r="Q3" s="91"/>
      <c r="S3" s="91"/>
      <c r="U3" s="91"/>
      <c r="W3" s="91"/>
      <c r="Y3" s="91"/>
      <c r="AA3" s="91"/>
      <c r="AC3" s="91"/>
      <c r="AE3" s="91"/>
      <c r="AG3" s="91"/>
      <c r="AI3" s="91"/>
      <c r="AK3" s="91"/>
      <c r="AM3" s="91"/>
      <c r="AO3" s="91"/>
      <c r="AQ3" s="91"/>
      <c r="AS3" s="91"/>
      <c r="AU3" s="91"/>
      <c r="AW3" s="91"/>
      <c r="AY3" s="91"/>
      <c r="BA3" s="91"/>
      <c r="BC3" s="91"/>
      <c r="BE3" s="91"/>
      <c r="BG3" s="91"/>
      <c r="BI3" s="91"/>
      <c r="BK3" s="91"/>
      <c r="BM3" s="91"/>
      <c r="BO3" s="91"/>
      <c r="BQ3" s="91"/>
      <c r="BS3" s="91"/>
      <c r="BU3" s="91"/>
      <c r="BW3" s="91"/>
      <c r="BY3" s="91"/>
      <c r="CA3" s="91"/>
      <c r="CC3" s="91"/>
      <c r="CE3" s="91"/>
      <c r="CG3" s="91"/>
      <c r="CI3" s="91"/>
      <c r="CK3" s="91"/>
      <c r="CM3" s="91"/>
      <c r="CO3" s="91"/>
      <c r="CQ3" s="91"/>
      <c r="CS3" s="91"/>
      <c r="CU3" s="91"/>
      <c r="CW3" s="91"/>
      <c r="CY3" s="91"/>
      <c r="DA3" s="91"/>
      <c r="DC3" s="91"/>
      <c r="DE3" s="91"/>
      <c r="DG3" s="91"/>
      <c r="DI3" s="91"/>
      <c r="DK3" s="91"/>
      <c r="DM3" s="91"/>
      <c r="DO3" s="91"/>
      <c r="DQ3" s="91"/>
      <c r="DS3" s="91"/>
      <c r="DU3" s="91"/>
      <c r="DW3" s="91"/>
      <c r="DY3" s="91"/>
      <c r="EA3" s="91"/>
      <c r="EC3" s="91"/>
      <c r="EE3" s="91"/>
      <c r="EG3" s="91"/>
      <c r="EI3" s="91"/>
      <c r="EK3" s="91"/>
      <c r="EM3" s="91"/>
      <c r="EN3" s="53"/>
    </row>
    <row r="4" spans="1:146" s="49" customFormat="1" ht="20.5" customHeight="1">
      <c r="C4" s="112"/>
      <c r="E4" s="112"/>
      <c r="G4" s="112"/>
      <c r="I4" s="112"/>
      <c r="K4" s="112"/>
      <c r="M4" s="112"/>
      <c r="O4" s="112"/>
      <c r="Q4" s="112"/>
      <c r="S4" s="112"/>
      <c r="U4" s="112"/>
      <c r="W4" s="112"/>
      <c r="Y4" s="112"/>
      <c r="AA4" s="112"/>
      <c r="AC4" s="112"/>
      <c r="AE4" s="112"/>
      <c r="AG4" s="112"/>
      <c r="AI4" s="112"/>
      <c r="AK4" s="112"/>
      <c r="AM4" s="112"/>
      <c r="AO4" s="112"/>
      <c r="AQ4" s="112"/>
      <c r="AS4" s="112"/>
      <c r="AU4" s="112"/>
      <c r="AW4" s="112"/>
      <c r="AY4" s="112"/>
      <c r="BA4" s="112"/>
      <c r="BC4" s="112"/>
      <c r="BE4" s="112"/>
      <c r="BG4" s="112"/>
      <c r="BI4" s="112"/>
      <c r="BK4" s="112"/>
      <c r="BM4" s="112"/>
      <c r="BO4" s="112"/>
      <c r="BQ4" s="112"/>
      <c r="BS4" s="112"/>
      <c r="BU4" s="112"/>
      <c r="BW4" s="112"/>
      <c r="BY4" s="112"/>
      <c r="CA4" s="112"/>
      <c r="CC4" s="112"/>
      <c r="CE4" s="112"/>
      <c r="CG4" s="112"/>
      <c r="CI4" s="112"/>
      <c r="CK4" s="112"/>
      <c r="CM4" s="112"/>
      <c r="CO4" s="112"/>
      <c r="CQ4" s="112"/>
      <c r="CS4" s="112"/>
      <c r="CU4" s="112"/>
      <c r="CW4" s="112"/>
      <c r="CY4" s="112"/>
      <c r="DA4" s="112"/>
      <c r="DC4" s="112"/>
      <c r="DE4" s="112"/>
      <c r="DG4" s="112"/>
      <c r="DI4" s="112"/>
      <c r="DK4" s="112"/>
      <c r="DM4" s="112"/>
      <c r="DO4" s="112"/>
      <c r="DQ4" s="112"/>
      <c r="DS4" s="112"/>
      <c r="DU4" s="112"/>
      <c r="DW4" s="112"/>
      <c r="DY4" s="112"/>
      <c r="EA4" s="112"/>
      <c r="EC4" s="112"/>
      <c r="EE4" s="112"/>
      <c r="EG4" s="112"/>
      <c r="EI4" s="112"/>
      <c r="EK4" s="112"/>
      <c r="EM4" s="175"/>
      <c r="EN4" s="67"/>
    </row>
    <row r="5" spans="1:146" s="49" customFormat="1" ht="24" customHeight="1" thickBot="1">
      <c r="A5" s="965" t="s">
        <v>104</v>
      </c>
      <c r="B5" s="24"/>
      <c r="D5" s="1543" t="s">
        <v>3297</v>
      </c>
      <c r="E5" s="1543"/>
      <c r="F5" s="1543"/>
      <c r="G5" s="1543"/>
      <c r="H5" s="1543"/>
      <c r="I5" s="1543"/>
      <c r="J5" s="616"/>
      <c r="L5"/>
      <c r="M5"/>
      <c r="N5"/>
    </row>
    <row r="6" spans="1:146" s="49" customFormat="1" ht="18.5" customHeight="1">
      <c r="A6" s="24"/>
      <c r="B6" s="24"/>
      <c r="D6" s="607"/>
      <c r="E6" s="607"/>
      <c r="F6" s="607"/>
      <c r="G6" s="607"/>
      <c r="H6" s="607"/>
      <c r="I6" s="607"/>
      <c r="J6" s="607"/>
      <c r="L6" s="1544" t="s">
        <v>3320</v>
      </c>
      <c r="M6" s="1545"/>
      <c r="N6" s="1545"/>
      <c r="O6" s="1545"/>
      <c r="P6" s="1545"/>
      <c r="Q6" s="1545"/>
      <c r="R6" s="1546"/>
    </row>
    <row r="7" spans="1:146" s="49" customFormat="1" ht="22" customHeight="1">
      <c r="A7" s="24"/>
      <c r="B7" s="24"/>
      <c r="D7" s="607"/>
      <c r="E7" s="607"/>
      <c r="F7" s="607"/>
      <c r="G7" s="607"/>
      <c r="H7" s="607"/>
      <c r="I7" s="607"/>
      <c r="J7" s="607"/>
      <c r="L7" s="1339"/>
      <c r="M7" s="1340" t="s">
        <v>3326</v>
      </c>
      <c r="N7" s="1341">
        <f>COUNTIF(D17:EL17,"Nouvelle production")</f>
        <v>0</v>
      </c>
      <c r="O7" s="1347"/>
      <c r="P7" s="1331"/>
      <c r="Q7" s="1332" t="s">
        <v>3321</v>
      </c>
      <c r="R7" s="1333">
        <f>SUM(D49:EL49)</f>
        <v>0</v>
      </c>
    </row>
    <row r="8" spans="1:146" s="49" customFormat="1" ht="22" customHeight="1">
      <c r="A8" s="24"/>
      <c r="B8" s="24"/>
      <c r="D8" s="607"/>
      <c r="E8" s="607"/>
      <c r="F8" s="607"/>
      <c r="G8" s="607"/>
      <c r="H8" s="607"/>
      <c r="I8" s="607"/>
      <c r="J8" s="607" t="s">
        <v>90</v>
      </c>
      <c r="L8" s="1342"/>
      <c r="M8" s="1343" t="s">
        <v>3327</v>
      </c>
      <c r="N8" s="1344">
        <f>COUNTIF(D$17:EL$17,"Création en cours")</f>
        <v>0</v>
      </c>
      <c r="O8" s="1347"/>
      <c r="P8" s="1547" t="s">
        <v>3319</v>
      </c>
      <c r="Q8" s="1548"/>
      <c r="R8" s="1336">
        <f>SUM(D65:EL65)</f>
        <v>0</v>
      </c>
    </row>
    <row r="9" spans="1:146" s="49" customFormat="1" ht="22" customHeight="1">
      <c r="A9" s="24"/>
      <c r="B9" s="24"/>
      <c r="D9" s="607"/>
      <c r="E9" s="607"/>
      <c r="F9" s="607"/>
      <c r="G9" s="607"/>
      <c r="H9" s="607"/>
      <c r="I9" s="607"/>
      <c r="J9" s="607"/>
      <c r="L9" s="1342"/>
      <c r="M9" s="1343" t="s">
        <v>3318</v>
      </c>
      <c r="N9" s="1344">
        <f>COUNTIF(D$17:EL$17,"Reprise")</f>
        <v>0</v>
      </c>
      <c r="O9" s="1347"/>
      <c r="P9" s="1334"/>
      <c r="Q9" s="1335" t="s">
        <v>3323</v>
      </c>
      <c r="R9" s="1336">
        <f>SUM(D66:EL66)</f>
        <v>0</v>
      </c>
    </row>
    <row r="10" spans="1:146" s="49" customFormat="1" ht="22" customHeight="1" thickBot="1">
      <c r="A10" s="24"/>
      <c r="B10" s="24"/>
      <c r="D10" s="607"/>
      <c r="E10" s="607"/>
      <c r="F10" s="607"/>
      <c r="G10" s="607"/>
      <c r="H10" s="607"/>
      <c r="I10" s="607"/>
      <c r="J10" s="607"/>
      <c r="L10" s="1345"/>
      <c r="M10" s="1338" t="s">
        <v>114</v>
      </c>
      <c r="N10" s="1346">
        <f>SUM(D22:EL22)</f>
        <v>0</v>
      </c>
      <c r="O10" s="1348"/>
      <c r="P10" s="1337"/>
      <c r="Q10" s="1338" t="s">
        <v>3322</v>
      </c>
      <c r="R10" s="1435">
        <f>SUM(D68:EL68)</f>
        <v>0</v>
      </c>
    </row>
    <row r="11" spans="1:146" s="49" customFormat="1" ht="9" customHeight="1">
      <c r="A11" s="24"/>
      <c r="B11" s="24"/>
      <c r="D11" s="607"/>
      <c r="E11" s="607"/>
      <c r="F11" s="607"/>
      <c r="G11" s="607"/>
      <c r="H11" s="607"/>
      <c r="I11" s="607"/>
      <c r="J11" s="607"/>
    </row>
    <row r="12" spans="1:146" s="49" customFormat="1" ht="16.5" customHeight="1">
      <c r="B12" s="49" t="s">
        <v>90</v>
      </c>
      <c r="D12" s="48"/>
      <c r="F12" s="48"/>
      <c r="H12" s="48"/>
      <c r="J12" s="48"/>
      <c r="L12" s="48"/>
      <c r="N12" s="48"/>
      <c r="P12" s="48"/>
      <c r="R12" s="48"/>
      <c r="T12" s="48"/>
      <c r="V12" s="48"/>
      <c r="X12" s="48"/>
      <c r="Z12" s="48"/>
      <c r="AB12" s="48"/>
      <c r="AD12" s="48"/>
      <c r="AF12" s="48"/>
      <c r="AH12" s="48"/>
      <c r="AJ12" s="48"/>
      <c r="AL12" s="48"/>
      <c r="AN12" s="48"/>
      <c r="AP12" s="48"/>
      <c r="AR12" s="48"/>
      <c r="AT12" s="48"/>
      <c r="AV12" s="48"/>
      <c r="AX12" s="48"/>
      <c r="AZ12" s="48"/>
      <c r="BB12" s="48"/>
      <c r="BD12" s="48"/>
      <c r="BF12" s="48"/>
      <c r="BH12" s="48"/>
      <c r="BJ12" s="48"/>
      <c r="BL12" s="48"/>
      <c r="BN12" s="48"/>
      <c r="BP12" s="48"/>
      <c r="BR12" s="48"/>
      <c r="BT12" s="48"/>
      <c r="BV12" s="48"/>
      <c r="BX12" s="48"/>
      <c r="BZ12" s="48"/>
      <c r="CB12" s="48"/>
      <c r="CD12" s="48"/>
      <c r="CF12" s="48"/>
      <c r="CH12" s="48"/>
      <c r="CJ12" s="48"/>
      <c r="CL12" s="48"/>
      <c r="CN12" s="48"/>
      <c r="CP12" s="48"/>
      <c r="CR12" s="48"/>
      <c r="CT12" s="48"/>
      <c r="CV12" s="48"/>
      <c r="CX12" s="48"/>
      <c r="CZ12" s="48"/>
      <c r="DB12" s="48"/>
      <c r="DD12" s="48"/>
      <c r="DF12" s="48"/>
      <c r="DH12" s="48"/>
      <c r="DJ12" s="48"/>
      <c r="DL12" s="48"/>
      <c r="DN12" s="48"/>
      <c r="DP12" s="48"/>
      <c r="DR12" s="48"/>
      <c r="DT12" s="48"/>
      <c r="DV12" s="48"/>
      <c r="DX12" s="48"/>
      <c r="DZ12" s="48"/>
      <c r="EB12" s="48"/>
      <c r="ED12" s="48"/>
      <c r="EF12" s="48"/>
      <c r="EH12" s="48"/>
      <c r="EJ12" s="48"/>
      <c r="EL12" s="48"/>
      <c r="EN12" s="67"/>
    </row>
    <row r="13" spans="1:146" ht="12" customHeight="1">
      <c r="A13" s="65"/>
      <c r="B13" s="65"/>
      <c r="C13" s="65"/>
      <c r="D13" s="608">
        <v>1</v>
      </c>
      <c r="E13" s="65"/>
      <c r="F13" s="608">
        <v>2</v>
      </c>
      <c r="G13" s="65"/>
      <c r="H13" s="608">
        <v>3</v>
      </c>
      <c r="I13" s="65"/>
      <c r="J13" s="608">
        <v>4</v>
      </c>
      <c r="K13" s="65"/>
      <c r="L13" s="608">
        <v>5</v>
      </c>
      <c r="M13" s="65"/>
      <c r="N13" s="608">
        <v>6</v>
      </c>
      <c r="O13" s="65"/>
      <c r="P13" s="608">
        <v>7</v>
      </c>
      <c r="Q13" s="65"/>
      <c r="R13" s="608">
        <v>8</v>
      </c>
      <c r="S13" s="65"/>
      <c r="T13" s="608">
        <v>9</v>
      </c>
      <c r="U13" s="65"/>
      <c r="V13" s="608">
        <v>10</v>
      </c>
      <c r="W13" s="65"/>
      <c r="X13" s="608">
        <v>11</v>
      </c>
      <c r="Y13" s="65"/>
      <c r="Z13" s="608">
        <v>12</v>
      </c>
      <c r="AA13" s="65"/>
      <c r="AB13" s="608">
        <v>13</v>
      </c>
      <c r="AC13" s="65"/>
      <c r="AD13" s="608">
        <v>14</v>
      </c>
      <c r="AE13" s="65"/>
      <c r="AF13" s="608">
        <v>15</v>
      </c>
      <c r="AG13" s="65"/>
      <c r="AH13" s="608">
        <v>16</v>
      </c>
      <c r="AI13" s="65"/>
      <c r="AJ13" s="608">
        <v>17</v>
      </c>
      <c r="AK13" s="65"/>
      <c r="AL13" s="608">
        <v>18</v>
      </c>
      <c r="AM13" s="65"/>
      <c r="AN13" s="608">
        <v>19</v>
      </c>
      <c r="AO13" s="65"/>
      <c r="AP13" s="608">
        <v>20</v>
      </c>
      <c r="AQ13" s="65"/>
      <c r="AR13" s="608">
        <v>21</v>
      </c>
      <c r="AS13" s="65"/>
      <c r="AT13" s="608">
        <v>22</v>
      </c>
      <c r="AU13" s="65"/>
      <c r="AV13" s="608">
        <v>23</v>
      </c>
      <c r="AW13" s="65"/>
      <c r="AX13" s="608">
        <v>24</v>
      </c>
      <c r="AY13" s="65"/>
      <c r="AZ13" s="608">
        <v>25</v>
      </c>
      <c r="BA13" s="65"/>
      <c r="BB13" s="608">
        <v>26</v>
      </c>
      <c r="BC13" s="65"/>
      <c r="BD13" s="608">
        <v>27</v>
      </c>
      <c r="BE13" s="65"/>
      <c r="BF13" s="608">
        <v>28</v>
      </c>
      <c r="BG13" s="65"/>
      <c r="BH13" s="608">
        <v>29</v>
      </c>
      <c r="BI13" s="65"/>
      <c r="BJ13" s="608">
        <v>30</v>
      </c>
      <c r="BK13" s="65"/>
      <c r="BL13" s="608">
        <v>31</v>
      </c>
      <c r="BM13" s="65"/>
      <c r="BN13" s="608">
        <v>32</v>
      </c>
      <c r="BO13" s="65"/>
      <c r="BP13" s="608">
        <v>33</v>
      </c>
      <c r="BQ13" s="65"/>
      <c r="BR13" s="608">
        <v>34</v>
      </c>
      <c r="BS13" s="65"/>
      <c r="BT13" s="608">
        <v>32</v>
      </c>
      <c r="BU13" s="65"/>
      <c r="BV13" s="608">
        <v>33</v>
      </c>
      <c r="BW13" s="65"/>
      <c r="BX13" s="608">
        <v>34</v>
      </c>
      <c r="BY13" s="65"/>
      <c r="BZ13" s="608">
        <v>35</v>
      </c>
      <c r="CA13" s="65"/>
      <c r="CB13" s="608">
        <v>36</v>
      </c>
      <c r="CC13" s="65"/>
      <c r="CD13" s="608">
        <v>37</v>
      </c>
      <c r="CE13" s="65"/>
      <c r="CF13" s="608">
        <v>38</v>
      </c>
      <c r="CG13" s="65"/>
      <c r="CH13" s="608">
        <v>39</v>
      </c>
      <c r="CI13" s="65"/>
      <c r="CJ13" s="608">
        <v>40</v>
      </c>
      <c r="CK13" s="65"/>
      <c r="CL13" s="608">
        <v>41</v>
      </c>
      <c r="CM13" s="65"/>
      <c r="CN13" s="608">
        <v>42</v>
      </c>
      <c r="CO13" s="65"/>
      <c r="CP13" s="608">
        <v>43</v>
      </c>
      <c r="CQ13" s="65"/>
      <c r="CR13" s="608">
        <v>44</v>
      </c>
      <c r="CS13" s="65"/>
      <c r="CT13" s="608">
        <v>45</v>
      </c>
      <c r="CU13" s="65"/>
      <c r="CV13" s="608">
        <v>46</v>
      </c>
      <c r="CW13" s="65"/>
      <c r="CX13" s="608">
        <v>49</v>
      </c>
      <c r="CY13" s="65"/>
      <c r="CZ13" s="608">
        <v>50</v>
      </c>
      <c r="DA13" s="65"/>
      <c r="DB13" s="608">
        <v>51</v>
      </c>
      <c r="DC13" s="65"/>
      <c r="DD13" s="608">
        <v>52</v>
      </c>
      <c r="DE13" s="65"/>
      <c r="DF13" s="608">
        <v>53</v>
      </c>
      <c r="DG13" s="65"/>
      <c r="DH13" s="608">
        <v>54</v>
      </c>
      <c r="DI13" s="65"/>
      <c r="DJ13" s="608">
        <v>55</v>
      </c>
      <c r="DK13" s="65"/>
      <c r="DL13" s="608">
        <v>56</v>
      </c>
      <c r="DM13" s="65"/>
      <c r="DN13" s="608">
        <v>57</v>
      </c>
      <c r="DO13" s="65"/>
      <c r="DP13" s="608">
        <v>58</v>
      </c>
      <c r="DQ13" s="65"/>
      <c r="DR13" s="608">
        <v>59</v>
      </c>
      <c r="DS13" s="65"/>
      <c r="DT13" s="608">
        <v>61</v>
      </c>
      <c r="DU13" s="65"/>
      <c r="DV13" s="608">
        <v>62</v>
      </c>
      <c r="DW13" s="65"/>
      <c r="DX13" s="608">
        <v>63</v>
      </c>
      <c r="DY13" s="65"/>
      <c r="DZ13" s="608">
        <v>64</v>
      </c>
      <c r="EA13" s="65"/>
      <c r="EB13" s="608">
        <v>65</v>
      </c>
      <c r="EC13" s="65"/>
      <c r="ED13" s="608">
        <v>66</v>
      </c>
      <c r="EE13" s="65"/>
      <c r="EF13" s="608">
        <v>67</v>
      </c>
      <c r="EG13" s="65"/>
      <c r="EH13" s="608">
        <v>68</v>
      </c>
      <c r="EI13" s="65"/>
      <c r="EJ13" s="608">
        <v>69</v>
      </c>
      <c r="EK13" s="65"/>
      <c r="EL13" s="608">
        <v>70</v>
      </c>
      <c r="EM13" s="65"/>
      <c r="EP13" s="98"/>
    </row>
    <row r="14" spans="1:146" s="176" customFormat="1" ht="41.15" customHeight="1">
      <c r="A14" s="966" t="s">
        <v>2864</v>
      </c>
      <c r="B14" s="174"/>
      <c r="C14" s="174"/>
      <c r="D14" s="222"/>
      <c r="E14" s="174"/>
      <c r="F14" s="222"/>
      <c r="G14" s="174"/>
      <c r="H14" s="222"/>
      <c r="I14" s="174"/>
      <c r="J14" s="222"/>
      <c r="K14" s="174"/>
      <c r="L14" s="222"/>
      <c r="M14" s="174"/>
      <c r="N14" s="222"/>
      <c r="O14" s="174"/>
      <c r="P14" s="222"/>
      <c r="Q14" s="174"/>
      <c r="R14" s="222"/>
      <c r="S14" s="174"/>
      <c r="T14" s="222"/>
      <c r="U14" s="174"/>
      <c r="V14" s="222"/>
      <c r="W14" s="174"/>
      <c r="X14" s="222"/>
      <c r="Y14" s="174"/>
      <c r="Z14" s="222"/>
      <c r="AA14" s="174"/>
      <c r="AB14" s="222"/>
      <c r="AC14" s="174"/>
      <c r="AD14" s="222"/>
      <c r="AE14" s="174"/>
      <c r="AF14" s="222"/>
      <c r="AG14" s="174"/>
      <c r="AH14" s="222"/>
      <c r="AI14" s="174"/>
      <c r="AJ14" s="222"/>
      <c r="AK14" s="174"/>
      <c r="AL14" s="222"/>
      <c r="AM14" s="174"/>
      <c r="AN14" s="222"/>
      <c r="AO14" s="174"/>
      <c r="AP14" s="222"/>
      <c r="AQ14" s="174"/>
      <c r="AR14" s="222"/>
      <c r="AS14" s="174"/>
      <c r="AT14" s="222"/>
      <c r="AU14" s="174"/>
      <c r="AV14" s="222"/>
      <c r="AW14" s="174"/>
      <c r="AX14" s="222"/>
      <c r="AY14" s="174"/>
      <c r="AZ14" s="222"/>
      <c r="BA14" s="174"/>
      <c r="BB14" s="222"/>
      <c r="BC14" s="174"/>
      <c r="BD14" s="222"/>
      <c r="BE14" s="174"/>
      <c r="BF14" s="222"/>
      <c r="BG14" s="174"/>
      <c r="BH14" s="222"/>
      <c r="BI14" s="174"/>
      <c r="BJ14" s="222"/>
      <c r="BK14" s="174"/>
      <c r="BL14" s="222"/>
      <c r="BM14" s="174"/>
      <c r="BN14" s="222"/>
      <c r="BO14" s="174"/>
      <c r="BP14" s="222"/>
      <c r="BQ14" s="174"/>
      <c r="BR14" s="222"/>
      <c r="BS14" s="174"/>
      <c r="BT14" s="222"/>
      <c r="BU14" s="174"/>
      <c r="BV14" s="222"/>
      <c r="BW14" s="174"/>
      <c r="BX14" s="222"/>
      <c r="BY14" s="174"/>
      <c r="BZ14" s="222"/>
      <c r="CA14" s="174"/>
      <c r="CB14" s="222"/>
      <c r="CC14" s="174"/>
      <c r="CD14" s="222"/>
      <c r="CE14" s="174"/>
      <c r="CF14" s="222"/>
      <c r="CG14" s="174"/>
      <c r="CH14" s="222"/>
      <c r="CI14" s="174"/>
      <c r="CJ14" s="222"/>
      <c r="CK14" s="174"/>
      <c r="CL14" s="222"/>
      <c r="CM14" s="174"/>
      <c r="CN14" s="222"/>
      <c r="CO14" s="174"/>
      <c r="CP14" s="222"/>
      <c r="CQ14" s="174"/>
      <c r="CR14" s="222"/>
      <c r="CS14" s="174"/>
      <c r="CT14" s="222"/>
      <c r="CU14" s="174"/>
      <c r="CV14" s="222"/>
      <c r="CW14" s="174"/>
      <c r="CX14" s="222"/>
      <c r="CY14" s="174"/>
      <c r="CZ14" s="222"/>
      <c r="DA14" s="174"/>
      <c r="DB14" s="222"/>
      <c r="DC14" s="174"/>
      <c r="DD14" s="222"/>
      <c r="DE14" s="174"/>
      <c r="DF14" s="222"/>
      <c r="DG14" s="174"/>
      <c r="DH14" s="222"/>
      <c r="DI14" s="174"/>
      <c r="DJ14" s="222"/>
      <c r="DK14" s="174"/>
      <c r="DL14" s="222"/>
      <c r="DM14" s="174"/>
      <c r="DN14" s="222"/>
      <c r="DO14" s="174"/>
      <c r="DP14" s="222"/>
      <c r="DQ14" s="174"/>
      <c r="DR14" s="222"/>
      <c r="DS14" s="174"/>
      <c r="DT14" s="222"/>
      <c r="DU14" s="174"/>
      <c r="DV14" s="222"/>
      <c r="DW14" s="174"/>
      <c r="DX14" s="222"/>
      <c r="DY14" s="174"/>
      <c r="DZ14" s="222"/>
      <c r="EA14" s="174"/>
      <c r="EB14" s="222"/>
      <c r="EC14" s="174"/>
      <c r="ED14" s="222"/>
      <c r="EE14" s="174"/>
      <c r="EF14" s="222"/>
      <c r="EG14" s="174"/>
      <c r="EH14" s="222"/>
      <c r="EI14" s="174"/>
      <c r="EJ14" s="222"/>
      <c r="EK14" s="174"/>
      <c r="EL14" s="222"/>
      <c r="EM14" s="174"/>
      <c r="EP14" s="103"/>
    </row>
    <row r="15" spans="1:146" s="176" customFormat="1" ht="7.5" customHeight="1">
      <c r="A15" s="101"/>
      <c r="B15" s="174"/>
      <c r="C15" s="174"/>
      <c r="E15" s="174"/>
      <c r="G15" s="174"/>
      <c r="I15" s="174"/>
      <c r="K15" s="174"/>
      <c r="M15" s="174"/>
      <c r="O15" s="174"/>
      <c r="Q15" s="174"/>
      <c r="S15" s="174"/>
      <c r="U15" s="174"/>
      <c r="W15" s="174"/>
      <c r="Y15" s="174"/>
      <c r="AA15" s="174"/>
      <c r="AC15" s="174"/>
      <c r="AE15" s="174"/>
      <c r="AG15" s="174"/>
      <c r="AI15" s="174"/>
      <c r="AK15" s="174"/>
      <c r="AM15" s="174"/>
      <c r="AO15" s="174"/>
      <c r="AQ15" s="174"/>
      <c r="AS15" s="174"/>
      <c r="AU15" s="174"/>
      <c r="AW15" s="174"/>
      <c r="AY15" s="174"/>
      <c r="BA15" s="174"/>
      <c r="BC15" s="174"/>
      <c r="BE15" s="174"/>
      <c r="BG15" s="174"/>
      <c r="BI15" s="174"/>
      <c r="BK15" s="174"/>
      <c r="BM15" s="174"/>
      <c r="BO15" s="174"/>
      <c r="BQ15" s="174"/>
      <c r="BS15" s="174"/>
      <c r="BU15" s="174"/>
      <c r="BW15" s="174"/>
      <c r="BY15" s="174"/>
      <c r="CA15" s="174"/>
      <c r="CC15" s="174"/>
      <c r="CE15" s="174"/>
      <c r="CG15" s="174"/>
      <c r="CI15" s="174"/>
      <c r="CK15" s="174"/>
      <c r="CM15" s="174"/>
      <c r="CO15" s="174"/>
      <c r="CQ15" s="174"/>
      <c r="CS15" s="174"/>
      <c r="CU15" s="174"/>
      <c r="CW15" s="174"/>
      <c r="CY15" s="174"/>
      <c r="DA15" s="174"/>
      <c r="DC15" s="174"/>
      <c r="DE15" s="174"/>
      <c r="DG15" s="174"/>
      <c r="DI15" s="174"/>
      <c r="DK15" s="174"/>
      <c r="DM15" s="174"/>
      <c r="DO15" s="174"/>
      <c r="DQ15" s="174"/>
      <c r="DS15" s="174"/>
      <c r="DU15" s="174"/>
      <c r="DW15" s="174"/>
      <c r="DY15" s="174"/>
      <c r="EA15" s="174"/>
      <c r="EC15" s="174"/>
      <c r="EE15" s="174"/>
      <c r="EG15" s="174"/>
      <c r="EI15" s="174"/>
      <c r="EK15" s="174"/>
      <c r="EM15" s="174"/>
      <c r="EN15" s="175"/>
      <c r="EP15" s="103"/>
    </row>
    <row r="16" spans="1:146" s="176" customFormat="1" ht="18.5" customHeight="1">
      <c r="A16" s="101"/>
      <c r="B16" s="174"/>
      <c r="C16" s="174"/>
      <c r="E16" s="174"/>
      <c r="G16" s="174"/>
      <c r="I16" s="174"/>
      <c r="K16" s="174"/>
      <c r="M16" s="174"/>
      <c r="O16" s="174"/>
      <c r="Q16" s="174"/>
      <c r="S16" s="174"/>
      <c r="U16" s="174"/>
      <c r="W16" s="174"/>
      <c r="Y16" s="174"/>
      <c r="AA16" s="174"/>
      <c r="AC16" s="174"/>
      <c r="AE16" s="174"/>
      <c r="AG16" s="174"/>
      <c r="AI16" s="174"/>
      <c r="AK16" s="174"/>
      <c r="AM16" s="174"/>
      <c r="AO16" s="174"/>
      <c r="AQ16" s="174"/>
      <c r="AS16" s="174"/>
      <c r="AU16" s="174"/>
      <c r="AW16" s="174"/>
      <c r="AY16" s="174"/>
      <c r="BA16" s="174"/>
      <c r="BC16" s="174"/>
      <c r="BE16" s="174"/>
      <c r="BG16" s="174"/>
      <c r="BI16" s="174"/>
      <c r="BK16" s="174"/>
      <c r="BM16" s="174"/>
      <c r="BO16" s="174"/>
      <c r="BQ16" s="174"/>
      <c r="BS16" s="174"/>
      <c r="BU16" s="174"/>
      <c r="BW16" s="174"/>
      <c r="BY16" s="174"/>
      <c r="CA16" s="174"/>
      <c r="CC16" s="174"/>
      <c r="CE16" s="174"/>
      <c r="CG16" s="174"/>
      <c r="CI16" s="174"/>
      <c r="CK16" s="174"/>
      <c r="CM16" s="174"/>
      <c r="CO16" s="174"/>
      <c r="CQ16" s="174"/>
      <c r="CS16" s="174"/>
      <c r="CU16" s="174"/>
      <c r="CW16" s="174"/>
      <c r="CY16" s="174"/>
      <c r="DA16" s="174"/>
      <c r="DC16" s="174"/>
      <c r="DE16" s="174"/>
      <c r="DG16" s="174"/>
      <c r="DI16" s="174"/>
      <c r="DK16" s="174"/>
      <c r="DM16" s="174"/>
      <c r="DO16" s="174"/>
      <c r="DQ16" s="174"/>
      <c r="DS16" s="174"/>
      <c r="DU16" s="174"/>
      <c r="DW16" s="174"/>
      <c r="DY16" s="174"/>
      <c r="EA16" s="174"/>
      <c r="EC16" s="174"/>
      <c r="EE16" s="174"/>
      <c r="EG16" s="174"/>
      <c r="EI16" s="174"/>
      <c r="EK16" s="174"/>
      <c r="EM16" s="174"/>
      <c r="EN16" s="175"/>
      <c r="EP16" s="103"/>
    </row>
    <row r="17" spans="1:146" s="511" customFormat="1" ht="35.5" customHeight="1">
      <c r="A17" s="966" t="s">
        <v>314</v>
      </c>
      <c r="B17" s="223"/>
      <c r="C17" s="223"/>
      <c r="D17" s="1327" t="s">
        <v>202</v>
      </c>
      <c r="E17" s="174"/>
      <c r="F17" s="1327" t="s">
        <v>202</v>
      </c>
      <c r="G17" s="174"/>
      <c r="H17" s="1327" t="s">
        <v>202</v>
      </c>
      <c r="I17" s="174"/>
      <c r="J17" s="1327" t="s">
        <v>202</v>
      </c>
      <c r="K17" s="174"/>
      <c r="L17" s="1327" t="s">
        <v>202</v>
      </c>
      <c r="M17" s="174"/>
      <c r="N17" s="1327" t="s">
        <v>202</v>
      </c>
      <c r="O17" s="174"/>
      <c r="P17" s="1327" t="s">
        <v>202</v>
      </c>
      <c r="Q17" s="174"/>
      <c r="R17" s="1327" t="s">
        <v>202</v>
      </c>
      <c r="S17" s="174"/>
      <c r="T17" s="1327" t="s">
        <v>202</v>
      </c>
      <c r="U17" s="174"/>
      <c r="V17" s="1327" t="s">
        <v>202</v>
      </c>
      <c r="W17" s="174"/>
      <c r="X17" s="1327" t="s">
        <v>202</v>
      </c>
      <c r="Y17" s="174"/>
      <c r="Z17" s="1327" t="s">
        <v>202</v>
      </c>
      <c r="AA17" s="174"/>
      <c r="AB17" s="1327" t="s">
        <v>202</v>
      </c>
      <c r="AC17" s="174"/>
      <c r="AD17" s="1327" t="s">
        <v>202</v>
      </c>
      <c r="AE17" s="174"/>
      <c r="AF17" s="1327" t="s">
        <v>202</v>
      </c>
      <c r="AG17" s="174"/>
      <c r="AH17" s="1327" t="s">
        <v>202</v>
      </c>
      <c r="AI17" s="174"/>
      <c r="AJ17" s="1327" t="s">
        <v>202</v>
      </c>
      <c r="AK17" s="174"/>
      <c r="AL17" s="1327" t="s">
        <v>202</v>
      </c>
      <c r="AM17" s="174"/>
      <c r="AN17" s="1327" t="s">
        <v>202</v>
      </c>
      <c r="AO17" s="174"/>
      <c r="AP17" s="1327" t="s">
        <v>202</v>
      </c>
      <c r="AQ17" s="174"/>
      <c r="AR17" s="1327" t="s">
        <v>202</v>
      </c>
      <c r="AS17" s="174"/>
      <c r="AT17" s="1327" t="s">
        <v>202</v>
      </c>
      <c r="AU17" s="174"/>
      <c r="AV17" s="1327" t="s">
        <v>202</v>
      </c>
      <c r="AW17" s="174"/>
      <c r="AX17" s="1327" t="s">
        <v>202</v>
      </c>
      <c r="AY17" s="174"/>
      <c r="AZ17" s="1327" t="s">
        <v>202</v>
      </c>
      <c r="BA17" s="174"/>
      <c r="BB17" s="1327" t="s">
        <v>202</v>
      </c>
      <c r="BC17" s="174"/>
      <c r="BD17" s="1327" t="s">
        <v>202</v>
      </c>
      <c r="BE17" s="174"/>
      <c r="BF17" s="1327" t="s">
        <v>202</v>
      </c>
      <c r="BG17" s="174"/>
      <c r="BH17" s="1327" t="s">
        <v>202</v>
      </c>
      <c r="BI17" s="174"/>
      <c r="BJ17" s="1327" t="s">
        <v>202</v>
      </c>
      <c r="BK17" s="174"/>
      <c r="BL17" s="1327" t="s">
        <v>202</v>
      </c>
      <c r="BM17" s="174"/>
      <c r="BN17" s="1327" t="s">
        <v>202</v>
      </c>
      <c r="BO17" s="174"/>
      <c r="BP17" s="1327" t="s">
        <v>202</v>
      </c>
      <c r="BQ17" s="174"/>
      <c r="BR17" s="1327" t="s">
        <v>202</v>
      </c>
      <c r="BS17" s="174"/>
      <c r="BT17" s="1327" t="s">
        <v>202</v>
      </c>
      <c r="BU17" s="174"/>
      <c r="BV17" s="1327" t="s">
        <v>202</v>
      </c>
      <c r="BW17" s="174"/>
      <c r="BX17" s="1327" t="s">
        <v>202</v>
      </c>
      <c r="BY17" s="174"/>
      <c r="BZ17" s="1327" t="s">
        <v>202</v>
      </c>
      <c r="CA17" s="174"/>
      <c r="CB17" s="1327" t="s">
        <v>202</v>
      </c>
      <c r="CC17" s="174"/>
      <c r="CD17" s="1327" t="s">
        <v>202</v>
      </c>
      <c r="CE17" s="174"/>
      <c r="CF17" s="1327" t="s">
        <v>202</v>
      </c>
      <c r="CG17" s="174"/>
      <c r="CH17" s="1327" t="s">
        <v>202</v>
      </c>
      <c r="CI17" s="174"/>
      <c r="CJ17" s="1327" t="s">
        <v>202</v>
      </c>
      <c r="CK17" s="174"/>
      <c r="CL17" s="1327" t="s">
        <v>202</v>
      </c>
      <c r="CM17" s="174"/>
      <c r="CN17" s="1327" t="s">
        <v>202</v>
      </c>
      <c r="CO17" s="174"/>
      <c r="CP17" s="1327" t="s">
        <v>202</v>
      </c>
      <c r="CQ17" s="174"/>
      <c r="CR17" s="1327" t="s">
        <v>202</v>
      </c>
      <c r="CS17" s="174"/>
      <c r="CT17" s="1327" t="s">
        <v>202</v>
      </c>
      <c r="CU17" s="174"/>
      <c r="CV17" s="1327" t="s">
        <v>202</v>
      </c>
      <c r="CW17" s="174"/>
      <c r="CX17" s="1327" t="s">
        <v>202</v>
      </c>
      <c r="CY17" s="174"/>
      <c r="CZ17" s="1327" t="s">
        <v>202</v>
      </c>
      <c r="DA17" s="174"/>
      <c r="DB17" s="1327" t="s">
        <v>202</v>
      </c>
      <c r="DC17" s="174"/>
      <c r="DD17" s="1327" t="s">
        <v>202</v>
      </c>
      <c r="DE17" s="174"/>
      <c r="DF17" s="1327" t="s">
        <v>202</v>
      </c>
      <c r="DG17" s="174"/>
      <c r="DH17" s="1327" t="s">
        <v>202</v>
      </c>
      <c r="DI17" s="174"/>
      <c r="DJ17" s="1327" t="s">
        <v>202</v>
      </c>
      <c r="DK17" s="174"/>
      <c r="DL17" s="1327" t="s">
        <v>202</v>
      </c>
      <c r="DM17" s="174"/>
      <c r="DN17" s="1327" t="s">
        <v>202</v>
      </c>
      <c r="DO17" s="174"/>
      <c r="DP17" s="1327" t="s">
        <v>202</v>
      </c>
      <c r="DQ17" s="174"/>
      <c r="DR17" s="1327" t="s">
        <v>202</v>
      </c>
      <c r="DS17" s="174"/>
      <c r="DT17" s="1327" t="s">
        <v>202</v>
      </c>
      <c r="DU17" s="174"/>
      <c r="DV17" s="1327" t="s">
        <v>202</v>
      </c>
      <c r="DW17" s="174"/>
      <c r="DX17" s="1327" t="s">
        <v>202</v>
      </c>
      <c r="DY17" s="174"/>
      <c r="DZ17" s="1327" t="s">
        <v>202</v>
      </c>
      <c r="EA17" s="174"/>
      <c r="EB17" s="1327" t="s">
        <v>202</v>
      </c>
      <c r="EC17" s="174"/>
      <c r="ED17" s="1327" t="s">
        <v>202</v>
      </c>
      <c r="EE17" s="174"/>
      <c r="EF17" s="1327" t="s">
        <v>202</v>
      </c>
      <c r="EG17" s="174"/>
      <c r="EH17" s="1327" t="s">
        <v>202</v>
      </c>
      <c r="EI17" s="174"/>
      <c r="EJ17" s="1327" t="s">
        <v>202</v>
      </c>
      <c r="EK17" s="174"/>
      <c r="EL17" s="1327" t="s">
        <v>202</v>
      </c>
      <c r="EM17" s="223"/>
      <c r="EN17" s="1328"/>
      <c r="EP17" s="1329"/>
    </row>
    <row r="18" spans="1:146" s="176" customFormat="1" ht="17.149999999999999" customHeight="1">
      <c r="A18" s="101"/>
      <c r="B18" s="174"/>
      <c r="C18" s="174"/>
      <c r="E18" s="174"/>
      <c r="G18" s="174"/>
      <c r="I18" s="174"/>
      <c r="K18" s="174"/>
      <c r="M18" s="174"/>
      <c r="O18" s="174"/>
      <c r="Q18" s="174"/>
      <c r="S18" s="174"/>
      <c r="U18" s="174"/>
      <c r="W18" s="174"/>
      <c r="Y18" s="174"/>
      <c r="AA18" s="174"/>
      <c r="AC18" s="174"/>
      <c r="AE18" s="174"/>
      <c r="AG18" s="174"/>
      <c r="AI18" s="174"/>
      <c r="AK18" s="174"/>
      <c r="AM18" s="174"/>
      <c r="AO18" s="174"/>
      <c r="AQ18" s="174"/>
      <c r="AS18" s="174"/>
      <c r="AU18" s="174"/>
      <c r="AW18" s="174"/>
      <c r="AY18" s="174"/>
      <c r="BA18" s="174"/>
      <c r="BC18" s="174"/>
      <c r="BE18" s="174"/>
      <c r="BG18" s="174"/>
      <c r="BI18" s="174"/>
      <c r="BK18" s="174"/>
      <c r="BM18" s="174"/>
      <c r="BO18" s="174"/>
      <c r="BQ18" s="174"/>
      <c r="BS18" s="174"/>
      <c r="BU18" s="174"/>
      <c r="BW18" s="174"/>
      <c r="BY18" s="174"/>
      <c r="CA18" s="174"/>
      <c r="CC18" s="174"/>
      <c r="CE18" s="174"/>
      <c r="CG18" s="174"/>
      <c r="CI18" s="174"/>
      <c r="CK18" s="174"/>
      <c r="CM18" s="174"/>
      <c r="CO18" s="174"/>
      <c r="CQ18" s="174"/>
      <c r="CS18" s="174"/>
      <c r="CU18" s="174"/>
      <c r="CW18" s="174"/>
      <c r="CY18" s="174"/>
      <c r="DA18" s="174"/>
      <c r="DC18" s="174"/>
      <c r="DE18" s="174"/>
      <c r="DG18" s="174"/>
      <c r="DI18" s="174"/>
      <c r="DK18" s="174"/>
      <c r="DM18" s="174"/>
      <c r="DO18" s="174"/>
      <c r="DQ18" s="174"/>
      <c r="DS18" s="174"/>
      <c r="DU18" s="174"/>
      <c r="DW18" s="174"/>
      <c r="DY18" s="174"/>
      <c r="EA18" s="174"/>
      <c r="EC18" s="174"/>
      <c r="EE18" s="174"/>
      <c r="EG18" s="174"/>
      <c r="EI18" s="174"/>
      <c r="EK18" s="174"/>
      <c r="EM18" s="174"/>
      <c r="EN18" s="175"/>
      <c r="EP18" s="103"/>
    </row>
    <row r="19" spans="1:146" s="52" customFormat="1" ht="15" customHeight="1">
      <c r="A19" s="967" t="s">
        <v>2945</v>
      </c>
      <c r="B19" s="66"/>
      <c r="C19" s="73"/>
      <c r="D19" s="876"/>
      <c r="E19" s="73"/>
      <c r="F19" s="876"/>
      <c r="G19" s="73"/>
      <c r="H19" s="876"/>
      <c r="I19" s="73"/>
      <c r="J19" s="876"/>
      <c r="K19" s="73"/>
      <c r="L19" s="876"/>
      <c r="M19" s="73"/>
      <c r="N19" s="876"/>
      <c r="O19" s="73"/>
      <c r="P19" s="876"/>
      <c r="Q19" s="73"/>
      <c r="R19" s="876"/>
      <c r="S19" s="73"/>
      <c r="T19" s="876"/>
      <c r="U19" s="73"/>
      <c r="V19" s="876"/>
      <c r="W19" s="73"/>
      <c r="X19" s="876"/>
      <c r="Y19" s="73"/>
      <c r="Z19" s="876"/>
      <c r="AA19" s="73"/>
      <c r="AB19" s="876"/>
      <c r="AC19" s="73"/>
      <c r="AD19" s="876"/>
      <c r="AE19" s="73"/>
      <c r="AF19" s="876"/>
      <c r="AG19" s="73"/>
      <c r="AH19" s="876"/>
      <c r="AI19" s="73"/>
      <c r="AJ19" s="876"/>
      <c r="AK19" s="73"/>
      <c r="AL19" s="876"/>
      <c r="AM19" s="73"/>
      <c r="AN19" s="876"/>
      <c r="AO19" s="73"/>
      <c r="AP19" s="876"/>
      <c r="AQ19" s="73"/>
      <c r="AR19" s="876"/>
      <c r="AS19" s="73"/>
      <c r="AT19" s="876"/>
      <c r="AU19" s="73"/>
      <c r="AV19" s="876"/>
      <c r="AW19" s="73"/>
      <c r="AX19" s="876"/>
      <c r="AY19" s="73"/>
      <c r="AZ19" s="876"/>
      <c r="BA19" s="73"/>
      <c r="BB19" s="876"/>
      <c r="BC19" s="73"/>
      <c r="BD19" s="876"/>
      <c r="BE19" s="73"/>
      <c r="BF19" s="876"/>
      <c r="BG19" s="73"/>
      <c r="BH19" s="876"/>
      <c r="BI19" s="73"/>
      <c r="BJ19" s="876"/>
      <c r="BK19" s="73"/>
      <c r="BL19" s="876"/>
      <c r="BM19" s="73"/>
      <c r="BN19" s="876"/>
      <c r="BO19" s="73"/>
      <c r="BP19" s="876"/>
      <c r="BQ19" s="73"/>
      <c r="BR19" s="876"/>
      <c r="BS19" s="73"/>
      <c r="BT19" s="876"/>
      <c r="BU19" s="73"/>
      <c r="BV19" s="876"/>
      <c r="BW19" s="73"/>
      <c r="BX19" s="876"/>
      <c r="BY19" s="73"/>
      <c r="BZ19" s="876"/>
      <c r="CA19" s="73"/>
      <c r="CB19" s="876"/>
      <c r="CC19" s="73"/>
      <c r="CD19" s="876"/>
      <c r="CE19" s="73"/>
      <c r="CF19" s="876"/>
      <c r="CG19" s="73"/>
      <c r="CH19" s="876"/>
      <c r="CI19" s="73"/>
      <c r="CJ19" s="876"/>
      <c r="CK19" s="73"/>
      <c r="CL19" s="876"/>
      <c r="CM19" s="73"/>
      <c r="CN19" s="876"/>
      <c r="CO19" s="73"/>
      <c r="CP19" s="876"/>
      <c r="CQ19" s="73"/>
      <c r="CR19" s="876"/>
      <c r="CS19" s="73"/>
      <c r="CT19" s="876"/>
      <c r="CU19" s="73"/>
      <c r="CV19" s="876"/>
      <c r="CW19" s="73"/>
      <c r="CX19" s="876"/>
      <c r="CY19" s="73"/>
      <c r="CZ19" s="876"/>
      <c r="DA19" s="73"/>
      <c r="DB19" s="876"/>
      <c r="DC19" s="73"/>
      <c r="DD19" s="876"/>
      <c r="DE19" s="73"/>
      <c r="DF19" s="876"/>
      <c r="DG19" s="73"/>
      <c r="DH19" s="876"/>
      <c r="DI19" s="73"/>
      <c r="DJ19" s="876"/>
      <c r="DK19" s="73"/>
      <c r="DL19" s="876"/>
      <c r="DM19" s="73"/>
      <c r="DN19" s="876"/>
      <c r="DO19" s="73"/>
      <c r="DP19" s="876"/>
      <c r="DQ19" s="73"/>
      <c r="DR19" s="876"/>
      <c r="DS19" s="73"/>
      <c r="DT19" s="876"/>
      <c r="DU19" s="73"/>
      <c r="DV19" s="876"/>
      <c r="DW19" s="73"/>
      <c r="DX19" s="876"/>
      <c r="DY19" s="73"/>
      <c r="DZ19" s="876"/>
      <c r="EA19" s="73"/>
      <c r="EB19" s="876"/>
      <c r="EC19" s="73"/>
      <c r="ED19" s="876"/>
      <c r="EE19" s="73"/>
      <c r="EF19" s="876"/>
      <c r="EG19" s="73"/>
      <c r="EH19" s="876"/>
      <c r="EI19" s="73"/>
      <c r="EJ19" s="876"/>
      <c r="EK19" s="73"/>
      <c r="EL19" s="876"/>
      <c r="EM19" s="73"/>
      <c r="EN19" s="67"/>
      <c r="EO19" s="49"/>
      <c r="EP19" s="118"/>
    </row>
    <row r="20" spans="1:146" s="97" customFormat="1" ht="8.5" customHeight="1">
      <c r="A20" s="577"/>
      <c r="B20" s="66"/>
      <c r="C20" s="114"/>
      <c r="D20" s="736"/>
      <c r="E20" s="114"/>
      <c r="F20" s="736"/>
      <c r="G20" s="114"/>
      <c r="H20" s="736"/>
      <c r="I20" s="114"/>
      <c r="J20" s="736"/>
      <c r="K20" s="114"/>
      <c r="L20" s="736"/>
      <c r="M20" s="114"/>
      <c r="N20" s="736"/>
      <c r="O20" s="114"/>
      <c r="P20" s="736"/>
      <c r="Q20" s="114"/>
      <c r="R20" s="736"/>
      <c r="S20" s="114"/>
      <c r="T20" s="736"/>
      <c r="U20" s="114"/>
      <c r="V20" s="736"/>
      <c r="W20" s="114"/>
      <c r="X20" s="736"/>
      <c r="Y20" s="114"/>
      <c r="Z20" s="736"/>
      <c r="AA20" s="114"/>
      <c r="AB20" s="736"/>
      <c r="AC20" s="114"/>
      <c r="AD20" s="736"/>
      <c r="AE20" s="114"/>
      <c r="AF20" s="736"/>
      <c r="AG20" s="114"/>
      <c r="AH20" s="736"/>
      <c r="AI20" s="114"/>
      <c r="AJ20" s="736"/>
      <c r="AK20" s="114"/>
      <c r="AL20" s="736"/>
      <c r="AM20" s="114"/>
      <c r="AN20" s="736"/>
      <c r="AO20" s="114"/>
      <c r="AP20" s="736"/>
      <c r="AQ20" s="114"/>
      <c r="AR20" s="736"/>
      <c r="AS20" s="114"/>
      <c r="AT20" s="736"/>
      <c r="AU20" s="114"/>
      <c r="AV20" s="736"/>
      <c r="AW20" s="114"/>
      <c r="AX20" s="736"/>
      <c r="AY20" s="114"/>
      <c r="AZ20" s="736"/>
      <c r="BA20" s="114"/>
      <c r="BB20" s="736"/>
      <c r="BC20" s="114"/>
      <c r="BD20" s="736"/>
      <c r="BE20" s="114"/>
      <c r="BF20" s="736"/>
      <c r="BG20" s="114"/>
      <c r="BH20" s="736"/>
      <c r="BI20" s="114"/>
      <c r="BJ20" s="736"/>
      <c r="BK20" s="114"/>
      <c r="BL20" s="736"/>
      <c r="BM20" s="114"/>
      <c r="BN20" s="736"/>
      <c r="BO20" s="114"/>
      <c r="BP20" s="736"/>
      <c r="BQ20" s="114"/>
      <c r="BR20" s="736"/>
      <c r="BS20" s="114"/>
      <c r="BT20" s="736"/>
      <c r="BU20" s="114"/>
      <c r="BV20" s="736"/>
      <c r="BW20" s="114"/>
      <c r="BX20" s="736"/>
      <c r="BY20" s="114"/>
      <c r="BZ20" s="736"/>
      <c r="CA20" s="114"/>
      <c r="CB20" s="736"/>
      <c r="CC20" s="114"/>
      <c r="CD20" s="736"/>
      <c r="CE20" s="114"/>
      <c r="CF20" s="736"/>
      <c r="CG20" s="114"/>
      <c r="CH20" s="736"/>
      <c r="CI20" s="114"/>
      <c r="CJ20" s="736"/>
      <c r="CK20" s="114"/>
      <c r="CL20" s="736"/>
      <c r="CM20" s="114"/>
      <c r="CN20" s="736"/>
      <c r="CO20" s="114"/>
      <c r="CP20" s="736"/>
      <c r="CQ20" s="114"/>
      <c r="CR20" s="736"/>
      <c r="CS20" s="114"/>
      <c r="CT20" s="736"/>
      <c r="CU20" s="114"/>
      <c r="CV20" s="736"/>
      <c r="CW20" s="114"/>
      <c r="CX20" s="736"/>
      <c r="CY20" s="114"/>
      <c r="CZ20" s="736"/>
      <c r="DA20" s="114"/>
      <c r="DB20" s="736"/>
      <c r="DC20" s="114"/>
      <c r="DD20" s="736"/>
      <c r="DE20" s="114"/>
      <c r="DF20" s="736"/>
      <c r="DG20" s="114"/>
      <c r="DH20" s="736"/>
      <c r="DI20" s="114"/>
      <c r="DJ20" s="736"/>
      <c r="DK20" s="114"/>
      <c r="DL20" s="736"/>
      <c r="DM20" s="114"/>
      <c r="DN20" s="736"/>
      <c r="DO20" s="114"/>
      <c r="DP20" s="736"/>
      <c r="DQ20" s="114"/>
      <c r="DR20" s="736"/>
      <c r="DS20" s="114"/>
      <c r="DT20" s="736"/>
      <c r="DU20" s="114"/>
      <c r="DV20" s="736"/>
      <c r="DW20" s="114"/>
      <c r="DX20" s="736"/>
      <c r="DY20" s="114"/>
      <c r="DZ20" s="736"/>
      <c r="EA20" s="114"/>
      <c r="EB20" s="736"/>
      <c r="EC20" s="114"/>
      <c r="ED20" s="736"/>
      <c r="EE20" s="114"/>
      <c r="EF20" s="736"/>
      <c r="EG20" s="114"/>
      <c r="EH20" s="736"/>
      <c r="EI20" s="114"/>
      <c r="EJ20" s="736"/>
      <c r="EK20" s="114"/>
      <c r="EL20" s="736"/>
      <c r="EM20" s="114"/>
      <c r="EN20" s="100"/>
      <c r="EO20" s="65"/>
      <c r="EP20" s="99"/>
    </row>
    <row r="21" spans="1:146" s="97" customFormat="1" ht="15" customHeight="1">
      <c r="A21" s="577"/>
      <c r="B21" s="66"/>
      <c r="C21" s="114"/>
      <c r="D21" s="737"/>
      <c r="E21" s="114"/>
      <c r="F21" s="737"/>
      <c r="G21" s="114"/>
      <c r="H21" s="737"/>
      <c r="I21" s="114"/>
      <c r="J21" s="737"/>
      <c r="K21" s="114"/>
      <c r="L21" s="737"/>
      <c r="M21" s="114"/>
      <c r="N21" s="737"/>
      <c r="O21" s="114"/>
      <c r="P21" s="737"/>
      <c r="Q21" s="114"/>
      <c r="R21" s="737"/>
      <c r="S21" s="114"/>
      <c r="T21" s="737"/>
      <c r="U21" s="114"/>
      <c r="V21" s="737"/>
      <c r="W21" s="114"/>
      <c r="X21" s="737"/>
      <c r="Y21" s="114"/>
      <c r="Z21" s="737"/>
      <c r="AA21" s="114"/>
      <c r="AB21" s="737"/>
      <c r="AC21" s="114"/>
      <c r="AD21" s="737"/>
      <c r="AE21" s="114"/>
      <c r="AF21" s="737"/>
      <c r="AG21" s="114"/>
      <c r="AH21" s="737"/>
      <c r="AI21" s="114"/>
      <c r="AJ21" s="737"/>
      <c r="AK21" s="114"/>
      <c r="AL21" s="737"/>
      <c r="AM21" s="114"/>
      <c r="AN21" s="737"/>
      <c r="AO21" s="114"/>
      <c r="AP21" s="737"/>
      <c r="AQ21" s="114"/>
      <c r="AR21" s="737"/>
      <c r="AS21" s="114"/>
      <c r="AT21" s="737"/>
      <c r="AU21" s="114"/>
      <c r="AV21" s="737"/>
      <c r="AW21" s="114"/>
      <c r="AX21" s="737"/>
      <c r="AY21" s="114"/>
      <c r="AZ21" s="737"/>
      <c r="BA21" s="114"/>
      <c r="BB21" s="737"/>
      <c r="BC21" s="114"/>
      <c r="BD21" s="737"/>
      <c r="BE21" s="114"/>
      <c r="BF21" s="737"/>
      <c r="BG21" s="114"/>
      <c r="BH21" s="737"/>
      <c r="BI21" s="114"/>
      <c r="BJ21" s="737"/>
      <c r="BK21" s="114"/>
      <c r="BL21" s="737"/>
      <c r="BM21" s="114"/>
      <c r="BN21" s="737"/>
      <c r="BO21" s="114"/>
      <c r="BP21" s="737"/>
      <c r="BQ21" s="114"/>
      <c r="BR21" s="737"/>
      <c r="BS21" s="114"/>
      <c r="BT21" s="737"/>
      <c r="BU21" s="114"/>
      <c r="BV21" s="737"/>
      <c r="BW21" s="114"/>
      <c r="BX21" s="737"/>
      <c r="BY21" s="114"/>
      <c r="BZ21" s="737"/>
      <c r="CA21" s="114"/>
      <c r="CB21" s="737"/>
      <c r="CC21" s="114"/>
      <c r="CD21" s="737"/>
      <c r="CE21" s="114"/>
      <c r="CF21" s="737"/>
      <c r="CG21" s="114"/>
      <c r="CH21" s="737"/>
      <c r="CI21" s="114"/>
      <c r="CJ21" s="737"/>
      <c r="CK21" s="114"/>
      <c r="CL21" s="737"/>
      <c r="CM21" s="114"/>
      <c r="CN21" s="737"/>
      <c r="CO21" s="114"/>
      <c r="CP21" s="737"/>
      <c r="CQ21" s="114"/>
      <c r="CR21" s="737"/>
      <c r="CS21" s="114"/>
      <c r="CT21" s="737"/>
      <c r="CU21" s="114"/>
      <c r="CV21" s="737"/>
      <c r="CW21" s="114"/>
      <c r="CX21" s="737"/>
      <c r="CY21" s="114"/>
      <c r="CZ21" s="737"/>
      <c r="DA21" s="114"/>
      <c r="DB21" s="737"/>
      <c r="DC21" s="114"/>
      <c r="DD21" s="737"/>
      <c r="DE21" s="114"/>
      <c r="DF21" s="737"/>
      <c r="DG21" s="114"/>
      <c r="DH21" s="737"/>
      <c r="DI21" s="114"/>
      <c r="DJ21" s="737"/>
      <c r="DK21" s="114"/>
      <c r="DL21" s="737"/>
      <c r="DM21" s="114"/>
      <c r="DN21" s="737"/>
      <c r="DO21" s="114"/>
      <c r="DP21" s="737"/>
      <c r="DQ21" s="114"/>
      <c r="DR21" s="737"/>
      <c r="DS21" s="114"/>
      <c r="DT21" s="737"/>
      <c r="DU21" s="114"/>
      <c r="DV21" s="737"/>
      <c r="DW21" s="114"/>
      <c r="DX21" s="737"/>
      <c r="DY21" s="114"/>
      <c r="DZ21" s="737"/>
      <c r="EA21" s="114"/>
      <c r="EB21" s="737"/>
      <c r="EC21" s="114"/>
      <c r="ED21" s="737"/>
      <c r="EE21" s="114"/>
      <c r="EF21" s="737"/>
      <c r="EG21" s="114"/>
      <c r="EH21" s="737"/>
      <c r="EI21" s="114"/>
      <c r="EJ21" s="737"/>
      <c r="EK21" s="114"/>
      <c r="EL21" s="737"/>
      <c r="EM21" s="114"/>
      <c r="EN21" s="100"/>
      <c r="EO21" s="65"/>
      <c r="EP21" s="99"/>
    </row>
    <row r="22" spans="1:146" s="114" customFormat="1" ht="15" customHeight="1">
      <c r="A22" s="657" t="s">
        <v>2946</v>
      </c>
      <c r="B22" s="66"/>
      <c r="D22" s="874"/>
      <c r="F22" s="874"/>
      <c r="H22" s="874"/>
      <c r="J22" s="874">
        <v>0</v>
      </c>
      <c r="L22" s="874"/>
      <c r="N22" s="874"/>
      <c r="P22" s="874"/>
      <c r="R22" s="874"/>
      <c r="T22" s="874"/>
      <c r="V22" s="874"/>
      <c r="X22" s="874"/>
      <c r="Z22" s="874"/>
      <c r="AB22" s="874"/>
      <c r="AD22" s="874"/>
      <c r="AF22" s="874"/>
      <c r="AH22" s="874"/>
      <c r="AJ22" s="874"/>
      <c r="AL22" s="874"/>
      <c r="AN22" s="874"/>
      <c r="AP22" s="874"/>
      <c r="AR22" s="874"/>
      <c r="AT22" s="874"/>
      <c r="AV22" s="874"/>
      <c r="AX22" s="874"/>
      <c r="AZ22" s="874"/>
      <c r="BB22" s="874"/>
      <c r="BD22" s="874"/>
      <c r="BF22" s="874"/>
      <c r="BH22" s="874"/>
      <c r="BJ22" s="874"/>
      <c r="BL22" s="874"/>
      <c r="BN22" s="874"/>
      <c r="BP22" s="874"/>
      <c r="BR22" s="874"/>
      <c r="BT22" s="874"/>
      <c r="BV22" s="874"/>
      <c r="BX22" s="874"/>
      <c r="BZ22" s="874"/>
      <c r="CB22" s="874"/>
      <c r="CD22" s="874"/>
      <c r="CF22" s="874"/>
      <c r="CH22" s="874"/>
      <c r="CJ22" s="874"/>
      <c r="CL22" s="874"/>
      <c r="CN22" s="874"/>
      <c r="CP22" s="874"/>
      <c r="CR22" s="874"/>
      <c r="CT22" s="874"/>
      <c r="CV22" s="874"/>
      <c r="CX22" s="874"/>
      <c r="CZ22" s="874"/>
      <c r="DB22" s="874"/>
      <c r="DD22" s="874"/>
      <c r="DF22" s="874"/>
      <c r="DH22" s="874"/>
      <c r="DJ22" s="874"/>
      <c r="DL22" s="874"/>
      <c r="DN22" s="874"/>
      <c r="DP22" s="874"/>
      <c r="DR22" s="874"/>
      <c r="DT22" s="874"/>
      <c r="DV22" s="874"/>
      <c r="DX22" s="874"/>
      <c r="DZ22" s="874"/>
      <c r="EB22" s="874"/>
      <c r="ED22" s="874"/>
      <c r="EF22" s="874"/>
      <c r="EH22" s="874"/>
      <c r="EJ22" s="874"/>
      <c r="EL22" s="874"/>
      <c r="EN22" s="100"/>
      <c r="EO22" s="100"/>
      <c r="EP22" s="875"/>
    </row>
    <row r="23" spans="1:146" s="97" customFormat="1" ht="15" customHeight="1">
      <c r="A23" s="577"/>
      <c r="B23" s="66"/>
      <c r="C23" s="114"/>
      <c r="D23" s="215"/>
      <c r="E23" s="114"/>
      <c r="F23" s="215"/>
      <c r="G23" s="114"/>
      <c r="H23" s="215"/>
      <c r="I23" s="114"/>
      <c r="J23" s="215"/>
      <c r="K23" s="114"/>
      <c r="L23" s="215"/>
      <c r="M23" s="114"/>
      <c r="N23" s="215"/>
      <c r="O23" s="114"/>
      <c r="P23" s="215"/>
      <c r="Q23" s="114"/>
      <c r="R23" s="215"/>
      <c r="S23" s="114"/>
      <c r="T23" s="215"/>
      <c r="U23" s="114"/>
      <c r="V23" s="215"/>
      <c r="W23" s="114"/>
      <c r="X23" s="215"/>
      <c r="Y23" s="114"/>
      <c r="Z23" s="215"/>
      <c r="AA23" s="114"/>
      <c r="AB23" s="215"/>
      <c r="AC23" s="114"/>
      <c r="AD23" s="215"/>
      <c r="AE23" s="114"/>
      <c r="AF23" s="215"/>
      <c r="AG23" s="114"/>
      <c r="AH23" s="215"/>
      <c r="AI23" s="114"/>
      <c r="AJ23" s="215"/>
      <c r="AK23" s="114"/>
      <c r="AL23" s="215"/>
      <c r="AM23" s="114"/>
      <c r="AN23" s="215"/>
      <c r="AO23" s="114"/>
      <c r="AP23" s="215"/>
      <c r="AQ23" s="114"/>
      <c r="AR23" s="215"/>
      <c r="AS23" s="114"/>
      <c r="AT23" s="215"/>
      <c r="AU23" s="114"/>
      <c r="AV23" s="215"/>
      <c r="AW23" s="114"/>
      <c r="AX23" s="215"/>
      <c r="AY23" s="114"/>
      <c r="AZ23" s="215"/>
      <c r="BA23" s="114"/>
      <c r="BB23" s="215"/>
      <c r="BC23" s="114"/>
      <c r="BD23" s="215"/>
      <c r="BE23" s="114"/>
      <c r="BF23" s="215"/>
      <c r="BG23" s="114"/>
      <c r="BH23" s="215"/>
      <c r="BI23" s="114"/>
      <c r="BJ23" s="215"/>
      <c r="BK23" s="114"/>
      <c r="BL23" s="215"/>
      <c r="BM23" s="114"/>
      <c r="BN23" s="215"/>
      <c r="BO23" s="114"/>
      <c r="BP23" s="215"/>
      <c r="BQ23" s="114"/>
      <c r="BR23" s="215"/>
      <c r="BS23" s="114"/>
      <c r="BT23" s="215"/>
      <c r="BU23" s="114"/>
      <c r="BV23" s="215"/>
      <c r="BW23" s="114"/>
      <c r="BX23" s="215"/>
      <c r="BY23" s="114"/>
      <c r="BZ23" s="215"/>
      <c r="CA23" s="114"/>
      <c r="CB23" s="215"/>
      <c r="CC23" s="114"/>
      <c r="CD23" s="215"/>
      <c r="CE23" s="114"/>
      <c r="CF23" s="215"/>
      <c r="CG23" s="114"/>
      <c r="CH23" s="215"/>
      <c r="CI23" s="114"/>
      <c r="CJ23" s="215"/>
      <c r="CK23" s="114"/>
      <c r="CL23" s="215"/>
      <c r="CM23" s="114"/>
      <c r="CN23" s="215"/>
      <c r="CO23" s="114"/>
      <c r="CP23" s="215"/>
      <c r="CQ23" s="114"/>
      <c r="CR23" s="215"/>
      <c r="CS23" s="114"/>
      <c r="CT23" s="215"/>
      <c r="CU23" s="114"/>
      <c r="CV23" s="215"/>
      <c r="CW23" s="114"/>
      <c r="CX23" s="215"/>
      <c r="CY23" s="114"/>
      <c r="CZ23" s="215"/>
      <c r="DA23" s="114"/>
      <c r="DB23" s="215"/>
      <c r="DC23" s="114"/>
      <c r="DD23" s="215"/>
      <c r="DE23" s="114"/>
      <c r="DF23" s="215"/>
      <c r="DG23" s="114"/>
      <c r="DH23" s="215"/>
      <c r="DI23" s="114"/>
      <c r="DJ23" s="215"/>
      <c r="DK23" s="114"/>
      <c r="DL23" s="215"/>
      <c r="DM23" s="114"/>
      <c r="DN23" s="215"/>
      <c r="DO23" s="114"/>
      <c r="DP23" s="215"/>
      <c r="DQ23" s="114"/>
      <c r="DR23" s="215"/>
      <c r="DS23" s="114"/>
      <c r="DT23" s="215"/>
      <c r="DU23" s="114"/>
      <c r="DV23" s="215"/>
      <c r="DW23" s="114"/>
      <c r="DX23" s="215"/>
      <c r="DY23" s="114"/>
      <c r="DZ23" s="215"/>
      <c r="EA23" s="114"/>
      <c r="EB23" s="215"/>
      <c r="EC23" s="114"/>
      <c r="ED23" s="215"/>
      <c r="EE23" s="114"/>
      <c r="EF23" s="215"/>
      <c r="EG23" s="114"/>
      <c r="EH23" s="215"/>
      <c r="EI23" s="114"/>
      <c r="EJ23" s="215"/>
      <c r="EK23" s="114"/>
      <c r="EL23" s="215"/>
      <c r="EM23" s="114"/>
      <c r="EN23" s="100"/>
      <c r="EO23" s="65"/>
      <c r="EP23" s="99"/>
    </row>
    <row r="24" spans="1:146" s="97" customFormat="1" ht="15" customHeight="1">
      <c r="B24" s="66"/>
      <c r="C24" s="114"/>
      <c r="D24" s="215"/>
      <c r="E24" s="114"/>
      <c r="F24" s="215"/>
      <c r="G24" s="114"/>
      <c r="H24" s="215"/>
      <c r="I24" s="114"/>
      <c r="J24" s="215"/>
      <c r="K24" s="114"/>
      <c r="L24" s="215"/>
      <c r="M24" s="114"/>
      <c r="N24" s="215"/>
      <c r="O24" s="114"/>
      <c r="P24" s="215"/>
      <c r="Q24" s="114"/>
      <c r="R24" s="215"/>
      <c r="S24" s="114"/>
      <c r="T24" s="215"/>
      <c r="U24" s="114"/>
      <c r="V24" s="215"/>
      <c r="W24" s="114"/>
      <c r="X24" s="215"/>
      <c r="Y24" s="114"/>
      <c r="Z24" s="215"/>
      <c r="AA24" s="114"/>
      <c r="AB24" s="215"/>
      <c r="AC24" s="114"/>
      <c r="AD24" s="215"/>
      <c r="AE24" s="114"/>
      <c r="AF24" s="215"/>
      <c r="AG24" s="114"/>
      <c r="AH24" s="215"/>
      <c r="AI24" s="114"/>
      <c r="AJ24" s="215"/>
      <c r="AK24" s="114"/>
      <c r="AL24" s="215"/>
      <c r="AM24" s="114"/>
      <c r="AN24" s="215"/>
      <c r="AO24" s="114"/>
      <c r="AP24" s="215"/>
      <c r="AQ24" s="114"/>
      <c r="AR24" s="215"/>
      <c r="AS24" s="114"/>
      <c r="AT24" s="215"/>
      <c r="AU24" s="114"/>
      <c r="AV24" s="215"/>
      <c r="AW24" s="114"/>
      <c r="AX24" s="215"/>
      <c r="AY24" s="114"/>
      <c r="AZ24" s="215"/>
      <c r="BA24" s="114"/>
      <c r="BB24" s="215"/>
      <c r="BC24" s="114"/>
      <c r="BD24" s="215"/>
      <c r="BE24" s="114"/>
      <c r="BF24" s="215"/>
      <c r="BG24" s="114"/>
      <c r="BH24" s="215"/>
      <c r="BI24" s="114"/>
      <c r="BJ24" s="215"/>
      <c r="BK24" s="114"/>
      <c r="BL24" s="215"/>
      <c r="BM24" s="114"/>
      <c r="BN24" s="215"/>
      <c r="BO24" s="114"/>
      <c r="BP24" s="215"/>
      <c r="BQ24" s="114"/>
      <c r="BR24" s="215"/>
      <c r="BS24" s="114"/>
      <c r="BT24" s="215"/>
      <c r="BU24" s="114"/>
      <c r="BV24" s="215"/>
      <c r="BW24" s="114"/>
      <c r="BX24" s="215"/>
      <c r="BY24" s="114"/>
      <c r="BZ24" s="215"/>
      <c r="CA24" s="114"/>
      <c r="CB24" s="215"/>
      <c r="CC24" s="114"/>
      <c r="CD24" s="215"/>
      <c r="CE24" s="114"/>
      <c r="CF24" s="215"/>
      <c r="CG24" s="114"/>
      <c r="CH24" s="215"/>
      <c r="CI24" s="114"/>
      <c r="CJ24" s="215"/>
      <c r="CK24" s="114"/>
      <c r="CL24" s="215"/>
      <c r="CM24" s="114"/>
      <c r="CN24" s="215"/>
      <c r="CO24" s="114"/>
      <c r="CP24" s="215"/>
      <c r="CQ24" s="114"/>
      <c r="CR24" s="215"/>
      <c r="CS24" s="114"/>
      <c r="CT24" s="215"/>
      <c r="CU24" s="114"/>
      <c r="CV24" s="215"/>
      <c r="CW24" s="114"/>
      <c r="CX24" s="215"/>
      <c r="CY24" s="114"/>
      <c r="CZ24" s="215"/>
      <c r="DA24" s="114"/>
      <c r="DB24" s="215"/>
      <c r="DC24" s="114"/>
      <c r="DD24" s="215"/>
      <c r="DE24" s="114"/>
      <c r="DF24" s="215"/>
      <c r="DG24" s="114"/>
      <c r="DH24" s="215"/>
      <c r="DI24" s="114"/>
      <c r="DJ24" s="215"/>
      <c r="DK24" s="114"/>
      <c r="DL24" s="215"/>
      <c r="DM24" s="114"/>
      <c r="DN24" s="215"/>
      <c r="DO24" s="114"/>
      <c r="DP24" s="215"/>
      <c r="DQ24" s="114"/>
      <c r="DR24" s="215"/>
      <c r="DS24" s="114"/>
      <c r="DT24" s="215"/>
      <c r="DU24" s="114"/>
      <c r="DV24" s="215"/>
      <c r="DW24" s="114"/>
      <c r="DX24" s="215"/>
      <c r="DY24" s="114"/>
      <c r="DZ24" s="215"/>
      <c r="EA24" s="114"/>
      <c r="EB24" s="215"/>
      <c r="EC24" s="114"/>
      <c r="ED24" s="215"/>
      <c r="EE24" s="114"/>
      <c r="EF24" s="215"/>
      <c r="EG24" s="114"/>
      <c r="EH24" s="215"/>
      <c r="EI24" s="114"/>
      <c r="EJ24" s="215"/>
      <c r="EK24" s="114"/>
      <c r="EL24" s="215"/>
      <c r="EM24" s="114"/>
      <c r="EN24" s="100"/>
      <c r="EO24" s="65"/>
      <c r="EP24" s="99"/>
    </row>
    <row r="25" spans="1:146" s="97" customFormat="1" ht="15" customHeight="1">
      <c r="A25" s="700"/>
      <c r="B25" s="66"/>
      <c r="C25" s="114"/>
      <c r="D25" s="215"/>
      <c r="E25" s="114"/>
      <c r="F25" s="215"/>
      <c r="G25" s="114"/>
      <c r="H25" s="215"/>
      <c r="I25" s="114"/>
      <c r="J25" s="215"/>
      <c r="K25" s="114"/>
      <c r="L25" s="215"/>
      <c r="M25" s="114"/>
      <c r="N25" s="215"/>
      <c r="O25" s="114"/>
      <c r="P25" s="215"/>
      <c r="Q25" s="114"/>
      <c r="R25" s="215"/>
      <c r="S25" s="114"/>
      <c r="T25" s="215"/>
      <c r="U25" s="114"/>
      <c r="V25" s="215"/>
      <c r="W25" s="114"/>
      <c r="X25" s="215"/>
      <c r="Y25" s="114"/>
      <c r="Z25" s="215"/>
      <c r="AA25" s="114"/>
      <c r="AB25" s="215"/>
      <c r="AC25" s="114"/>
      <c r="AD25" s="215"/>
      <c r="AE25" s="114"/>
      <c r="AF25" s="215"/>
      <c r="AG25" s="114"/>
      <c r="AH25" s="215"/>
      <c r="AI25" s="114"/>
      <c r="AJ25" s="215"/>
      <c r="AK25" s="114"/>
      <c r="AL25" s="215"/>
      <c r="AM25" s="114"/>
      <c r="AN25" s="215"/>
      <c r="AO25" s="114"/>
      <c r="AP25" s="215"/>
      <c r="AQ25" s="114"/>
      <c r="AR25" s="215"/>
      <c r="AS25" s="114"/>
      <c r="AT25" s="215"/>
      <c r="AU25" s="114"/>
      <c r="AV25" s="215"/>
      <c r="AW25" s="114"/>
      <c r="AX25" s="215"/>
      <c r="AY25" s="114"/>
      <c r="AZ25" s="215"/>
      <c r="BA25" s="114"/>
      <c r="BB25" s="215"/>
      <c r="BC25" s="114"/>
      <c r="BD25" s="215"/>
      <c r="BE25" s="114"/>
      <c r="BF25" s="215"/>
      <c r="BG25" s="114"/>
      <c r="BH25" s="215"/>
      <c r="BI25" s="114"/>
      <c r="BJ25" s="215"/>
      <c r="BK25" s="114"/>
      <c r="BL25" s="215"/>
      <c r="BM25" s="114"/>
      <c r="BN25" s="215"/>
      <c r="BO25" s="114"/>
      <c r="BP25" s="215"/>
      <c r="BQ25" s="114"/>
      <c r="BR25" s="215"/>
      <c r="BS25" s="114"/>
      <c r="BT25" s="215"/>
      <c r="BU25" s="114"/>
      <c r="BV25" s="215"/>
      <c r="BW25" s="114"/>
      <c r="BX25" s="215"/>
      <c r="BY25" s="114"/>
      <c r="BZ25" s="215"/>
      <c r="CA25" s="114"/>
      <c r="CB25" s="215"/>
      <c r="CC25" s="114"/>
      <c r="CD25" s="215"/>
      <c r="CE25" s="114"/>
      <c r="CF25" s="215"/>
      <c r="CG25" s="114"/>
      <c r="CH25" s="215"/>
      <c r="CI25" s="114"/>
      <c r="CJ25" s="215"/>
      <c r="CK25" s="114"/>
      <c r="CL25" s="215"/>
      <c r="CM25" s="114"/>
      <c r="CN25" s="215"/>
      <c r="CO25" s="114"/>
      <c r="CP25" s="215"/>
      <c r="CQ25" s="114"/>
      <c r="CR25" s="215"/>
      <c r="CS25" s="114"/>
      <c r="CT25" s="215"/>
      <c r="CU25" s="114"/>
      <c r="CV25" s="215"/>
      <c r="CW25" s="114"/>
      <c r="CX25" s="215"/>
      <c r="CY25" s="114"/>
      <c r="CZ25" s="215"/>
      <c r="DA25" s="114"/>
      <c r="DB25" s="215"/>
      <c r="DC25" s="114"/>
      <c r="DD25" s="215"/>
      <c r="DE25" s="114"/>
      <c r="DF25" s="215"/>
      <c r="DG25" s="114"/>
      <c r="DH25" s="215"/>
      <c r="DI25" s="114"/>
      <c r="DJ25" s="215"/>
      <c r="DK25" s="114"/>
      <c r="DL25" s="215"/>
      <c r="DM25" s="114"/>
      <c r="DN25" s="215"/>
      <c r="DO25" s="114"/>
      <c r="DP25" s="215"/>
      <c r="DQ25" s="114"/>
      <c r="DR25" s="215"/>
      <c r="DS25" s="114"/>
      <c r="DT25" s="215"/>
      <c r="DU25" s="114"/>
      <c r="DV25" s="215"/>
      <c r="DW25" s="114"/>
      <c r="DX25" s="215"/>
      <c r="DY25" s="114"/>
      <c r="DZ25" s="215"/>
      <c r="EA25" s="114"/>
      <c r="EB25" s="215"/>
      <c r="EC25" s="114"/>
      <c r="ED25" s="215"/>
      <c r="EE25" s="114"/>
      <c r="EF25" s="215"/>
      <c r="EG25" s="114"/>
      <c r="EH25" s="215"/>
      <c r="EI25" s="114"/>
      <c r="EJ25" s="215"/>
      <c r="EK25" s="114"/>
      <c r="EL25" s="215"/>
      <c r="EM25" s="114"/>
      <c r="EN25" s="100"/>
      <c r="EO25" s="65"/>
      <c r="EP25" s="99"/>
    </row>
    <row r="26" spans="1:146" s="176" customFormat="1" ht="15" customHeight="1">
      <c r="A26" s="101"/>
      <c r="B26" s="174"/>
      <c r="C26" s="174"/>
      <c r="D26" s="511"/>
      <c r="E26" s="223"/>
      <c r="F26" s="511"/>
      <c r="G26" s="223"/>
      <c r="H26" s="511"/>
      <c r="I26" s="223"/>
      <c r="J26" s="511"/>
      <c r="K26" s="223"/>
      <c r="L26" s="511"/>
      <c r="M26" s="223"/>
      <c r="N26" s="511"/>
      <c r="O26" s="223"/>
      <c r="P26" s="511"/>
      <c r="Q26" s="223"/>
      <c r="R26" s="511"/>
      <c r="S26" s="223"/>
      <c r="T26" s="511"/>
      <c r="U26" s="223"/>
      <c r="V26" s="511"/>
      <c r="W26" s="223"/>
      <c r="X26" s="511"/>
      <c r="Y26" s="223"/>
      <c r="Z26" s="511"/>
      <c r="AA26" s="223"/>
      <c r="AB26" s="511"/>
      <c r="AC26" s="223"/>
      <c r="AD26" s="511"/>
      <c r="AE26" s="223"/>
      <c r="AF26" s="511"/>
      <c r="AG26" s="223"/>
      <c r="AH26" s="511"/>
      <c r="AI26" s="223"/>
      <c r="AJ26" s="511"/>
      <c r="AK26" s="223"/>
      <c r="AL26" s="511"/>
      <c r="AM26" s="223"/>
      <c r="AN26" s="511"/>
      <c r="AO26" s="223"/>
      <c r="AP26" s="511"/>
      <c r="AQ26" s="223"/>
      <c r="AR26" s="511"/>
      <c r="AS26" s="223"/>
      <c r="AT26" s="511"/>
      <c r="AU26" s="223"/>
      <c r="AV26" s="511"/>
      <c r="AW26" s="223"/>
      <c r="AX26" s="511"/>
      <c r="AY26" s="223"/>
      <c r="AZ26" s="511"/>
      <c r="BA26" s="223"/>
      <c r="BB26" s="511"/>
      <c r="BC26" s="223"/>
      <c r="BD26" s="511"/>
      <c r="BE26" s="223"/>
      <c r="BF26" s="511"/>
      <c r="BG26" s="223"/>
      <c r="BH26" s="511"/>
      <c r="BI26" s="223"/>
      <c r="BJ26" s="511"/>
      <c r="BK26" s="223"/>
      <c r="BL26" s="511"/>
      <c r="BM26" s="223"/>
      <c r="BN26" s="511"/>
      <c r="BO26" s="223"/>
      <c r="BP26" s="511"/>
      <c r="BQ26" s="223"/>
      <c r="BR26" s="511"/>
      <c r="BS26" s="223"/>
      <c r="BT26" s="511"/>
      <c r="BU26" s="223"/>
      <c r="BV26" s="511"/>
      <c r="BW26" s="223"/>
      <c r="BX26" s="511"/>
      <c r="BY26" s="223"/>
      <c r="BZ26" s="511"/>
      <c r="CA26" s="223"/>
      <c r="CB26" s="511"/>
      <c r="CC26" s="223"/>
      <c r="CD26" s="511"/>
      <c r="CE26" s="223"/>
      <c r="CF26" s="511"/>
      <c r="CG26" s="223"/>
      <c r="CH26" s="511"/>
      <c r="CI26" s="223"/>
      <c r="CJ26" s="511"/>
      <c r="CK26" s="223"/>
      <c r="CL26" s="511"/>
      <c r="CM26" s="223"/>
      <c r="CN26" s="511"/>
      <c r="CO26" s="223"/>
      <c r="CP26" s="511"/>
      <c r="CQ26" s="223"/>
      <c r="CR26" s="511"/>
      <c r="CS26" s="223"/>
      <c r="CT26" s="511"/>
      <c r="CU26" s="223"/>
      <c r="CV26" s="511"/>
      <c r="CW26" s="223"/>
      <c r="CX26" s="511"/>
      <c r="CY26" s="223"/>
      <c r="CZ26" s="511"/>
      <c r="DA26" s="223"/>
      <c r="DB26" s="511"/>
      <c r="DC26" s="223"/>
      <c r="DD26" s="511"/>
      <c r="DE26" s="223"/>
      <c r="DF26" s="511"/>
      <c r="DG26" s="223"/>
      <c r="DH26" s="511"/>
      <c r="DI26" s="223"/>
      <c r="DJ26" s="511"/>
      <c r="DK26" s="223"/>
      <c r="DL26" s="511"/>
      <c r="DM26" s="223"/>
      <c r="DN26" s="511"/>
      <c r="DO26" s="223"/>
      <c r="DP26" s="511"/>
      <c r="DQ26" s="223"/>
      <c r="DR26" s="511"/>
      <c r="DS26" s="223"/>
      <c r="DT26" s="511"/>
      <c r="DU26" s="223"/>
      <c r="DV26" s="511"/>
      <c r="DW26" s="223"/>
      <c r="DX26" s="511"/>
      <c r="DY26" s="223"/>
      <c r="DZ26" s="511"/>
      <c r="EA26" s="223"/>
      <c r="EB26" s="511"/>
      <c r="EC26" s="223"/>
      <c r="ED26" s="511"/>
      <c r="EE26" s="223"/>
      <c r="EF26" s="511"/>
      <c r="EG26" s="223"/>
      <c r="EH26" s="511"/>
      <c r="EI26" s="223"/>
      <c r="EJ26" s="511"/>
      <c r="EK26" s="223"/>
      <c r="EL26" s="511"/>
      <c r="EM26" s="174"/>
      <c r="EN26" s="175"/>
      <c r="EP26" s="103"/>
    </row>
    <row r="27" spans="1:146" s="97" customFormat="1" ht="11.25" hidden="1" customHeight="1">
      <c r="D27" s="220"/>
      <c r="E27" s="220"/>
      <c r="F27" s="220"/>
      <c r="G27" s="220"/>
      <c r="H27" s="220"/>
      <c r="I27" s="220"/>
      <c r="J27" s="220"/>
      <c r="K27" s="220"/>
      <c r="L27" s="220"/>
      <c r="M27" s="220"/>
      <c r="N27" s="220"/>
      <c r="O27" s="220"/>
      <c r="P27" s="220"/>
      <c r="Q27" s="220"/>
      <c r="R27" s="220"/>
      <c r="S27" s="220"/>
      <c r="T27" s="220"/>
      <c r="U27" s="220"/>
      <c r="V27" s="220"/>
      <c r="W27" s="220"/>
      <c r="X27" s="220"/>
      <c r="Y27" s="220"/>
      <c r="Z27" s="220"/>
      <c r="AA27" s="220"/>
      <c r="AB27" s="220"/>
      <c r="AC27" s="220"/>
      <c r="AD27" s="220"/>
      <c r="AE27" s="220"/>
      <c r="AF27" s="220"/>
      <c r="AG27" s="220"/>
      <c r="AH27" s="220"/>
      <c r="AI27" s="220"/>
      <c r="AJ27" s="220"/>
      <c r="AK27" s="220"/>
      <c r="AL27" s="220"/>
      <c r="AM27" s="220"/>
      <c r="AN27" s="220"/>
      <c r="AO27" s="220"/>
      <c r="AP27" s="220"/>
      <c r="AQ27" s="220"/>
      <c r="AR27" s="220"/>
      <c r="AS27" s="220"/>
      <c r="AT27" s="220"/>
      <c r="AU27" s="220"/>
      <c r="AV27" s="220"/>
      <c r="AW27" s="220"/>
      <c r="AX27" s="220"/>
      <c r="AY27" s="220"/>
      <c r="AZ27" s="220"/>
      <c r="BA27" s="220"/>
      <c r="BB27" s="220"/>
      <c r="BC27" s="220"/>
      <c r="BD27" s="220"/>
      <c r="BE27" s="220"/>
      <c r="BF27" s="220"/>
      <c r="BG27" s="220"/>
      <c r="BH27" s="220"/>
      <c r="BI27" s="220"/>
      <c r="BJ27" s="220"/>
      <c r="BK27" s="220"/>
      <c r="BL27" s="220"/>
      <c r="BM27" s="220"/>
      <c r="BN27" s="220"/>
      <c r="BO27" s="220"/>
      <c r="BP27" s="220"/>
      <c r="BQ27" s="220"/>
      <c r="BR27" s="220"/>
      <c r="BS27" s="220"/>
      <c r="BT27" s="220"/>
      <c r="BU27" s="220"/>
      <c r="BV27" s="220"/>
      <c r="BW27" s="220"/>
      <c r="BX27" s="220"/>
      <c r="BY27" s="220"/>
      <c r="BZ27" s="220"/>
      <c r="CA27" s="220"/>
      <c r="CB27" s="220"/>
      <c r="CC27" s="220"/>
      <c r="CD27" s="220"/>
      <c r="CE27" s="220"/>
      <c r="CF27" s="220"/>
      <c r="CG27" s="220"/>
      <c r="CH27" s="220"/>
      <c r="CI27" s="220"/>
      <c r="CJ27" s="220"/>
      <c r="CK27" s="220"/>
      <c r="CL27" s="220"/>
      <c r="CM27" s="220"/>
      <c r="CN27" s="220"/>
      <c r="CO27" s="220"/>
      <c r="CP27" s="220"/>
      <c r="CQ27" s="220"/>
      <c r="CR27" s="220"/>
      <c r="CS27" s="220"/>
      <c r="CT27" s="220"/>
      <c r="CU27" s="220"/>
      <c r="CV27" s="220"/>
      <c r="CW27" s="220"/>
      <c r="CX27" s="220"/>
      <c r="CY27" s="220"/>
      <c r="CZ27" s="220"/>
      <c r="DA27" s="220"/>
      <c r="DB27" s="220"/>
      <c r="DC27" s="220"/>
      <c r="DD27" s="220"/>
      <c r="DE27" s="220"/>
      <c r="DF27" s="220"/>
      <c r="DG27" s="220"/>
      <c r="DH27" s="220"/>
      <c r="DI27" s="220"/>
      <c r="DJ27" s="220"/>
      <c r="DK27" s="220"/>
      <c r="DL27" s="220"/>
      <c r="DM27" s="220"/>
      <c r="DN27" s="220"/>
      <c r="DO27" s="220"/>
      <c r="DP27" s="220"/>
      <c r="DQ27" s="220"/>
      <c r="DR27" s="220"/>
      <c r="DS27" s="220"/>
      <c r="DT27" s="220"/>
      <c r="DU27" s="220"/>
      <c r="DV27" s="220"/>
      <c r="DW27" s="220"/>
      <c r="DX27" s="220"/>
      <c r="DY27" s="220"/>
      <c r="DZ27" s="220"/>
      <c r="EA27" s="220"/>
      <c r="EB27" s="220"/>
      <c r="EC27" s="220"/>
      <c r="ED27" s="220"/>
      <c r="EE27" s="220"/>
      <c r="EF27" s="220"/>
      <c r="EG27" s="220"/>
      <c r="EH27" s="220"/>
      <c r="EI27" s="220"/>
      <c r="EJ27" s="220"/>
      <c r="EK27" s="220"/>
      <c r="EL27" s="220"/>
      <c r="EM27" s="114"/>
      <c r="EN27" s="100"/>
      <c r="EO27" s="65"/>
      <c r="EP27" s="99"/>
    </row>
    <row r="28" spans="1:146" s="97" customFormat="1" ht="11.25" hidden="1" customHeight="1">
      <c r="A28" s="114"/>
      <c r="B28" s="114"/>
      <c r="C28" s="114"/>
      <c r="D28" s="215"/>
      <c r="E28" s="217"/>
      <c r="F28" s="215"/>
      <c r="G28" s="217"/>
      <c r="H28" s="215"/>
      <c r="I28" s="217"/>
      <c r="J28" s="215"/>
      <c r="K28" s="217"/>
      <c r="L28" s="215"/>
      <c r="M28" s="217"/>
      <c r="N28" s="215"/>
      <c r="O28" s="217"/>
      <c r="P28" s="215"/>
      <c r="Q28" s="217"/>
      <c r="R28" s="215"/>
      <c r="S28" s="217"/>
      <c r="T28" s="215"/>
      <c r="U28" s="217"/>
      <c r="V28" s="215"/>
      <c r="W28" s="217"/>
      <c r="X28" s="215"/>
      <c r="Y28" s="217"/>
      <c r="Z28" s="215"/>
      <c r="AA28" s="217"/>
      <c r="AB28" s="215"/>
      <c r="AC28" s="217"/>
      <c r="AD28" s="215"/>
      <c r="AE28" s="217"/>
      <c r="AF28" s="215"/>
      <c r="AG28" s="217"/>
      <c r="AH28" s="215"/>
      <c r="AI28" s="217"/>
      <c r="AJ28" s="215"/>
      <c r="AK28" s="217"/>
      <c r="AL28" s="215"/>
      <c r="AM28" s="217"/>
      <c r="AN28" s="215"/>
      <c r="AO28" s="217"/>
      <c r="AP28" s="215"/>
      <c r="AQ28" s="217"/>
      <c r="AR28" s="215"/>
      <c r="AS28" s="217"/>
      <c r="AT28" s="215"/>
      <c r="AU28" s="217"/>
      <c r="AV28" s="215"/>
      <c r="AW28" s="217"/>
      <c r="AX28" s="215"/>
      <c r="AY28" s="217"/>
      <c r="AZ28" s="215"/>
      <c r="BA28" s="217"/>
      <c r="BB28" s="215"/>
      <c r="BC28" s="217"/>
      <c r="BD28" s="215"/>
      <c r="BE28" s="217"/>
      <c r="BF28" s="215"/>
      <c r="BG28" s="217"/>
      <c r="BH28" s="215"/>
      <c r="BI28" s="217"/>
      <c r="BJ28" s="215"/>
      <c r="BK28" s="217"/>
      <c r="BL28" s="215"/>
      <c r="BM28" s="217"/>
      <c r="BN28" s="215"/>
      <c r="BO28" s="217"/>
      <c r="BP28" s="215"/>
      <c r="BQ28" s="217"/>
      <c r="BR28" s="215"/>
      <c r="BS28" s="217"/>
      <c r="BT28" s="215"/>
      <c r="BU28" s="217"/>
      <c r="BV28" s="215"/>
      <c r="BW28" s="217"/>
      <c r="BX28" s="215"/>
      <c r="BY28" s="217"/>
      <c r="BZ28" s="215"/>
      <c r="CA28" s="217"/>
      <c r="CB28" s="215"/>
      <c r="CC28" s="217"/>
      <c r="CD28" s="215"/>
      <c r="CE28" s="217"/>
      <c r="CF28" s="215"/>
      <c r="CG28" s="217"/>
      <c r="CH28" s="215"/>
      <c r="CI28" s="217"/>
      <c r="CJ28" s="215"/>
      <c r="CK28" s="217"/>
      <c r="CL28" s="215"/>
      <c r="CM28" s="217"/>
      <c r="CN28" s="215"/>
      <c r="CO28" s="217"/>
      <c r="CP28" s="215"/>
      <c r="CQ28" s="217"/>
      <c r="CR28" s="215"/>
      <c r="CS28" s="217"/>
      <c r="CT28" s="215"/>
      <c r="CU28" s="217"/>
      <c r="CV28" s="215"/>
      <c r="CW28" s="217"/>
      <c r="CX28" s="215"/>
      <c r="CY28" s="217"/>
      <c r="CZ28" s="215"/>
      <c r="DA28" s="217"/>
      <c r="DB28" s="215"/>
      <c r="DC28" s="217"/>
      <c r="DD28" s="215"/>
      <c r="DE28" s="217"/>
      <c r="DF28" s="215"/>
      <c r="DG28" s="217"/>
      <c r="DH28" s="215"/>
      <c r="DI28" s="217"/>
      <c r="DJ28" s="215"/>
      <c r="DK28" s="217"/>
      <c r="DL28" s="215"/>
      <c r="DM28" s="217"/>
      <c r="DN28" s="215"/>
      <c r="DO28" s="217"/>
      <c r="DP28" s="215"/>
      <c r="DQ28" s="217"/>
      <c r="DR28" s="215"/>
      <c r="DS28" s="217"/>
      <c r="DT28" s="215"/>
      <c r="DU28" s="217"/>
      <c r="DV28" s="215"/>
      <c r="DW28" s="217"/>
      <c r="DX28" s="215"/>
      <c r="DY28" s="217"/>
      <c r="DZ28" s="215"/>
      <c r="EA28" s="217"/>
      <c r="EB28" s="215"/>
      <c r="EC28" s="217"/>
      <c r="ED28" s="215"/>
      <c r="EE28" s="217"/>
      <c r="EF28" s="215"/>
      <c r="EG28" s="217"/>
      <c r="EH28" s="215"/>
      <c r="EI28" s="217"/>
      <c r="EJ28" s="215"/>
      <c r="EK28" s="217"/>
      <c r="EL28" s="215"/>
      <c r="EM28" s="114"/>
      <c r="EN28" s="100"/>
      <c r="EO28" s="65"/>
      <c r="EP28" s="99"/>
    </row>
    <row r="29" spans="1:146" s="49" customFormat="1" ht="22.5" customHeight="1">
      <c r="A29" s="968" t="s">
        <v>2887</v>
      </c>
      <c r="B29" s="113"/>
      <c r="C29" s="113"/>
      <c r="D29" s="193"/>
      <c r="E29" s="224"/>
      <c r="F29" s="193"/>
      <c r="G29" s="224"/>
      <c r="H29" s="193"/>
      <c r="I29" s="224"/>
      <c r="J29" s="193"/>
      <c r="K29" s="224"/>
      <c r="L29" s="193"/>
      <c r="M29" s="224"/>
      <c r="N29" s="193"/>
      <c r="O29" s="224"/>
      <c r="P29" s="193"/>
      <c r="Q29" s="224"/>
      <c r="R29" s="193"/>
      <c r="S29" s="224"/>
      <c r="T29" s="193"/>
      <c r="U29" s="224"/>
      <c r="V29" s="193"/>
      <c r="W29" s="224"/>
      <c r="X29" s="193"/>
      <c r="Y29" s="224"/>
      <c r="Z29" s="193"/>
      <c r="AA29" s="224"/>
      <c r="AB29" s="193"/>
      <c r="AC29" s="224"/>
      <c r="AD29" s="193"/>
      <c r="AE29" s="224"/>
      <c r="AF29" s="193"/>
      <c r="AG29" s="224"/>
      <c r="AH29" s="193"/>
      <c r="AI29" s="224"/>
      <c r="AJ29" s="193"/>
      <c r="AK29" s="224"/>
      <c r="AL29" s="193"/>
      <c r="AM29" s="224"/>
      <c r="AN29" s="193"/>
      <c r="AO29" s="224"/>
      <c r="AP29" s="193"/>
      <c r="AQ29" s="224"/>
      <c r="AR29" s="193"/>
      <c r="AS29" s="224"/>
      <c r="AT29" s="193"/>
      <c r="AU29" s="224"/>
      <c r="AV29" s="193"/>
      <c r="AW29" s="224"/>
      <c r="AX29" s="193"/>
      <c r="AY29" s="224"/>
      <c r="AZ29" s="193"/>
      <c r="BA29" s="224"/>
      <c r="BB29" s="193"/>
      <c r="BC29" s="224"/>
      <c r="BD29" s="193"/>
      <c r="BE29" s="224"/>
      <c r="BF29" s="193"/>
      <c r="BG29" s="224"/>
      <c r="BH29" s="193"/>
      <c r="BI29" s="224"/>
      <c r="BJ29" s="193"/>
      <c r="BK29" s="224"/>
      <c r="BL29" s="193"/>
      <c r="BM29" s="224"/>
      <c r="BN29" s="193"/>
      <c r="BO29" s="224"/>
      <c r="BP29" s="193"/>
      <c r="BQ29" s="224"/>
      <c r="BR29" s="193"/>
      <c r="BS29" s="224"/>
      <c r="BT29" s="193"/>
      <c r="BU29" s="224"/>
      <c r="BV29" s="193"/>
      <c r="BW29" s="224"/>
      <c r="BX29" s="193"/>
      <c r="BY29" s="224"/>
      <c r="BZ29" s="193"/>
      <c r="CA29" s="224"/>
      <c r="CB29" s="193"/>
      <c r="CC29" s="224"/>
      <c r="CD29" s="193"/>
      <c r="CE29" s="224"/>
      <c r="CF29" s="193"/>
      <c r="CG29" s="224"/>
      <c r="CH29" s="193"/>
      <c r="CI29" s="224"/>
      <c r="CJ29" s="193"/>
      <c r="CK29" s="224"/>
      <c r="CL29" s="193"/>
      <c r="CM29" s="224"/>
      <c r="CN29" s="193"/>
      <c r="CO29" s="224"/>
      <c r="CP29" s="193"/>
      <c r="CQ29" s="224"/>
      <c r="CR29" s="193"/>
      <c r="CS29" s="224"/>
      <c r="CT29" s="193"/>
      <c r="CU29" s="224"/>
      <c r="CV29" s="193"/>
      <c r="CW29" s="224"/>
      <c r="CX29" s="193"/>
      <c r="CY29" s="224"/>
      <c r="CZ29" s="193"/>
      <c r="DA29" s="224"/>
      <c r="DB29" s="193"/>
      <c r="DC29" s="224"/>
      <c r="DD29" s="193"/>
      <c r="DE29" s="224"/>
      <c r="DF29" s="193"/>
      <c r="DG29" s="224"/>
      <c r="DH29" s="193"/>
      <c r="DI29" s="224"/>
      <c r="DJ29" s="193"/>
      <c r="DK29" s="224"/>
      <c r="DL29" s="193"/>
      <c r="DM29" s="224"/>
      <c r="DN29" s="193"/>
      <c r="DO29" s="224"/>
      <c r="DP29" s="193"/>
      <c r="DQ29" s="224"/>
      <c r="DR29" s="193"/>
      <c r="DS29" s="224"/>
      <c r="DT29" s="193"/>
      <c r="DU29" s="224"/>
      <c r="DV29" s="193"/>
      <c r="DW29" s="224"/>
      <c r="DX29" s="193"/>
      <c r="DY29" s="224"/>
      <c r="DZ29" s="193"/>
      <c r="EA29" s="224"/>
      <c r="EB29" s="193"/>
      <c r="EC29" s="224"/>
      <c r="ED29" s="193"/>
      <c r="EE29" s="224"/>
      <c r="EF29" s="193"/>
      <c r="EG29" s="224"/>
      <c r="EH29" s="193"/>
      <c r="EI29" s="224"/>
      <c r="EJ29" s="193"/>
      <c r="EK29" s="224"/>
      <c r="EL29" s="193"/>
      <c r="EM29" s="1541" t="s">
        <v>3382</v>
      </c>
      <c r="EN29" s="1542"/>
    </row>
    <row r="30" spans="1:146" s="65" customFormat="1" ht="10.5">
      <c r="C30" s="145" t="s">
        <v>245</v>
      </c>
      <c r="D30" s="225"/>
      <c r="E30" s="226" t="s">
        <v>245</v>
      </c>
      <c r="F30" s="225"/>
      <c r="G30" s="226" t="s">
        <v>245</v>
      </c>
      <c r="H30" s="225"/>
      <c r="I30" s="226" t="s">
        <v>245</v>
      </c>
      <c r="J30" s="225"/>
      <c r="K30" s="226" t="s">
        <v>245</v>
      </c>
      <c r="L30" s="225"/>
      <c r="M30" s="226" t="s">
        <v>245</v>
      </c>
      <c r="N30" s="225"/>
      <c r="O30" s="226" t="s">
        <v>245</v>
      </c>
      <c r="P30" s="225"/>
      <c r="Q30" s="226" t="s">
        <v>245</v>
      </c>
      <c r="R30" s="225"/>
      <c r="S30" s="226" t="s">
        <v>245</v>
      </c>
      <c r="T30" s="225"/>
      <c r="U30" s="226" t="s">
        <v>245</v>
      </c>
      <c r="V30" s="225"/>
      <c r="W30" s="226" t="s">
        <v>245</v>
      </c>
      <c r="X30" s="225"/>
      <c r="Y30" s="226" t="s">
        <v>245</v>
      </c>
      <c r="Z30" s="225"/>
      <c r="AA30" s="226" t="s">
        <v>245</v>
      </c>
      <c r="AB30" s="225"/>
      <c r="AC30" s="226" t="s">
        <v>245</v>
      </c>
      <c r="AD30" s="225"/>
      <c r="AE30" s="226" t="s">
        <v>245</v>
      </c>
      <c r="AF30" s="225"/>
      <c r="AG30" s="226" t="s">
        <v>245</v>
      </c>
      <c r="AH30" s="225"/>
      <c r="AI30" s="226" t="s">
        <v>245</v>
      </c>
      <c r="AJ30" s="225"/>
      <c r="AK30" s="226" t="s">
        <v>245</v>
      </c>
      <c r="AL30" s="225"/>
      <c r="AM30" s="226" t="s">
        <v>245</v>
      </c>
      <c r="AN30" s="225"/>
      <c r="AO30" s="226" t="s">
        <v>245</v>
      </c>
      <c r="AP30" s="225"/>
      <c r="AQ30" s="226" t="s">
        <v>245</v>
      </c>
      <c r="AR30" s="225"/>
      <c r="AS30" s="226" t="s">
        <v>245</v>
      </c>
      <c r="AT30" s="225"/>
      <c r="AU30" s="226" t="s">
        <v>245</v>
      </c>
      <c r="AV30" s="225"/>
      <c r="AW30" s="226" t="s">
        <v>245</v>
      </c>
      <c r="AX30" s="225"/>
      <c r="AY30" s="226" t="s">
        <v>245</v>
      </c>
      <c r="AZ30" s="225"/>
      <c r="BA30" s="226" t="s">
        <v>245</v>
      </c>
      <c r="BB30" s="225"/>
      <c r="BC30" s="226" t="s">
        <v>245</v>
      </c>
      <c r="BD30" s="225"/>
      <c r="BE30" s="226" t="s">
        <v>245</v>
      </c>
      <c r="BF30" s="225"/>
      <c r="BG30" s="226" t="s">
        <v>245</v>
      </c>
      <c r="BH30" s="225"/>
      <c r="BI30" s="226" t="s">
        <v>245</v>
      </c>
      <c r="BJ30" s="225"/>
      <c r="BK30" s="226" t="s">
        <v>245</v>
      </c>
      <c r="BL30" s="225"/>
      <c r="BM30" s="226" t="s">
        <v>245</v>
      </c>
      <c r="BN30" s="225"/>
      <c r="BO30" s="226" t="s">
        <v>245</v>
      </c>
      <c r="BP30" s="225"/>
      <c r="BQ30" s="226" t="s">
        <v>245</v>
      </c>
      <c r="BR30" s="225"/>
      <c r="BS30" s="226" t="s">
        <v>245</v>
      </c>
      <c r="BT30" s="225"/>
      <c r="BU30" s="226" t="s">
        <v>245</v>
      </c>
      <c r="BV30" s="225"/>
      <c r="BW30" s="226" t="s">
        <v>245</v>
      </c>
      <c r="BX30" s="225"/>
      <c r="BY30" s="226" t="s">
        <v>245</v>
      </c>
      <c r="BZ30" s="225"/>
      <c r="CA30" s="226" t="s">
        <v>245</v>
      </c>
      <c r="CB30" s="225"/>
      <c r="CC30" s="226" t="s">
        <v>245</v>
      </c>
      <c r="CD30" s="225"/>
      <c r="CE30" s="226" t="s">
        <v>245</v>
      </c>
      <c r="CF30" s="225"/>
      <c r="CG30" s="226" t="s">
        <v>245</v>
      </c>
      <c r="CH30" s="225"/>
      <c r="CI30" s="226" t="s">
        <v>245</v>
      </c>
      <c r="CJ30" s="225"/>
      <c r="CK30" s="226" t="s">
        <v>245</v>
      </c>
      <c r="CL30" s="225"/>
      <c r="CM30" s="226" t="s">
        <v>245</v>
      </c>
      <c r="CN30" s="225"/>
      <c r="CO30" s="226" t="s">
        <v>245</v>
      </c>
      <c r="CP30" s="225"/>
      <c r="CQ30" s="226" t="s">
        <v>245</v>
      </c>
      <c r="CR30" s="225"/>
      <c r="CS30" s="226" t="s">
        <v>245</v>
      </c>
      <c r="CT30" s="225"/>
      <c r="CU30" s="226" t="s">
        <v>245</v>
      </c>
      <c r="CV30" s="225"/>
      <c r="CW30" s="226" t="s">
        <v>245</v>
      </c>
      <c r="CX30" s="225"/>
      <c r="CY30" s="226" t="s">
        <v>245</v>
      </c>
      <c r="CZ30" s="225"/>
      <c r="DA30" s="226" t="s">
        <v>245</v>
      </c>
      <c r="DB30" s="225"/>
      <c r="DC30" s="226" t="s">
        <v>245</v>
      </c>
      <c r="DD30" s="225"/>
      <c r="DE30" s="226" t="s">
        <v>245</v>
      </c>
      <c r="DF30" s="225"/>
      <c r="DG30" s="226" t="s">
        <v>245</v>
      </c>
      <c r="DH30" s="225"/>
      <c r="DI30" s="226" t="s">
        <v>245</v>
      </c>
      <c r="DJ30" s="225"/>
      <c r="DK30" s="226" t="s">
        <v>245</v>
      </c>
      <c r="DL30" s="225"/>
      <c r="DM30" s="226" t="s">
        <v>245</v>
      </c>
      <c r="DN30" s="225"/>
      <c r="DO30" s="226" t="s">
        <v>245</v>
      </c>
      <c r="DP30" s="225"/>
      <c r="DQ30" s="226" t="s">
        <v>245</v>
      </c>
      <c r="DR30" s="225"/>
      <c r="DS30" s="226" t="s">
        <v>245</v>
      </c>
      <c r="DT30" s="225"/>
      <c r="DU30" s="226" t="s">
        <v>245</v>
      </c>
      <c r="DV30" s="225"/>
      <c r="DW30" s="226" t="s">
        <v>245</v>
      </c>
      <c r="DX30" s="225"/>
      <c r="DY30" s="226" t="s">
        <v>245</v>
      </c>
      <c r="DZ30" s="225"/>
      <c r="EA30" s="226" t="s">
        <v>245</v>
      </c>
      <c r="EB30" s="225"/>
      <c r="EC30" s="226" t="s">
        <v>245</v>
      </c>
      <c r="ED30" s="225"/>
      <c r="EE30" s="226" t="s">
        <v>245</v>
      </c>
      <c r="EF30" s="225"/>
      <c r="EG30" s="226" t="s">
        <v>245</v>
      </c>
      <c r="EH30" s="225"/>
      <c r="EI30" s="226" t="s">
        <v>245</v>
      </c>
      <c r="EJ30" s="225"/>
      <c r="EK30" s="226" t="s">
        <v>245</v>
      </c>
      <c r="EL30" s="225"/>
      <c r="EM30" s="145" t="s">
        <v>245</v>
      </c>
      <c r="EN30" s="171"/>
    </row>
    <row r="31" spans="1:146" s="65" customFormat="1" ht="15" customHeight="1">
      <c r="A31" s="41" t="s">
        <v>247</v>
      </c>
      <c r="B31" s="104"/>
      <c r="C31" s="221"/>
      <c r="D31" s="230"/>
      <c r="E31" s="221"/>
      <c r="F31" s="230"/>
      <c r="G31" s="221"/>
      <c r="H31" s="230"/>
      <c r="I31" s="221"/>
      <c r="J31" s="230">
        <v>0</v>
      </c>
      <c r="K31" s="221"/>
      <c r="L31" s="230"/>
      <c r="M31" s="221"/>
      <c r="N31" s="230"/>
      <c r="O31" s="221"/>
      <c r="P31" s="230"/>
      <c r="Q31" s="221"/>
      <c r="R31" s="230"/>
      <c r="S31" s="221"/>
      <c r="T31" s="230"/>
      <c r="U31" s="221"/>
      <c r="V31" s="230"/>
      <c r="W31" s="221"/>
      <c r="X31" s="230"/>
      <c r="Y31" s="221"/>
      <c r="Z31" s="230"/>
      <c r="AA31" s="221"/>
      <c r="AB31" s="230"/>
      <c r="AC31" s="221"/>
      <c r="AD31" s="230"/>
      <c r="AE31" s="221"/>
      <c r="AF31" s="230"/>
      <c r="AG31" s="221"/>
      <c r="AH31" s="230"/>
      <c r="AI31" s="221"/>
      <c r="AJ31" s="230"/>
      <c r="AK31" s="221"/>
      <c r="AL31" s="230"/>
      <c r="AM31" s="221"/>
      <c r="AN31" s="230"/>
      <c r="AO31" s="221"/>
      <c r="AP31" s="230"/>
      <c r="AQ31" s="221"/>
      <c r="AR31" s="230"/>
      <c r="AS31" s="221"/>
      <c r="AT31" s="230"/>
      <c r="AU31" s="221"/>
      <c r="AV31" s="230"/>
      <c r="AW31" s="221"/>
      <c r="AX31" s="230"/>
      <c r="AY31" s="221"/>
      <c r="AZ31" s="230"/>
      <c r="BA31" s="221"/>
      <c r="BB31" s="230"/>
      <c r="BC31" s="221"/>
      <c r="BD31" s="230"/>
      <c r="BE31" s="221"/>
      <c r="BF31" s="230"/>
      <c r="BG31" s="221"/>
      <c r="BH31" s="230"/>
      <c r="BI31" s="221"/>
      <c r="BJ31" s="230"/>
      <c r="BK31" s="221"/>
      <c r="BL31" s="230"/>
      <c r="BM31" s="221"/>
      <c r="BN31" s="230"/>
      <c r="BO31" s="221"/>
      <c r="BP31" s="230"/>
      <c r="BQ31" s="221"/>
      <c r="BR31" s="230"/>
      <c r="BS31" s="221"/>
      <c r="BT31" s="230"/>
      <c r="BU31" s="221"/>
      <c r="BV31" s="230"/>
      <c r="BW31" s="221"/>
      <c r="BX31" s="230"/>
      <c r="BY31" s="221"/>
      <c r="BZ31" s="230"/>
      <c r="CA31" s="221"/>
      <c r="CB31" s="230"/>
      <c r="CC31" s="221"/>
      <c r="CD31" s="230"/>
      <c r="CE31" s="221"/>
      <c r="CF31" s="230"/>
      <c r="CG31" s="221"/>
      <c r="CH31" s="230"/>
      <c r="CI31" s="221"/>
      <c r="CJ31" s="230"/>
      <c r="CK31" s="221"/>
      <c r="CL31" s="230"/>
      <c r="CM31" s="221"/>
      <c r="CN31" s="230"/>
      <c r="CO31" s="221"/>
      <c r="CP31" s="230"/>
      <c r="CQ31" s="221"/>
      <c r="CR31" s="230"/>
      <c r="CS31" s="221"/>
      <c r="CT31" s="230"/>
      <c r="CU31" s="221"/>
      <c r="CV31" s="230"/>
      <c r="CW31" s="221"/>
      <c r="CX31" s="230"/>
      <c r="CY31" s="221"/>
      <c r="CZ31" s="230"/>
      <c r="DA31" s="221"/>
      <c r="DB31" s="230"/>
      <c r="DC31" s="221"/>
      <c r="DD31" s="230"/>
      <c r="DE31" s="221"/>
      <c r="DF31" s="230"/>
      <c r="DG31" s="221"/>
      <c r="DH31" s="230"/>
      <c r="DI31" s="221"/>
      <c r="DJ31" s="230"/>
      <c r="DK31" s="221"/>
      <c r="DL31" s="230"/>
      <c r="DM31" s="221"/>
      <c r="DN31" s="230"/>
      <c r="DO31" s="221"/>
      <c r="DP31" s="230"/>
      <c r="DQ31" s="221"/>
      <c r="DR31" s="230"/>
      <c r="DS31" s="221"/>
      <c r="DT31" s="230"/>
      <c r="DU31" s="221"/>
      <c r="DV31" s="230"/>
      <c r="DW31" s="221"/>
      <c r="DX31" s="230"/>
      <c r="DY31" s="221"/>
      <c r="DZ31" s="230"/>
      <c r="EA31" s="221"/>
      <c r="EB31" s="230"/>
      <c r="EC31" s="221"/>
      <c r="ED31" s="230"/>
      <c r="EE31" s="221"/>
      <c r="EF31" s="230"/>
      <c r="EG31" s="221"/>
      <c r="EH31" s="230"/>
      <c r="EI31" s="221"/>
      <c r="EJ31" s="230"/>
      <c r="EK31" s="221"/>
      <c r="EL31" s="230"/>
      <c r="EM31" s="1430">
        <f>C31+E31+G31+I31+K31+M31+O31+Q31+S31+U31+W31+Y31+AA31+AC31+AE31+AG31+AI31+AK31+AM31+AO31+EK31+DQ31+DO31+DM31+DK31+DI31+DG31+DE31+DC31+DA31+CY31+CW31+CU31+CS31+CO31+CM31+CK31+CI31+CG31+CE31+CC31+CA31+BY31+BW31+BU31+BS31+BQ31+BM31+BK31+BI31+BG31+BC31+BE31+BA31+AY31+AW31+AU31+AS31+AQ31+CQ31+DS31+DU31+DW31+DY31+EA31+EC31+EE31+EG31+EI31</f>
        <v>0</v>
      </c>
      <c r="EN31" s="1431">
        <f>D31+F31+H31+J31+L31+N31+P31+R31+T31+V31+X31+Z31+AB31+AD31+AF31+AH31+AJ31+AL31+AN31+AP31+EL31+DR31+DP31+DN31+DL31+DJ31+DH31+DF31+DD31+DB31+CZ31+CX31+CV31+CT31+CP31+CN31+CL31+CJ31+CH31+CF31+CD31+CB31+BZ31+BX31+BV31+BT31+BR31+BN31+BL31+BJ31+BH31+BD31+BF31+BB31+AZ31+AX31+AV31+AT31+AR31+CR31+DT31+DV31+DX31+DZ31+EB31+ED31+EF31+EH31+EJ31</f>
        <v>0</v>
      </c>
    </row>
    <row r="32" spans="1:146" s="97" customFormat="1" ht="15" customHeight="1">
      <c r="A32" s="52" t="s">
        <v>152</v>
      </c>
      <c r="C32" s="221"/>
      <c r="D32" s="231"/>
      <c r="E32" s="221"/>
      <c r="F32" s="231"/>
      <c r="G32" s="221"/>
      <c r="H32" s="231"/>
      <c r="I32" s="221"/>
      <c r="J32" s="231"/>
      <c r="K32" s="221"/>
      <c r="L32" s="231"/>
      <c r="M32" s="221"/>
      <c r="N32" s="231"/>
      <c r="O32" s="221"/>
      <c r="P32" s="231"/>
      <c r="Q32" s="221"/>
      <c r="R32" s="231"/>
      <c r="S32" s="221"/>
      <c r="T32" s="230"/>
      <c r="U32" s="221"/>
      <c r="V32" s="230"/>
      <c r="W32" s="221"/>
      <c r="X32" s="230"/>
      <c r="Y32" s="221"/>
      <c r="Z32" s="230"/>
      <c r="AA32" s="221"/>
      <c r="AB32" s="230"/>
      <c r="AC32" s="221"/>
      <c r="AD32" s="230"/>
      <c r="AE32" s="221"/>
      <c r="AF32" s="231"/>
      <c r="AG32" s="221"/>
      <c r="AH32" s="230"/>
      <c r="AI32" s="221"/>
      <c r="AJ32" s="231"/>
      <c r="AK32" s="221"/>
      <c r="AL32" s="231"/>
      <c r="AM32" s="221"/>
      <c r="AN32" s="231"/>
      <c r="AO32" s="221"/>
      <c r="AP32" s="231"/>
      <c r="AQ32" s="221"/>
      <c r="AR32" s="231"/>
      <c r="AS32" s="221"/>
      <c r="AT32" s="231"/>
      <c r="AU32" s="221"/>
      <c r="AV32" s="231"/>
      <c r="AW32" s="221"/>
      <c r="AX32" s="231"/>
      <c r="AY32" s="221"/>
      <c r="AZ32" s="231"/>
      <c r="BA32" s="221"/>
      <c r="BB32" s="231"/>
      <c r="BC32" s="221"/>
      <c r="BD32" s="231"/>
      <c r="BE32" s="221"/>
      <c r="BF32" s="231"/>
      <c r="BG32" s="221"/>
      <c r="BH32" s="231"/>
      <c r="BI32" s="221"/>
      <c r="BJ32" s="231"/>
      <c r="BK32" s="221"/>
      <c r="BL32" s="231"/>
      <c r="BM32" s="221"/>
      <c r="BN32" s="231"/>
      <c r="BO32" s="221"/>
      <c r="BP32" s="231"/>
      <c r="BQ32" s="221"/>
      <c r="BR32" s="231"/>
      <c r="BS32" s="221"/>
      <c r="BT32" s="231"/>
      <c r="BU32" s="221"/>
      <c r="BV32" s="231"/>
      <c r="BW32" s="221"/>
      <c r="BX32" s="231"/>
      <c r="BY32" s="221"/>
      <c r="BZ32" s="231"/>
      <c r="CA32" s="221"/>
      <c r="CB32" s="231"/>
      <c r="CC32" s="221"/>
      <c r="CD32" s="231"/>
      <c r="CE32" s="221"/>
      <c r="CF32" s="231"/>
      <c r="CG32" s="221"/>
      <c r="CH32" s="231"/>
      <c r="CI32" s="221"/>
      <c r="CJ32" s="231"/>
      <c r="CK32" s="221"/>
      <c r="CL32" s="231"/>
      <c r="CM32" s="221"/>
      <c r="CN32" s="231"/>
      <c r="CO32" s="221"/>
      <c r="CP32" s="231"/>
      <c r="CQ32" s="221"/>
      <c r="CR32" s="231"/>
      <c r="CS32" s="221"/>
      <c r="CT32" s="231"/>
      <c r="CU32" s="221"/>
      <c r="CV32" s="231"/>
      <c r="CW32" s="221"/>
      <c r="CX32" s="231"/>
      <c r="CY32" s="221"/>
      <c r="CZ32" s="231"/>
      <c r="DA32" s="221"/>
      <c r="DB32" s="231"/>
      <c r="DC32" s="221"/>
      <c r="DD32" s="231"/>
      <c r="DE32" s="221"/>
      <c r="DF32" s="231"/>
      <c r="DG32" s="221"/>
      <c r="DH32" s="231"/>
      <c r="DI32" s="221"/>
      <c r="DJ32" s="231"/>
      <c r="DK32" s="221"/>
      <c r="DL32" s="231"/>
      <c r="DM32" s="221"/>
      <c r="DN32" s="231"/>
      <c r="DO32" s="221"/>
      <c r="DP32" s="231"/>
      <c r="DQ32" s="221"/>
      <c r="DR32" s="231"/>
      <c r="DS32" s="221"/>
      <c r="DT32" s="231"/>
      <c r="DU32" s="221"/>
      <c r="DV32" s="231"/>
      <c r="DW32" s="221"/>
      <c r="DX32" s="231"/>
      <c r="DY32" s="221"/>
      <c r="DZ32" s="231"/>
      <c r="EA32" s="221"/>
      <c r="EB32" s="231"/>
      <c r="EC32" s="221"/>
      <c r="ED32" s="231"/>
      <c r="EE32" s="221"/>
      <c r="EF32" s="231"/>
      <c r="EG32" s="221"/>
      <c r="EH32" s="231"/>
      <c r="EI32" s="221"/>
      <c r="EJ32" s="231"/>
      <c r="EK32" s="221"/>
      <c r="EL32" s="231"/>
      <c r="EM32" s="1430">
        <f>C32+E32+G32+I32+K32+M32+O32+Q32+S32+U32+W32+Y32+AA32+AC32+AE32+AG32+AI32+AK32+AM32+AO32+EK32+DQ32+DO32+DM32+DK32+DI32+DG32+DE32+DC32+DA32+CY32+CW32+CU32+CS32+CO32+CM32+CK32+CI32+CG32+CE32+CC32+CA32+BY32+BW32+BU32+BS32+BQ32+BM32+BK32+BI32+BG32+BC32+BE32+BA32+AY32+AW32+AU32+AS32+AQ32+CQ32+DS32+DU32+DW32+DY32+EA32+EC32+EE32+EG32+EI32</f>
        <v>0</v>
      </c>
      <c r="EN32" s="1431">
        <f>D32+F32+H32+J32+L32+N32+P32+R32+T32+V32+X32+Z32+AB32+AD32+AF32+AH32+AJ32+AL32+AN32+AP32+EL32+DR32+DP32+DN32+DL32+DJ32+DH32+DF32+DD32+DB32+CZ32+CX32+CV32+CT32+CP32+CN32+CL32+CJ32+CH32+CF32+CD32+CB32+BZ32+BX32+BV32+BT32+BR32+BN32+BL32+BJ32+BH32+BD32+BF32+BB32+AZ32+AX32+AV32+AT32+AR32+CR32+DT32+DV32+DX32+DZ32+EB32+ED32+EF32+EH32+EJ32</f>
        <v>0</v>
      </c>
    </row>
    <row r="33" spans="1:144" s="97" customFormat="1" ht="15" customHeight="1">
      <c r="A33" s="52" t="s">
        <v>2976</v>
      </c>
      <c r="C33" s="221"/>
      <c r="D33" s="231"/>
      <c r="E33" s="221"/>
      <c r="F33" s="231"/>
      <c r="G33" s="221"/>
      <c r="H33" s="231"/>
      <c r="I33" s="221"/>
      <c r="J33" s="231"/>
      <c r="K33" s="221"/>
      <c r="L33" s="231"/>
      <c r="M33" s="221"/>
      <c r="N33" s="231"/>
      <c r="O33" s="221"/>
      <c r="P33" s="231"/>
      <c r="Q33" s="221"/>
      <c r="R33" s="231"/>
      <c r="S33" s="221"/>
      <c r="T33" s="230"/>
      <c r="U33" s="221"/>
      <c r="V33" s="230"/>
      <c r="W33" s="221"/>
      <c r="X33" s="230"/>
      <c r="Y33" s="221"/>
      <c r="Z33" s="230"/>
      <c r="AA33" s="221"/>
      <c r="AB33" s="230"/>
      <c r="AC33" s="221"/>
      <c r="AD33" s="230"/>
      <c r="AE33" s="221"/>
      <c r="AF33" s="231"/>
      <c r="AG33" s="221"/>
      <c r="AH33" s="230"/>
      <c r="AI33" s="221"/>
      <c r="AJ33" s="231"/>
      <c r="AK33" s="221"/>
      <c r="AL33" s="231"/>
      <c r="AM33" s="221"/>
      <c r="AN33" s="231"/>
      <c r="AO33" s="221"/>
      <c r="AP33" s="231"/>
      <c r="AQ33" s="221"/>
      <c r="AR33" s="231"/>
      <c r="AS33" s="221"/>
      <c r="AT33" s="231"/>
      <c r="AU33" s="221"/>
      <c r="AV33" s="231"/>
      <c r="AW33" s="221"/>
      <c r="AX33" s="231"/>
      <c r="AY33" s="221"/>
      <c r="AZ33" s="231"/>
      <c r="BA33" s="221"/>
      <c r="BB33" s="231"/>
      <c r="BC33" s="221"/>
      <c r="BD33" s="231"/>
      <c r="BE33" s="221"/>
      <c r="BF33" s="231"/>
      <c r="BG33" s="221"/>
      <c r="BH33" s="231"/>
      <c r="BI33" s="221"/>
      <c r="BJ33" s="231"/>
      <c r="BK33" s="221"/>
      <c r="BL33" s="231"/>
      <c r="BM33" s="221"/>
      <c r="BN33" s="231"/>
      <c r="BO33" s="221"/>
      <c r="BP33" s="231"/>
      <c r="BQ33" s="221"/>
      <c r="BR33" s="231"/>
      <c r="BS33" s="221"/>
      <c r="BT33" s="231"/>
      <c r="BU33" s="221"/>
      <c r="BV33" s="231"/>
      <c r="BW33" s="221"/>
      <c r="BX33" s="231"/>
      <c r="BY33" s="221"/>
      <c r="BZ33" s="231"/>
      <c r="CA33" s="221"/>
      <c r="CB33" s="231"/>
      <c r="CC33" s="221"/>
      <c r="CD33" s="231"/>
      <c r="CE33" s="221"/>
      <c r="CF33" s="231"/>
      <c r="CG33" s="221"/>
      <c r="CH33" s="231"/>
      <c r="CI33" s="221"/>
      <c r="CJ33" s="231"/>
      <c r="CK33" s="221"/>
      <c r="CL33" s="231"/>
      <c r="CM33" s="221"/>
      <c r="CN33" s="231"/>
      <c r="CO33" s="221"/>
      <c r="CP33" s="231"/>
      <c r="CQ33" s="221"/>
      <c r="CR33" s="231"/>
      <c r="CS33" s="221"/>
      <c r="CT33" s="231"/>
      <c r="CU33" s="221"/>
      <c r="CV33" s="231"/>
      <c r="CW33" s="221"/>
      <c r="CX33" s="231"/>
      <c r="CY33" s="221"/>
      <c r="CZ33" s="231"/>
      <c r="DA33" s="221"/>
      <c r="DB33" s="231"/>
      <c r="DC33" s="221"/>
      <c r="DD33" s="231"/>
      <c r="DE33" s="221"/>
      <c r="DF33" s="231"/>
      <c r="DG33" s="221"/>
      <c r="DH33" s="231"/>
      <c r="DI33" s="221"/>
      <c r="DJ33" s="231"/>
      <c r="DK33" s="221"/>
      <c r="DL33" s="231"/>
      <c r="DM33" s="221"/>
      <c r="DN33" s="231"/>
      <c r="DO33" s="221"/>
      <c r="DP33" s="231"/>
      <c r="DQ33" s="221"/>
      <c r="DR33" s="231"/>
      <c r="DS33" s="221"/>
      <c r="DT33" s="231"/>
      <c r="DU33" s="221"/>
      <c r="DV33" s="231"/>
      <c r="DW33" s="221"/>
      <c r="DX33" s="231"/>
      <c r="DY33" s="221"/>
      <c r="DZ33" s="231"/>
      <c r="EA33" s="221"/>
      <c r="EB33" s="231"/>
      <c r="EC33" s="221"/>
      <c r="ED33" s="231"/>
      <c r="EE33" s="221"/>
      <c r="EF33" s="231"/>
      <c r="EG33" s="221"/>
      <c r="EH33" s="231"/>
      <c r="EI33" s="221"/>
      <c r="EJ33" s="231"/>
      <c r="EK33" s="221"/>
      <c r="EL33" s="231"/>
      <c r="EM33" s="1430">
        <f>C33+E33+G33+I33+K33+M33+O33+Q33+S33+U33+W33+Y33+AA33+AC33+AE33+AG33+AI33+AK33+AM33+AO33+EK33+DQ33+DO33+DM33+DK33+DI33+DG33+DE33+DC33+DA33+CY33+CW33+CU33+CS33+CO33+CM33+CK33+CI33+CG33+CE33+CC33+CA33+BY33+BW33+BU33+BS33+BQ33+BM33+BK33+BI33+BG33+BC33+BE33+BA33+AY33+AW33+AU33+AS33+AQ33+CQ33+DS33+DU33+DW33+DY33+EA33+EC33+EE33+EG33+EI33</f>
        <v>0</v>
      </c>
      <c r="EN33" s="1431">
        <f t="shared" ref="EN33:EN37" si="0">D33+F33+H33+J33+L33+N33+P33+R33+T33+V33+X33+Z33+AB33+AD33+AF33+AH33+AJ33+AL33+AN33+AP33+EL33+DR33+DP33+DN33+DL33+DJ33+DH33+DF33+DD33+DB33+CZ33+CX33+CV33+CT33+CP33+CN33+CL33+CJ33+CH33+CF33+CD33+CB33+BZ33+BX33+BV33+BT33+BR33+BN33+BL33+BJ33+BH33+BD33+BF33+BB33+AZ33+AX33+AV33+AT33+AR33+CR33+DT33+DV33+DX33+DZ33+EB33+ED33+EF33+EH33+EJ33</f>
        <v>0</v>
      </c>
    </row>
    <row r="34" spans="1:144" s="97" customFormat="1" ht="15" customHeight="1">
      <c r="A34" s="41" t="s">
        <v>2977</v>
      </c>
      <c r="B34" s="104"/>
      <c r="C34" s="221"/>
      <c r="D34" s="231"/>
      <c r="E34" s="221"/>
      <c r="F34" s="231"/>
      <c r="G34" s="221"/>
      <c r="H34" s="231"/>
      <c r="I34" s="221"/>
      <c r="J34" s="231"/>
      <c r="K34" s="221"/>
      <c r="L34" s="231"/>
      <c r="M34" s="221"/>
      <c r="N34" s="231"/>
      <c r="O34" s="221"/>
      <c r="P34" s="231"/>
      <c r="Q34" s="221"/>
      <c r="R34" s="231"/>
      <c r="S34" s="221"/>
      <c r="T34" s="230"/>
      <c r="U34" s="221"/>
      <c r="V34" s="230"/>
      <c r="W34" s="221"/>
      <c r="X34" s="230"/>
      <c r="Y34" s="221"/>
      <c r="Z34" s="230"/>
      <c r="AA34" s="221"/>
      <c r="AB34" s="230"/>
      <c r="AC34" s="221"/>
      <c r="AD34" s="230"/>
      <c r="AE34" s="221"/>
      <c r="AF34" s="231"/>
      <c r="AG34" s="221"/>
      <c r="AH34" s="230"/>
      <c r="AI34" s="221"/>
      <c r="AJ34" s="231"/>
      <c r="AK34" s="221"/>
      <c r="AL34" s="231"/>
      <c r="AM34" s="221"/>
      <c r="AN34" s="231"/>
      <c r="AO34" s="221"/>
      <c r="AP34" s="231"/>
      <c r="AQ34" s="221"/>
      <c r="AR34" s="231"/>
      <c r="AS34" s="221"/>
      <c r="AT34" s="231"/>
      <c r="AU34" s="221"/>
      <c r="AV34" s="231"/>
      <c r="AW34" s="221"/>
      <c r="AX34" s="231"/>
      <c r="AY34" s="221"/>
      <c r="AZ34" s="231"/>
      <c r="BA34" s="221"/>
      <c r="BB34" s="231"/>
      <c r="BC34" s="221"/>
      <c r="BD34" s="231"/>
      <c r="BE34" s="221"/>
      <c r="BF34" s="231"/>
      <c r="BG34" s="221"/>
      <c r="BH34" s="231"/>
      <c r="BI34" s="221"/>
      <c r="BJ34" s="231"/>
      <c r="BK34" s="221"/>
      <c r="BL34" s="231"/>
      <c r="BM34" s="221"/>
      <c r="BN34" s="231"/>
      <c r="BO34" s="221"/>
      <c r="BP34" s="231"/>
      <c r="BQ34" s="221"/>
      <c r="BR34" s="231"/>
      <c r="BS34" s="221"/>
      <c r="BT34" s="231"/>
      <c r="BU34" s="221"/>
      <c r="BV34" s="231"/>
      <c r="BW34" s="221"/>
      <c r="BX34" s="231"/>
      <c r="BY34" s="221"/>
      <c r="BZ34" s="231"/>
      <c r="CA34" s="221"/>
      <c r="CB34" s="231"/>
      <c r="CC34" s="221"/>
      <c r="CD34" s="231"/>
      <c r="CE34" s="221"/>
      <c r="CF34" s="231"/>
      <c r="CG34" s="221"/>
      <c r="CH34" s="231"/>
      <c r="CI34" s="221"/>
      <c r="CJ34" s="231"/>
      <c r="CK34" s="221"/>
      <c r="CL34" s="231"/>
      <c r="CM34" s="221"/>
      <c r="CN34" s="231"/>
      <c r="CO34" s="221"/>
      <c r="CP34" s="231"/>
      <c r="CQ34" s="221"/>
      <c r="CR34" s="231"/>
      <c r="CS34" s="221"/>
      <c r="CT34" s="231"/>
      <c r="CU34" s="221"/>
      <c r="CV34" s="231"/>
      <c r="CW34" s="221"/>
      <c r="CX34" s="231"/>
      <c r="CY34" s="221"/>
      <c r="CZ34" s="231"/>
      <c r="DA34" s="221"/>
      <c r="DB34" s="231"/>
      <c r="DC34" s="221"/>
      <c r="DD34" s="231"/>
      <c r="DE34" s="221"/>
      <c r="DF34" s="231"/>
      <c r="DG34" s="221"/>
      <c r="DH34" s="231"/>
      <c r="DI34" s="221"/>
      <c r="DJ34" s="231"/>
      <c r="DK34" s="221"/>
      <c r="DL34" s="231"/>
      <c r="DM34" s="221"/>
      <c r="DN34" s="231"/>
      <c r="DO34" s="221"/>
      <c r="DP34" s="231"/>
      <c r="DQ34" s="221"/>
      <c r="DR34" s="231"/>
      <c r="DS34" s="221"/>
      <c r="DT34" s="231"/>
      <c r="DU34" s="221"/>
      <c r="DV34" s="231"/>
      <c r="DW34" s="221"/>
      <c r="DX34" s="231"/>
      <c r="DY34" s="221"/>
      <c r="DZ34" s="231"/>
      <c r="EA34" s="221"/>
      <c r="EB34" s="231"/>
      <c r="EC34" s="221"/>
      <c r="ED34" s="231"/>
      <c r="EE34" s="221"/>
      <c r="EF34" s="231"/>
      <c r="EG34" s="221"/>
      <c r="EH34" s="231"/>
      <c r="EI34" s="221"/>
      <c r="EJ34" s="231"/>
      <c r="EK34" s="221"/>
      <c r="EL34" s="231"/>
      <c r="EM34" s="1430">
        <f>C34+E34+G34+I34+K34+M34+O34+Q34+S34+U34+W34+Y34+AA34+AC34+AE34+AG34+AI34+AK34+AM34+AO34+EK34+DQ34+DO34+DM34+DK34+DI34+DG34+DE34+DC34+DA34+CY34+CW34+CU34+CS34+CO34+CM34+CK34+CI34+CG34+CE34+CC34+CA34+BY34+BW34+BU34+BS34+BQ34+BM34+BK34+BI34+BG34+BC34+BE34+BA34+AY34+AW34+AU34+AS34+AQ34+CQ34+DS34+DU34+DW34+DY34+EA34+EC34+EE34+EG34+EI34</f>
        <v>0</v>
      </c>
      <c r="EN34" s="1431">
        <f t="shared" si="0"/>
        <v>0</v>
      </c>
    </row>
    <row r="35" spans="1:144" s="97" customFormat="1" ht="15" customHeight="1">
      <c r="A35" s="41" t="s">
        <v>1882</v>
      </c>
      <c r="B35" s="104"/>
      <c r="C35" s="221"/>
      <c r="D35" s="231"/>
      <c r="E35" s="221"/>
      <c r="F35" s="231"/>
      <c r="G35" s="221"/>
      <c r="H35" s="231"/>
      <c r="I35" s="221"/>
      <c r="J35" s="231"/>
      <c r="K35" s="221"/>
      <c r="L35" s="231"/>
      <c r="M35" s="221"/>
      <c r="N35" s="231"/>
      <c r="O35" s="221"/>
      <c r="P35" s="231"/>
      <c r="Q35" s="221"/>
      <c r="R35" s="231"/>
      <c r="S35" s="221"/>
      <c r="T35" s="230"/>
      <c r="U35" s="221"/>
      <c r="V35" s="230"/>
      <c r="W35" s="221"/>
      <c r="X35" s="230"/>
      <c r="Y35" s="221"/>
      <c r="Z35" s="230"/>
      <c r="AA35" s="221"/>
      <c r="AB35" s="230"/>
      <c r="AC35" s="221"/>
      <c r="AD35" s="230"/>
      <c r="AE35" s="221"/>
      <c r="AF35" s="231"/>
      <c r="AG35" s="221"/>
      <c r="AH35" s="230"/>
      <c r="AI35" s="221"/>
      <c r="AJ35" s="231"/>
      <c r="AK35" s="221"/>
      <c r="AL35" s="231"/>
      <c r="AM35" s="221"/>
      <c r="AN35" s="231"/>
      <c r="AO35" s="221"/>
      <c r="AP35" s="231"/>
      <c r="AQ35" s="221"/>
      <c r="AR35" s="231"/>
      <c r="AS35" s="221"/>
      <c r="AT35" s="231"/>
      <c r="AU35" s="221"/>
      <c r="AV35" s="231"/>
      <c r="AW35" s="221"/>
      <c r="AX35" s="231"/>
      <c r="AY35" s="221"/>
      <c r="AZ35" s="231"/>
      <c r="BA35" s="221"/>
      <c r="BB35" s="231"/>
      <c r="BC35" s="221"/>
      <c r="BD35" s="231"/>
      <c r="BE35" s="221"/>
      <c r="BF35" s="231"/>
      <c r="BG35" s="221"/>
      <c r="BH35" s="231"/>
      <c r="BI35" s="221"/>
      <c r="BJ35" s="231"/>
      <c r="BK35" s="221"/>
      <c r="BL35" s="231"/>
      <c r="BM35" s="221"/>
      <c r="BN35" s="231"/>
      <c r="BO35" s="221"/>
      <c r="BP35" s="231"/>
      <c r="BQ35" s="221"/>
      <c r="BR35" s="231"/>
      <c r="BS35" s="221"/>
      <c r="BT35" s="231"/>
      <c r="BU35" s="221"/>
      <c r="BV35" s="231"/>
      <c r="BW35" s="221"/>
      <c r="BX35" s="231"/>
      <c r="BY35" s="221"/>
      <c r="BZ35" s="231"/>
      <c r="CA35" s="221"/>
      <c r="CB35" s="231"/>
      <c r="CC35" s="221"/>
      <c r="CD35" s="231"/>
      <c r="CE35" s="221"/>
      <c r="CF35" s="231"/>
      <c r="CG35" s="221"/>
      <c r="CH35" s="231"/>
      <c r="CI35" s="221"/>
      <c r="CJ35" s="231"/>
      <c r="CK35" s="221"/>
      <c r="CL35" s="231"/>
      <c r="CM35" s="221"/>
      <c r="CN35" s="231"/>
      <c r="CO35" s="221"/>
      <c r="CP35" s="231"/>
      <c r="CQ35" s="221"/>
      <c r="CR35" s="231"/>
      <c r="CS35" s="221"/>
      <c r="CT35" s="231"/>
      <c r="CU35" s="221"/>
      <c r="CV35" s="231"/>
      <c r="CW35" s="221"/>
      <c r="CX35" s="231"/>
      <c r="CY35" s="221"/>
      <c r="CZ35" s="231"/>
      <c r="DA35" s="221"/>
      <c r="DB35" s="231"/>
      <c r="DC35" s="221"/>
      <c r="DD35" s="231"/>
      <c r="DE35" s="221"/>
      <c r="DF35" s="231"/>
      <c r="DG35" s="221"/>
      <c r="DH35" s="231"/>
      <c r="DI35" s="221"/>
      <c r="DJ35" s="231"/>
      <c r="DK35" s="221"/>
      <c r="DL35" s="231"/>
      <c r="DM35" s="221"/>
      <c r="DN35" s="231"/>
      <c r="DO35" s="221"/>
      <c r="DP35" s="231"/>
      <c r="DQ35" s="221"/>
      <c r="DR35" s="231"/>
      <c r="DS35" s="221"/>
      <c r="DT35" s="231"/>
      <c r="DU35" s="221"/>
      <c r="DV35" s="231"/>
      <c r="DW35" s="221"/>
      <c r="DX35" s="231"/>
      <c r="DY35" s="221"/>
      <c r="DZ35" s="231"/>
      <c r="EA35" s="221"/>
      <c r="EB35" s="231"/>
      <c r="EC35" s="221"/>
      <c r="ED35" s="231"/>
      <c r="EE35" s="221"/>
      <c r="EF35" s="231"/>
      <c r="EG35" s="221"/>
      <c r="EH35" s="231"/>
      <c r="EI35" s="221"/>
      <c r="EJ35" s="231"/>
      <c r="EK35" s="221"/>
      <c r="EL35" s="231"/>
      <c r="EM35" s="1430">
        <f>C35+E35+G35+I35+K35+M35+O35+Q35+S35+U35+W35+Y35+AA35+AC35+AE35+AG35+AI35+AK35+AM35+AO35+EK35+DQ35+DO35+DM35+DK35+DI35+DG35+DE35+DC35+DA35+CY35+CW35+CU35+CS35+CO35+CM35+CK35+CI35+CG35+CE35+CC35+CA35+BY35+BW35+BU35+BS35+BQ35+BM35+BK35+BI35+BG35+BC35+BE35+BA35+AY35+AW35+AU35+AS35+AQ35+CQ35+DS35+DU35+DW35+DY35+EA35+EC35+EE35+EG35+EI35</f>
        <v>0</v>
      </c>
      <c r="EN35" s="1431">
        <f t="shared" si="0"/>
        <v>0</v>
      </c>
    </row>
    <row r="36" spans="1:144" s="97" customFormat="1" ht="15" customHeight="1">
      <c r="A36" s="41" t="s">
        <v>2978</v>
      </c>
      <c r="B36" s="104"/>
      <c r="C36" s="221"/>
      <c r="D36" s="231"/>
      <c r="E36" s="221"/>
      <c r="F36" s="231"/>
      <c r="G36" s="221"/>
      <c r="H36" s="231"/>
      <c r="I36" s="221"/>
      <c r="J36" s="231"/>
      <c r="K36" s="221"/>
      <c r="L36" s="231"/>
      <c r="M36" s="221"/>
      <c r="N36" s="231"/>
      <c r="O36" s="221"/>
      <c r="P36" s="231"/>
      <c r="Q36" s="221"/>
      <c r="R36" s="231"/>
      <c r="S36" s="221"/>
      <c r="T36" s="230"/>
      <c r="U36" s="221"/>
      <c r="V36" s="230"/>
      <c r="W36" s="221"/>
      <c r="X36" s="230"/>
      <c r="Y36" s="221"/>
      <c r="Z36" s="230"/>
      <c r="AA36" s="221"/>
      <c r="AB36" s="230"/>
      <c r="AC36" s="221"/>
      <c r="AD36" s="230"/>
      <c r="AE36" s="221"/>
      <c r="AF36" s="231"/>
      <c r="AG36" s="221"/>
      <c r="AH36" s="230"/>
      <c r="AI36" s="221"/>
      <c r="AJ36" s="231"/>
      <c r="AK36" s="221"/>
      <c r="AL36" s="231"/>
      <c r="AM36" s="221"/>
      <c r="AN36" s="231"/>
      <c r="AO36" s="221"/>
      <c r="AP36" s="231"/>
      <c r="AQ36" s="221"/>
      <c r="AR36" s="231"/>
      <c r="AS36" s="221"/>
      <c r="AT36" s="231"/>
      <c r="AU36" s="221"/>
      <c r="AV36" s="231"/>
      <c r="AW36" s="221"/>
      <c r="AX36" s="231"/>
      <c r="AY36" s="221"/>
      <c r="AZ36" s="231"/>
      <c r="BA36" s="221"/>
      <c r="BB36" s="231"/>
      <c r="BC36" s="221"/>
      <c r="BD36" s="231"/>
      <c r="BE36" s="221"/>
      <c r="BF36" s="231"/>
      <c r="BG36" s="221"/>
      <c r="BH36" s="231"/>
      <c r="BI36" s="221"/>
      <c r="BJ36" s="231"/>
      <c r="BK36" s="221"/>
      <c r="BL36" s="231"/>
      <c r="BM36" s="221"/>
      <c r="BN36" s="231"/>
      <c r="BO36" s="221"/>
      <c r="BP36" s="231"/>
      <c r="BQ36" s="221"/>
      <c r="BR36" s="231"/>
      <c r="BS36" s="221"/>
      <c r="BT36" s="231"/>
      <c r="BU36" s="221"/>
      <c r="BV36" s="231"/>
      <c r="BW36" s="221"/>
      <c r="BX36" s="231"/>
      <c r="BY36" s="221"/>
      <c r="BZ36" s="231"/>
      <c r="CA36" s="221"/>
      <c r="CB36" s="231"/>
      <c r="CC36" s="221"/>
      <c r="CD36" s="231"/>
      <c r="CE36" s="221"/>
      <c r="CF36" s="231"/>
      <c r="CG36" s="221"/>
      <c r="CH36" s="231"/>
      <c r="CI36" s="221"/>
      <c r="CJ36" s="231"/>
      <c r="CK36" s="221"/>
      <c r="CL36" s="231"/>
      <c r="CM36" s="221"/>
      <c r="CN36" s="231"/>
      <c r="CO36" s="221"/>
      <c r="CP36" s="231"/>
      <c r="CQ36" s="221"/>
      <c r="CR36" s="231"/>
      <c r="CS36" s="221"/>
      <c r="CT36" s="231"/>
      <c r="CU36" s="221"/>
      <c r="CV36" s="231"/>
      <c r="CW36" s="221"/>
      <c r="CX36" s="231"/>
      <c r="CY36" s="221"/>
      <c r="CZ36" s="231"/>
      <c r="DA36" s="221"/>
      <c r="DB36" s="231"/>
      <c r="DC36" s="221"/>
      <c r="DD36" s="231"/>
      <c r="DE36" s="221"/>
      <c r="DF36" s="231"/>
      <c r="DG36" s="221"/>
      <c r="DH36" s="231"/>
      <c r="DI36" s="221"/>
      <c r="DJ36" s="231"/>
      <c r="DK36" s="221"/>
      <c r="DL36" s="231"/>
      <c r="DM36" s="221"/>
      <c r="DN36" s="231"/>
      <c r="DO36" s="221"/>
      <c r="DP36" s="231"/>
      <c r="DQ36" s="221"/>
      <c r="DR36" s="231"/>
      <c r="DS36" s="221"/>
      <c r="DT36" s="231"/>
      <c r="DU36" s="221"/>
      <c r="DV36" s="231"/>
      <c r="DW36" s="221"/>
      <c r="DX36" s="231"/>
      <c r="DY36" s="221"/>
      <c r="DZ36" s="231"/>
      <c r="EA36" s="221"/>
      <c r="EB36" s="231"/>
      <c r="EC36" s="221"/>
      <c r="ED36" s="231"/>
      <c r="EE36" s="221"/>
      <c r="EF36" s="231"/>
      <c r="EG36" s="221"/>
      <c r="EH36" s="231"/>
      <c r="EI36" s="221"/>
      <c r="EJ36" s="231"/>
      <c r="EK36" s="221"/>
      <c r="EL36" s="231"/>
      <c r="EM36" s="1430">
        <f t="shared" ref="EM36:EM37" si="1">C36+E36+G36+I36+K36+M36+O36+Q36+S36+U36+W36+Y36+AA36+AC36+AE36+AG36+AI36+AK36+AM36+AO36+EK36+DQ36+DO36+DM36+DK36+DI36+DG36+DE36+DC36+DA36+CY36+CW36+CU36+CS36+CO36+CM36+CK36+CI36+CG36+CE36+CC36+CA36+BY36+BW36+BU36+BS36+BQ36+BM36+BK36+BI36+BG36+BC36+BE36+BA36+AY36+AW36+AU36+AS36+AQ36+CQ36+DS36+DU36+DW36+DY36+EA36+EC36+EE36+EG36+EI36</f>
        <v>0</v>
      </c>
      <c r="EN36" s="1431">
        <f t="shared" si="0"/>
        <v>0</v>
      </c>
    </row>
    <row r="37" spans="1:144" s="97" customFormat="1" ht="15" customHeight="1">
      <c r="A37" s="41" t="s">
        <v>2979</v>
      </c>
      <c r="B37" s="104"/>
      <c r="C37" s="221"/>
      <c r="D37" s="231"/>
      <c r="E37" s="221"/>
      <c r="F37" s="231"/>
      <c r="G37" s="221"/>
      <c r="H37" s="231"/>
      <c r="I37" s="221"/>
      <c r="J37" s="231"/>
      <c r="K37" s="221"/>
      <c r="L37" s="231"/>
      <c r="M37" s="221"/>
      <c r="N37" s="231"/>
      <c r="O37" s="221"/>
      <c r="P37" s="231"/>
      <c r="Q37" s="221"/>
      <c r="R37" s="231"/>
      <c r="S37" s="221"/>
      <c r="T37" s="230"/>
      <c r="U37" s="221"/>
      <c r="V37" s="230"/>
      <c r="W37" s="221"/>
      <c r="X37" s="230"/>
      <c r="Y37" s="221"/>
      <c r="Z37" s="230"/>
      <c r="AA37" s="221"/>
      <c r="AB37" s="230"/>
      <c r="AC37" s="221"/>
      <c r="AD37" s="230"/>
      <c r="AE37" s="221"/>
      <c r="AF37" s="231"/>
      <c r="AG37" s="221"/>
      <c r="AH37" s="230"/>
      <c r="AI37" s="221"/>
      <c r="AJ37" s="231"/>
      <c r="AK37" s="221"/>
      <c r="AL37" s="231"/>
      <c r="AM37" s="221"/>
      <c r="AN37" s="231"/>
      <c r="AO37" s="221"/>
      <c r="AP37" s="231"/>
      <c r="AQ37" s="221"/>
      <c r="AR37" s="231"/>
      <c r="AS37" s="221"/>
      <c r="AT37" s="231"/>
      <c r="AU37" s="221"/>
      <c r="AV37" s="231"/>
      <c r="AW37" s="221"/>
      <c r="AX37" s="231"/>
      <c r="AY37" s="221"/>
      <c r="AZ37" s="231"/>
      <c r="BA37" s="221"/>
      <c r="BB37" s="231"/>
      <c r="BC37" s="221"/>
      <c r="BD37" s="231"/>
      <c r="BE37" s="221"/>
      <c r="BF37" s="231"/>
      <c r="BG37" s="221"/>
      <c r="BH37" s="231"/>
      <c r="BI37" s="221"/>
      <c r="BJ37" s="231"/>
      <c r="BK37" s="221"/>
      <c r="BL37" s="231"/>
      <c r="BM37" s="221"/>
      <c r="BN37" s="231"/>
      <c r="BO37" s="221"/>
      <c r="BP37" s="231"/>
      <c r="BQ37" s="221"/>
      <c r="BR37" s="231"/>
      <c r="BS37" s="221"/>
      <c r="BT37" s="231"/>
      <c r="BU37" s="221"/>
      <c r="BV37" s="231"/>
      <c r="BW37" s="221"/>
      <c r="BX37" s="231"/>
      <c r="BY37" s="221"/>
      <c r="BZ37" s="231"/>
      <c r="CA37" s="221"/>
      <c r="CB37" s="231"/>
      <c r="CC37" s="221"/>
      <c r="CD37" s="231"/>
      <c r="CE37" s="221"/>
      <c r="CF37" s="231"/>
      <c r="CG37" s="221"/>
      <c r="CH37" s="231"/>
      <c r="CI37" s="221"/>
      <c r="CJ37" s="231"/>
      <c r="CK37" s="221"/>
      <c r="CL37" s="231"/>
      <c r="CM37" s="221"/>
      <c r="CN37" s="231"/>
      <c r="CO37" s="221"/>
      <c r="CP37" s="231"/>
      <c r="CQ37" s="221"/>
      <c r="CR37" s="231"/>
      <c r="CS37" s="221"/>
      <c r="CT37" s="231"/>
      <c r="CU37" s="221"/>
      <c r="CV37" s="231"/>
      <c r="CW37" s="221"/>
      <c r="CX37" s="231"/>
      <c r="CY37" s="221"/>
      <c r="CZ37" s="231"/>
      <c r="DA37" s="221"/>
      <c r="DB37" s="231"/>
      <c r="DC37" s="221"/>
      <c r="DD37" s="231"/>
      <c r="DE37" s="221"/>
      <c r="DF37" s="231"/>
      <c r="DG37" s="221"/>
      <c r="DH37" s="231"/>
      <c r="DI37" s="221"/>
      <c r="DJ37" s="231"/>
      <c r="DK37" s="221"/>
      <c r="DL37" s="231"/>
      <c r="DM37" s="221"/>
      <c r="DN37" s="231"/>
      <c r="DO37" s="221"/>
      <c r="DP37" s="231"/>
      <c r="DQ37" s="221"/>
      <c r="DR37" s="231"/>
      <c r="DS37" s="221"/>
      <c r="DT37" s="231"/>
      <c r="DU37" s="221"/>
      <c r="DV37" s="231"/>
      <c r="DW37" s="221"/>
      <c r="DX37" s="231"/>
      <c r="DY37" s="221"/>
      <c r="DZ37" s="231"/>
      <c r="EA37" s="221"/>
      <c r="EB37" s="231"/>
      <c r="EC37" s="221"/>
      <c r="ED37" s="231"/>
      <c r="EE37" s="221"/>
      <c r="EF37" s="231"/>
      <c r="EG37" s="221"/>
      <c r="EH37" s="231"/>
      <c r="EI37" s="221"/>
      <c r="EJ37" s="231"/>
      <c r="EK37" s="221"/>
      <c r="EL37" s="231"/>
      <c r="EM37" s="1430">
        <f t="shared" si="1"/>
        <v>0</v>
      </c>
      <c r="EN37" s="1431">
        <f t="shared" si="0"/>
        <v>0</v>
      </c>
    </row>
    <row r="38" spans="1:144" s="97" customFormat="1" ht="15" customHeight="1">
      <c r="A38" s="41" t="s">
        <v>2980</v>
      </c>
      <c r="B38" s="104"/>
      <c r="C38" s="221"/>
      <c r="D38" s="231"/>
      <c r="E38" s="221"/>
      <c r="F38" s="231"/>
      <c r="G38" s="221"/>
      <c r="H38" s="231"/>
      <c r="I38" s="221"/>
      <c r="J38" s="231"/>
      <c r="K38" s="221"/>
      <c r="L38" s="231"/>
      <c r="M38" s="221"/>
      <c r="N38" s="231"/>
      <c r="O38" s="221"/>
      <c r="P38" s="231"/>
      <c r="Q38" s="221"/>
      <c r="R38" s="231"/>
      <c r="S38" s="221"/>
      <c r="T38" s="230"/>
      <c r="U38" s="221"/>
      <c r="V38" s="230"/>
      <c r="W38" s="221"/>
      <c r="X38" s="230"/>
      <c r="Y38" s="221"/>
      <c r="Z38" s="230"/>
      <c r="AA38" s="221"/>
      <c r="AB38" s="230"/>
      <c r="AC38" s="221"/>
      <c r="AD38" s="230"/>
      <c r="AE38" s="221"/>
      <c r="AF38" s="231"/>
      <c r="AG38" s="221"/>
      <c r="AH38" s="230"/>
      <c r="AI38" s="221"/>
      <c r="AJ38" s="231"/>
      <c r="AK38" s="221"/>
      <c r="AL38" s="231"/>
      <c r="AM38" s="221"/>
      <c r="AN38" s="231"/>
      <c r="AO38" s="221"/>
      <c r="AP38" s="231"/>
      <c r="AQ38" s="221"/>
      <c r="AR38" s="231"/>
      <c r="AS38" s="221"/>
      <c r="AT38" s="231"/>
      <c r="AU38" s="221"/>
      <c r="AV38" s="231"/>
      <c r="AW38" s="221"/>
      <c r="AX38" s="231"/>
      <c r="AY38" s="221"/>
      <c r="AZ38" s="231"/>
      <c r="BA38" s="221"/>
      <c r="BB38" s="231"/>
      <c r="BC38" s="221"/>
      <c r="BD38" s="231"/>
      <c r="BE38" s="221"/>
      <c r="BF38" s="231"/>
      <c r="BG38" s="221"/>
      <c r="BH38" s="231"/>
      <c r="BI38" s="221"/>
      <c r="BJ38" s="231"/>
      <c r="BK38" s="221"/>
      <c r="BL38" s="231"/>
      <c r="BM38" s="221"/>
      <c r="BN38" s="231"/>
      <c r="BO38" s="221"/>
      <c r="BP38" s="231"/>
      <c r="BQ38" s="221"/>
      <c r="BR38" s="231"/>
      <c r="BS38" s="221"/>
      <c r="BT38" s="231"/>
      <c r="BU38" s="221"/>
      <c r="BV38" s="231"/>
      <c r="BW38" s="221"/>
      <c r="BX38" s="231"/>
      <c r="BY38" s="221"/>
      <c r="BZ38" s="231"/>
      <c r="CA38" s="221"/>
      <c r="CB38" s="231"/>
      <c r="CC38" s="221"/>
      <c r="CD38" s="231"/>
      <c r="CE38" s="221"/>
      <c r="CF38" s="231"/>
      <c r="CG38" s="221"/>
      <c r="CH38" s="231"/>
      <c r="CI38" s="221"/>
      <c r="CJ38" s="231"/>
      <c r="CK38" s="221"/>
      <c r="CL38" s="231"/>
      <c r="CM38" s="221"/>
      <c r="CN38" s="231"/>
      <c r="CO38" s="221"/>
      <c r="CP38" s="231"/>
      <c r="CQ38" s="221"/>
      <c r="CR38" s="231"/>
      <c r="CS38" s="221"/>
      <c r="CT38" s="231"/>
      <c r="CU38" s="221"/>
      <c r="CV38" s="231"/>
      <c r="CW38" s="221"/>
      <c r="CX38" s="231"/>
      <c r="CY38" s="221"/>
      <c r="CZ38" s="231"/>
      <c r="DA38" s="221"/>
      <c r="DB38" s="231"/>
      <c r="DC38" s="221"/>
      <c r="DD38" s="231"/>
      <c r="DE38" s="221"/>
      <c r="DF38" s="231"/>
      <c r="DG38" s="221"/>
      <c r="DH38" s="231"/>
      <c r="DI38" s="221"/>
      <c r="DJ38" s="231"/>
      <c r="DK38" s="221"/>
      <c r="DL38" s="231"/>
      <c r="DM38" s="221"/>
      <c r="DN38" s="231"/>
      <c r="DO38" s="221"/>
      <c r="DP38" s="231"/>
      <c r="DQ38" s="221"/>
      <c r="DR38" s="231"/>
      <c r="DS38" s="221"/>
      <c r="DT38" s="231"/>
      <c r="DU38" s="221"/>
      <c r="DV38" s="231"/>
      <c r="DW38" s="221"/>
      <c r="DX38" s="231"/>
      <c r="DY38" s="221"/>
      <c r="DZ38" s="231"/>
      <c r="EA38" s="221"/>
      <c r="EB38" s="231"/>
      <c r="EC38" s="221"/>
      <c r="ED38" s="231"/>
      <c r="EE38" s="221"/>
      <c r="EF38" s="231"/>
      <c r="EG38" s="221"/>
      <c r="EH38" s="231"/>
      <c r="EI38" s="221"/>
      <c r="EJ38" s="231"/>
      <c r="EK38" s="221"/>
      <c r="EL38" s="231"/>
      <c r="EM38" s="1430">
        <f>C38+E38+G38+I38+K38+M38+O38+Q38+S38+U38+W38+Y38+AA38+AC38+AE38+AG38+AI38+AK38+AM38+AO38+EK38+DQ38+DO38+DM38+DK38+DI38+DG38+DE38+DC38+DA38+CY38+CW38+CU38+CS38+CO38+CM38+CK38+CI38+CG38+CE38+CC38+CA38+BY38+BW38+BU38+BS38+BQ38+BM38+BK38+BI38+BG38+BC38+BE38+BA38+AY38+AW38+AU38+AS38+AQ38+CQ38+DS38+DU38+DW38+DY38+EA38+EC38+EE38+EG38+EI38</f>
        <v>0</v>
      </c>
      <c r="EN38" s="1431">
        <f>D38+F38+H38+J38+L38+N38+P38+R38+T38+V38+X38+Z38+AB38+AD38+AF38+AH38+AJ38+AL38+AN38+AP38+EL38+DR38+DP38+DN38+DL38+DJ38+DH38+DF38+DD38+DB38+CZ38+CX38+CV38+CT38+CP38+CN38+CL38+CJ38+CH38+CF38+CD38+CB38+BZ38+BX38+BV38+BT38+BR38+BN38+BL38+BJ38+BH38+BD38+BF38+BB38+AZ38+AX38+AV38+AT38+AR38+CR38+DT38+DV38+DX38+DZ38+EB38+ED38+EF38+EH38+EJ38</f>
        <v>0</v>
      </c>
    </row>
    <row r="39" spans="1:144" s="65" customFormat="1" ht="15" customHeight="1">
      <c r="A39" s="41" t="s">
        <v>2981</v>
      </c>
      <c r="B39" s="104"/>
      <c r="C39" s="221"/>
      <c r="D39" s="230"/>
      <c r="E39" s="221"/>
      <c r="F39" s="230"/>
      <c r="G39" s="221"/>
      <c r="H39" s="230"/>
      <c r="I39" s="221"/>
      <c r="J39" s="230"/>
      <c r="K39" s="221"/>
      <c r="L39" s="230"/>
      <c r="M39" s="221"/>
      <c r="N39" s="230"/>
      <c r="O39" s="221"/>
      <c r="P39" s="230"/>
      <c r="Q39" s="221"/>
      <c r="R39" s="230"/>
      <c r="S39" s="221"/>
      <c r="T39" s="230"/>
      <c r="U39" s="221"/>
      <c r="V39" s="230"/>
      <c r="W39" s="221"/>
      <c r="X39" s="230"/>
      <c r="Y39" s="221"/>
      <c r="Z39" s="230"/>
      <c r="AA39" s="221"/>
      <c r="AB39" s="230"/>
      <c r="AC39" s="221"/>
      <c r="AD39" s="230"/>
      <c r="AE39" s="221"/>
      <c r="AF39" s="230"/>
      <c r="AG39" s="221"/>
      <c r="AH39" s="230"/>
      <c r="AI39" s="221"/>
      <c r="AJ39" s="230"/>
      <c r="AK39" s="221"/>
      <c r="AL39" s="230"/>
      <c r="AM39" s="221"/>
      <c r="AN39" s="230"/>
      <c r="AO39" s="221"/>
      <c r="AP39" s="230"/>
      <c r="AQ39" s="221"/>
      <c r="AR39" s="230"/>
      <c r="AS39" s="221"/>
      <c r="AT39" s="230"/>
      <c r="AU39" s="221"/>
      <c r="AV39" s="230"/>
      <c r="AW39" s="221"/>
      <c r="AX39" s="230"/>
      <c r="AY39" s="221"/>
      <c r="AZ39" s="230"/>
      <c r="BA39" s="221"/>
      <c r="BB39" s="230"/>
      <c r="BC39" s="221"/>
      <c r="BD39" s="230"/>
      <c r="BE39" s="221"/>
      <c r="BF39" s="230"/>
      <c r="BG39" s="221"/>
      <c r="BH39" s="230"/>
      <c r="BI39" s="221"/>
      <c r="BJ39" s="230"/>
      <c r="BK39" s="221"/>
      <c r="BL39" s="230"/>
      <c r="BM39" s="221"/>
      <c r="BN39" s="230"/>
      <c r="BO39" s="221"/>
      <c r="BP39" s="230"/>
      <c r="BQ39" s="221"/>
      <c r="BR39" s="230"/>
      <c r="BS39" s="221"/>
      <c r="BT39" s="230"/>
      <c r="BU39" s="221"/>
      <c r="BV39" s="230"/>
      <c r="BW39" s="221"/>
      <c r="BX39" s="230"/>
      <c r="BY39" s="221"/>
      <c r="BZ39" s="230"/>
      <c r="CA39" s="221"/>
      <c r="CB39" s="230"/>
      <c r="CC39" s="221"/>
      <c r="CD39" s="230"/>
      <c r="CE39" s="221"/>
      <c r="CF39" s="230"/>
      <c r="CG39" s="221"/>
      <c r="CH39" s="230"/>
      <c r="CI39" s="221"/>
      <c r="CJ39" s="230"/>
      <c r="CK39" s="221"/>
      <c r="CL39" s="230"/>
      <c r="CM39" s="221"/>
      <c r="CN39" s="230"/>
      <c r="CO39" s="221"/>
      <c r="CP39" s="230"/>
      <c r="CQ39" s="221"/>
      <c r="CR39" s="230"/>
      <c r="CS39" s="221"/>
      <c r="CT39" s="230"/>
      <c r="CU39" s="221"/>
      <c r="CV39" s="230"/>
      <c r="CW39" s="221"/>
      <c r="CX39" s="230"/>
      <c r="CY39" s="221"/>
      <c r="CZ39" s="230"/>
      <c r="DA39" s="221"/>
      <c r="DB39" s="230"/>
      <c r="DC39" s="221"/>
      <c r="DD39" s="230"/>
      <c r="DE39" s="221"/>
      <c r="DF39" s="230"/>
      <c r="DG39" s="221"/>
      <c r="DH39" s="230"/>
      <c r="DI39" s="221"/>
      <c r="DJ39" s="230"/>
      <c r="DK39" s="221"/>
      <c r="DL39" s="230"/>
      <c r="DM39" s="221"/>
      <c r="DN39" s="230"/>
      <c r="DO39" s="221"/>
      <c r="DP39" s="230"/>
      <c r="DQ39" s="221"/>
      <c r="DR39" s="230"/>
      <c r="DS39" s="221"/>
      <c r="DT39" s="230"/>
      <c r="DU39" s="221"/>
      <c r="DV39" s="230"/>
      <c r="DW39" s="221"/>
      <c r="DX39" s="230"/>
      <c r="DY39" s="221"/>
      <c r="DZ39" s="230"/>
      <c r="EA39" s="221"/>
      <c r="EB39" s="230"/>
      <c r="EC39" s="221"/>
      <c r="ED39" s="230"/>
      <c r="EE39" s="221"/>
      <c r="EF39" s="230"/>
      <c r="EG39" s="221"/>
      <c r="EH39" s="230"/>
      <c r="EI39" s="221"/>
      <c r="EJ39" s="230"/>
      <c r="EK39" s="221"/>
      <c r="EL39" s="230"/>
      <c r="EM39" s="1430">
        <f>C39+E39+G39+I39+K39+M39+O39+Q39+S39+U39+W39+Y39+AA39+AC39+AE39+AG39+AI39+AK39+AM39+AO39+EK39+DQ39+DO39+DM39+DK39+DI39+DG39+DE39+DC39+DA39+CY39+CW39+CU39+CS39+CO39+CM39+CK39+CI39+CG39+CE39+CC39+CA39+BY39+BW39+BU39+BS39+BQ39+BM39+BK39+BI39+BG39+BC39+BE39+BA39+AY39+AW39+AU39+AS39+AQ39+CQ39+DS39+DU39+DW39+DY39+EA39+EC39+EE39+EG39+EI39</f>
        <v>0</v>
      </c>
      <c r="EN39" s="1431">
        <f>D39+F39+H39+J39+L39+N39+P39+R39+T39+V39+X39+Z39+AB39+AD39+AF39+AH39+AJ39+AL39+AN39+AP39+EL39+DR39+DP39+DN39+DL39+DJ39+DH39+DF39+DD39+DB39+CZ39+CX39+CV39+CT39+CP39+CN39+CL39+CJ39+CH39+CF39+CD39+CB39+BZ39+BX39+BV39+BT39+BR39+BN39+BL39+BJ39+BH39+BD39+BF39+BB39+AZ39+AX39+AV39+AT39+AR39+CR39+DT39+DV39+DX39+DZ39+EB39+ED39+EF39+EH39+EJ39</f>
        <v>0</v>
      </c>
    </row>
    <row r="40" spans="1:144" s="65" customFormat="1" ht="15" customHeight="1">
      <c r="A40" s="41" t="s">
        <v>162</v>
      </c>
      <c r="B40" s="104"/>
      <c r="C40" s="104"/>
      <c r="D40" s="227"/>
      <c r="E40" s="219"/>
      <c r="F40" s="227"/>
      <c r="G40" s="219"/>
      <c r="H40" s="227"/>
      <c r="I40" s="219"/>
      <c r="J40" s="227"/>
      <c r="K40" s="219"/>
      <c r="L40" s="227"/>
      <c r="M40" s="219"/>
      <c r="N40" s="227"/>
      <c r="O40" s="219"/>
      <c r="P40" s="227"/>
      <c r="Q40" s="219"/>
      <c r="R40" s="227"/>
      <c r="S40" s="219"/>
      <c r="T40" s="227"/>
      <c r="U40" s="219"/>
      <c r="V40" s="227"/>
      <c r="W40" s="219"/>
      <c r="X40" s="227"/>
      <c r="Y40" s="219"/>
      <c r="Z40" s="227"/>
      <c r="AA40" s="219"/>
      <c r="AB40" s="227"/>
      <c r="AC40" s="219"/>
      <c r="AD40" s="227"/>
      <c r="AE40" s="219"/>
      <c r="AF40" s="227"/>
      <c r="AG40" s="219"/>
      <c r="AH40" s="227"/>
      <c r="AI40" s="219"/>
      <c r="AJ40" s="227"/>
      <c r="AK40" s="219"/>
      <c r="AL40" s="227"/>
      <c r="AM40" s="219"/>
      <c r="AN40" s="227"/>
      <c r="AO40" s="219"/>
      <c r="AP40" s="227"/>
      <c r="AQ40" s="219"/>
      <c r="AR40" s="227"/>
      <c r="AS40" s="219"/>
      <c r="AT40" s="227"/>
      <c r="AU40" s="219"/>
      <c r="AV40" s="227"/>
      <c r="AW40" s="219"/>
      <c r="AX40" s="227"/>
      <c r="AY40" s="219"/>
      <c r="AZ40" s="227"/>
      <c r="BA40" s="219"/>
      <c r="BB40" s="227"/>
      <c r="BC40" s="219"/>
      <c r="BD40" s="227"/>
      <c r="BE40" s="219"/>
      <c r="BF40" s="227"/>
      <c r="BG40" s="219"/>
      <c r="BH40" s="227"/>
      <c r="BI40" s="219"/>
      <c r="BJ40" s="227"/>
      <c r="BK40" s="219"/>
      <c r="BL40" s="227"/>
      <c r="BM40" s="219"/>
      <c r="BN40" s="227"/>
      <c r="BO40" s="219"/>
      <c r="BP40" s="227"/>
      <c r="BQ40" s="219"/>
      <c r="BR40" s="227"/>
      <c r="BS40" s="219"/>
      <c r="BT40" s="227"/>
      <c r="BU40" s="219"/>
      <c r="BV40" s="227"/>
      <c r="BW40" s="219"/>
      <c r="BX40" s="227"/>
      <c r="BY40" s="219"/>
      <c r="BZ40" s="227"/>
      <c r="CA40" s="219"/>
      <c r="CB40" s="227"/>
      <c r="CC40" s="219"/>
      <c r="CD40" s="227"/>
      <c r="CE40" s="219"/>
      <c r="CF40" s="227"/>
      <c r="CG40" s="219"/>
      <c r="CH40" s="227"/>
      <c r="CI40" s="219"/>
      <c r="CJ40" s="227"/>
      <c r="CK40" s="219"/>
      <c r="CL40" s="227"/>
      <c r="CM40" s="219"/>
      <c r="CN40" s="227"/>
      <c r="CO40" s="219"/>
      <c r="CP40" s="227"/>
      <c r="CQ40" s="219"/>
      <c r="CR40" s="227"/>
      <c r="CS40" s="219"/>
      <c r="CT40" s="227"/>
      <c r="CU40" s="219"/>
      <c r="CV40" s="227"/>
      <c r="CW40" s="219"/>
      <c r="CX40" s="227"/>
      <c r="CY40" s="219"/>
      <c r="CZ40" s="227"/>
      <c r="DA40" s="219"/>
      <c r="DB40" s="227"/>
      <c r="DC40" s="219"/>
      <c r="DD40" s="227"/>
      <c r="DE40" s="219"/>
      <c r="DF40" s="227"/>
      <c r="DG40" s="219"/>
      <c r="DH40" s="227"/>
      <c r="DI40" s="219"/>
      <c r="DJ40" s="227"/>
      <c r="DK40" s="219"/>
      <c r="DL40" s="227"/>
      <c r="DM40" s="219"/>
      <c r="DN40" s="227"/>
      <c r="DO40" s="219"/>
      <c r="DP40" s="227"/>
      <c r="DQ40" s="219"/>
      <c r="DR40" s="227"/>
      <c r="DS40" s="219"/>
      <c r="DT40" s="227"/>
      <c r="DU40" s="219"/>
      <c r="DV40" s="227"/>
      <c r="DW40" s="219"/>
      <c r="DX40" s="227"/>
      <c r="DY40" s="219"/>
      <c r="DZ40" s="227"/>
      <c r="EA40" s="219"/>
      <c r="EB40" s="227"/>
      <c r="EC40" s="219"/>
      <c r="ED40" s="227"/>
      <c r="EE40" s="219"/>
      <c r="EF40" s="227"/>
      <c r="EG40" s="219"/>
      <c r="EH40" s="227"/>
      <c r="EI40" s="219"/>
      <c r="EJ40" s="227"/>
      <c r="EK40" s="219"/>
      <c r="EL40" s="227"/>
      <c r="EM40" s="104"/>
      <c r="EN40" s="1432">
        <f>D40+F40+H40+J40+L40+N40+P40+R40+T40+V40+X40+Z40+AB40+AD40+AF40+AH40+AJ40+AL40+AN40+AP40+EL40+DR40+DP40+DN40+DL40+DJ40+DH40+DF40+DD40+DB40+CZ40+CX40+CV40+CT40+CP40+CN40+CL40+CJ40+CH40+CF40+CD40+CB40+BZ40+BX40+BV40+BT40+BR40+BN40+BL40+BJ40+BH40+BD40+BF40+BB40+AZ40+AX40+AV40+AT40+AR40+CR40+DT40+DV40+DX40+DZ40+EB40+ED40+EF40+EH40+EJ40</f>
        <v>0</v>
      </c>
    </row>
    <row r="41" spans="1:144" s="65" customFormat="1" ht="15" customHeight="1">
      <c r="A41" s="41" t="s">
        <v>154</v>
      </c>
      <c r="B41" s="104"/>
      <c r="C41" s="104"/>
      <c r="D41" s="227"/>
      <c r="E41" s="219"/>
      <c r="F41" s="227"/>
      <c r="G41" s="219"/>
      <c r="H41" s="227"/>
      <c r="I41" s="219"/>
      <c r="J41" s="227"/>
      <c r="K41" s="219"/>
      <c r="L41" s="227"/>
      <c r="M41" s="219"/>
      <c r="N41" s="227"/>
      <c r="O41" s="219"/>
      <c r="P41" s="227"/>
      <c r="Q41" s="219"/>
      <c r="R41" s="227"/>
      <c r="S41" s="219"/>
      <c r="T41" s="227"/>
      <c r="U41" s="219"/>
      <c r="V41" s="227"/>
      <c r="W41" s="219"/>
      <c r="X41" s="227"/>
      <c r="Y41" s="219"/>
      <c r="Z41" s="227"/>
      <c r="AA41" s="219"/>
      <c r="AB41" s="227"/>
      <c r="AC41" s="219"/>
      <c r="AD41" s="227"/>
      <c r="AE41" s="219"/>
      <c r="AF41" s="227"/>
      <c r="AG41" s="219"/>
      <c r="AH41" s="227"/>
      <c r="AI41" s="219"/>
      <c r="AJ41" s="227"/>
      <c r="AK41" s="219"/>
      <c r="AL41" s="227"/>
      <c r="AM41" s="219"/>
      <c r="AN41" s="227"/>
      <c r="AO41" s="219"/>
      <c r="AP41" s="227"/>
      <c r="AQ41" s="219"/>
      <c r="AR41" s="227"/>
      <c r="AS41" s="219"/>
      <c r="AT41" s="227"/>
      <c r="AU41" s="219"/>
      <c r="AV41" s="227"/>
      <c r="AW41" s="219"/>
      <c r="AX41" s="227"/>
      <c r="AY41" s="219"/>
      <c r="AZ41" s="227"/>
      <c r="BA41" s="219"/>
      <c r="BB41" s="227"/>
      <c r="BC41" s="219"/>
      <c r="BD41" s="227"/>
      <c r="BE41" s="219"/>
      <c r="BF41" s="227"/>
      <c r="BG41" s="219"/>
      <c r="BH41" s="227"/>
      <c r="BI41" s="219"/>
      <c r="BJ41" s="227"/>
      <c r="BK41" s="219"/>
      <c r="BL41" s="227"/>
      <c r="BM41" s="219"/>
      <c r="BN41" s="227"/>
      <c r="BO41" s="219"/>
      <c r="BP41" s="227"/>
      <c r="BQ41" s="219"/>
      <c r="BR41" s="227"/>
      <c r="BS41" s="219"/>
      <c r="BT41" s="227"/>
      <c r="BU41" s="219"/>
      <c r="BV41" s="227"/>
      <c r="BW41" s="219"/>
      <c r="BX41" s="227"/>
      <c r="BY41" s="219"/>
      <c r="BZ41" s="227"/>
      <c r="CA41" s="219"/>
      <c r="CB41" s="227"/>
      <c r="CC41" s="219"/>
      <c r="CD41" s="227"/>
      <c r="CE41" s="219"/>
      <c r="CF41" s="227"/>
      <c r="CG41" s="219"/>
      <c r="CH41" s="227"/>
      <c r="CI41" s="219"/>
      <c r="CJ41" s="227"/>
      <c r="CK41" s="219"/>
      <c r="CL41" s="227"/>
      <c r="CM41" s="219"/>
      <c r="CN41" s="227"/>
      <c r="CO41" s="219"/>
      <c r="CP41" s="227"/>
      <c r="CQ41" s="219"/>
      <c r="CR41" s="227"/>
      <c r="CS41" s="219"/>
      <c r="CT41" s="227"/>
      <c r="CU41" s="219"/>
      <c r="CV41" s="227"/>
      <c r="CW41" s="219"/>
      <c r="CX41" s="227"/>
      <c r="CY41" s="219"/>
      <c r="CZ41" s="227"/>
      <c r="DA41" s="219"/>
      <c r="DB41" s="227"/>
      <c r="DC41" s="219"/>
      <c r="DD41" s="227"/>
      <c r="DE41" s="219"/>
      <c r="DF41" s="227"/>
      <c r="DG41" s="219"/>
      <c r="DH41" s="227"/>
      <c r="DI41" s="219"/>
      <c r="DJ41" s="227"/>
      <c r="DK41" s="219"/>
      <c r="DL41" s="227"/>
      <c r="DM41" s="219"/>
      <c r="DN41" s="227"/>
      <c r="DO41" s="219"/>
      <c r="DP41" s="227"/>
      <c r="DQ41" s="219"/>
      <c r="DR41" s="227"/>
      <c r="DS41" s="219"/>
      <c r="DT41" s="227"/>
      <c r="DU41" s="219"/>
      <c r="DV41" s="227"/>
      <c r="DW41" s="219"/>
      <c r="DX41" s="227"/>
      <c r="DY41" s="219"/>
      <c r="DZ41" s="227"/>
      <c r="EA41" s="219"/>
      <c r="EB41" s="227"/>
      <c r="EC41" s="219"/>
      <c r="ED41" s="227"/>
      <c r="EE41" s="219"/>
      <c r="EF41" s="227"/>
      <c r="EG41" s="219"/>
      <c r="EH41" s="227"/>
      <c r="EI41" s="219"/>
      <c r="EJ41" s="227"/>
      <c r="EK41" s="219"/>
      <c r="EL41" s="227"/>
      <c r="EM41" s="104"/>
      <c r="EN41" s="1432">
        <f t="shared" ref="EN41:EN48" si="2">D41+F41+H41+J41+L41+N41+P41+R41+T41+V41+X41+Z41+AB41+AD41+AF41+AH41+AJ41+AL41+AN41+AP41+EL41+DR41+DP41+DN41+DL41+DJ41+DH41+DF41+DD41+DB41+CZ41+CX41+CV41+CT41+CP41+CN41+CL41+CJ41+CH41+CF41+CD41+CB41+BZ41+BX41+BV41+BT41+BR41+BN41+BL41+BJ41+BH41+BD41+BF41+BB41+AZ41+AX41+AV41+AT41+AR41+CR41</f>
        <v>0</v>
      </c>
    </row>
    <row r="42" spans="1:144" s="65" customFormat="1" ht="15" customHeight="1">
      <c r="A42" s="41" t="s">
        <v>153</v>
      </c>
      <c r="B42" s="104"/>
      <c r="C42" s="104"/>
      <c r="D42" s="227"/>
      <c r="E42" s="220"/>
      <c r="F42" s="227"/>
      <c r="G42" s="219"/>
      <c r="H42" s="227"/>
      <c r="I42" s="219"/>
      <c r="J42" s="227"/>
      <c r="K42" s="219"/>
      <c r="L42" s="227"/>
      <c r="M42" s="219"/>
      <c r="N42" s="227"/>
      <c r="O42" s="219"/>
      <c r="P42" s="227"/>
      <c r="Q42" s="219"/>
      <c r="R42" s="227"/>
      <c r="S42" s="219"/>
      <c r="T42" s="227"/>
      <c r="U42" s="219"/>
      <c r="V42" s="227"/>
      <c r="W42" s="219"/>
      <c r="X42" s="227"/>
      <c r="Y42" s="219"/>
      <c r="Z42" s="227"/>
      <c r="AA42" s="219"/>
      <c r="AB42" s="227"/>
      <c r="AC42" s="219"/>
      <c r="AD42" s="227"/>
      <c r="AE42" s="219"/>
      <c r="AF42" s="227"/>
      <c r="AG42" s="219"/>
      <c r="AH42" s="227"/>
      <c r="AI42" s="219"/>
      <c r="AJ42" s="227"/>
      <c r="AK42" s="219"/>
      <c r="AL42" s="227"/>
      <c r="AM42" s="219"/>
      <c r="AN42" s="227"/>
      <c r="AO42" s="219"/>
      <c r="AP42" s="227"/>
      <c r="AQ42" s="219"/>
      <c r="AR42" s="227"/>
      <c r="AS42" s="219"/>
      <c r="AT42" s="227"/>
      <c r="AU42" s="219"/>
      <c r="AV42" s="227"/>
      <c r="AW42" s="219"/>
      <c r="AX42" s="227"/>
      <c r="AY42" s="219"/>
      <c r="AZ42" s="227"/>
      <c r="BA42" s="219"/>
      <c r="BB42" s="227"/>
      <c r="BC42" s="219"/>
      <c r="BD42" s="227"/>
      <c r="BE42" s="219"/>
      <c r="BF42" s="227"/>
      <c r="BG42" s="219"/>
      <c r="BH42" s="227"/>
      <c r="BI42" s="219"/>
      <c r="BJ42" s="227"/>
      <c r="BK42" s="219"/>
      <c r="BL42" s="227"/>
      <c r="BM42" s="219"/>
      <c r="BN42" s="227"/>
      <c r="BO42" s="219"/>
      <c r="BP42" s="227"/>
      <c r="BQ42" s="219"/>
      <c r="BR42" s="227"/>
      <c r="BS42" s="219"/>
      <c r="BT42" s="227"/>
      <c r="BU42" s="219"/>
      <c r="BV42" s="227"/>
      <c r="BW42" s="219"/>
      <c r="BX42" s="227"/>
      <c r="BY42" s="219"/>
      <c r="BZ42" s="227"/>
      <c r="CA42" s="219"/>
      <c r="CB42" s="227"/>
      <c r="CC42" s="219"/>
      <c r="CD42" s="227"/>
      <c r="CE42" s="219"/>
      <c r="CF42" s="227"/>
      <c r="CG42" s="219"/>
      <c r="CH42" s="227"/>
      <c r="CI42" s="219"/>
      <c r="CJ42" s="227"/>
      <c r="CK42" s="219"/>
      <c r="CL42" s="227"/>
      <c r="CM42" s="219"/>
      <c r="CN42" s="227"/>
      <c r="CO42" s="219"/>
      <c r="CP42" s="227"/>
      <c r="CQ42" s="219"/>
      <c r="CR42" s="227"/>
      <c r="CS42" s="219"/>
      <c r="CT42" s="227"/>
      <c r="CU42" s="219"/>
      <c r="CV42" s="227"/>
      <c r="CW42" s="219"/>
      <c r="CX42" s="227"/>
      <c r="CY42" s="219"/>
      <c r="CZ42" s="227"/>
      <c r="DA42" s="219"/>
      <c r="DB42" s="227"/>
      <c r="DC42" s="219"/>
      <c r="DD42" s="227"/>
      <c r="DE42" s="219"/>
      <c r="DF42" s="227"/>
      <c r="DG42" s="219"/>
      <c r="DH42" s="227"/>
      <c r="DI42" s="219"/>
      <c r="DJ42" s="227"/>
      <c r="DK42" s="219"/>
      <c r="DL42" s="227"/>
      <c r="DM42" s="219"/>
      <c r="DN42" s="227"/>
      <c r="DO42" s="219"/>
      <c r="DP42" s="227"/>
      <c r="DQ42" s="219"/>
      <c r="DR42" s="227"/>
      <c r="DS42" s="219"/>
      <c r="DT42" s="227"/>
      <c r="DU42" s="219"/>
      <c r="DV42" s="227"/>
      <c r="DW42" s="219"/>
      <c r="DX42" s="227"/>
      <c r="DY42" s="219"/>
      <c r="DZ42" s="227"/>
      <c r="EA42" s="219"/>
      <c r="EB42" s="227"/>
      <c r="EC42" s="219"/>
      <c r="ED42" s="227"/>
      <c r="EE42" s="219"/>
      <c r="EF42" s="227"/>
      <c r="EG42" s="219"/>
      <c r="EH42" s="227"/>
      <c r="EI42" s="219"/>
      <c r="EJ42" s="227"/>
      <c r="EK42" s="219"/>
      <c r="EL42" s="227"/>
      <c r="EM42" s="104"/>
      <c r="EN42" s="1432">
        <f t="shared" si="2"/>
        <v>0</v>
      </c>
    </row>
    <row r="43" spans="1:144" s="65" customFormat="1" ht="15" customHeight="1">
      <c r="A43" s="52" t="s">
        <v>163</v>
      </c>
      <c r="B43" s="97"/>
      <c r="C43" s="97"/>
      <c r="D43" s="227"/>
      <c r="E43" s="215"/>
      <c r="F43" s="227"/>
      <c r="G43" s="220"/>
      <c r="H43" s="227"/>
      <c r="I43" s="220"/>
      <c r="J43" s="227"/>
      <c r="K43" s="220"/>
      <c r="L43" s="227"/>
      <c r="M43" s="220"/>
      <c r="N43" s="227"/>
      <c r="O43" s="220"/>
      <c r="P43" s="227"/>
      <c r="Q43" s="220"/>
      <c r="R43" s="227"/>
      <c r="S43" s="220"/>
      <c r="T43" s="227"/>
      <c r="U43" s="220"/>
      <c r="V43" s="227"/>
      <c r="W43" s="220"/>
      <c r="X43" s="227"/>
      <c r="Y43" s="220"/>
      <c r="Z43" s="227"/>
      <c r="AA43" s="220"/>
      <c r="AB43" s="227"/>
      <c r="AC43" s="220"/>
      <c r="AD43" s="227"/>
      <c r="AE43" s="220"/>
      <c r="AF43" s="227"/>
      <c r="AG43" s="220"/>
      <c r="AH43" s="227"/>
      <c r="AI43" s="220"/>
      <c r="AJ43" s="227"/>
      <c r="AK43" s="220"/>
      <c r="AL43" s="227"/>
      <c r="AM43" s="220"/>
      <c r="AN43" s="227"/>
      <c r="AO43" s="220"/>
      <c r="AP43" s="227"/>
      <c r="AQ43" s="220"/>
      <c r="AR43" s="227"/>
      <c r="AS43" s="220"/>
      <c r="AT43" s="227"/>
      <c r="AU43" s="220"/>
      <c r="AV43" s="227"/>
      <c r="AW43" s="220"/>
      <c r="AX43" s="227"/>
      <c r="AY43" s="220"/>
      <c r="AZ43" s="227"/>
      <c r="BA43" s="220"/>
      <c r="BB43" s="227"/>
      <c r="BC43" s="220"/>
      <c r="BD43" s="227"/>
      <c r="BE43" s="220"/>
      <c r="BF43" s="227"/>
      <c r="BG43" s="220"/>
      <c r="BH43" s="227"/>
      <c r="BI43" s="220"/>
      <c r="BJ43" s="227"/>
      <c r="BK43" s="220"/>
      <c r="BL43" s="227"/>
      <c r="BM43" s="220"/>
      <c r="BN43" s="227"/>
      <c r="BO43" s="220"/>
      <c r="BP43" s="227"/>
      <c r="BQ43" s="220"/>
      <c r="BR43" s="227"/>
      <c r="BS43" s="220"/>
      <c r="BT43" s="227"/>
      <c r="BU43" s="220"/>
      <c r="BV43" s="227"/>
      <c r="BW43" s="220"/>
      <c r="BX43" s="227"/>
      <c r="BY43" s="220"/>
      <c r="BZ43" s="227"/>
      <c r="CA43" s="220"/>
      <c r="CB43" s="227"/>
      <c r="CC43" s="220"/>
      <c r="CD43" s="227"/>
      <c r="CE43" s="220"/>
      <c r="CF43" s="227"/>
      <c r="CG43" s="220"/>
      <c r="CH43" s="227"/>
      <c r="CI43" s="220"/>
      <c r="CJ43" s="227"/>
      <c r="CK43" s="220"/>
      <c r="CL43" s="227"/>
      <c r="CM43" s="220"/>
      <c r="CN43" s="227"/>
      <c r="CO43" s="220"/>
      <c r="CP43" s="227"/>
      <c r="CQ43" s="220"/>
      <c r="CR43" s="227"/>
      <c r="CS43" s="220"/>
      <c r="CT43" s="227"/>
      <c r="CU43" s="220"/>
      <c r="CV43" s="227"/>
      <c r="CW43" s="220"/>
      <c r="CX43" s="227"/>
      <c r="CY43" s="220"/>
      <c r="CZ43" s="227"/>
      <c r="DA43" s="220"/>
      <c r="DB43" s="227"/>
      <c r="DC43" s="220"/>
      <c r="DD43" s="227"/>
      <c r="DE43" s="220"/>
      <c r="DF43" s="227"/>
      <c r="DG43" s="220"/>
      <c r="DH43" s="227"/>
      <c r="DI43" s="220"/>
      <c r="DJ43" s="227"/>
      <c r="DK43" s="220"/>
      <c r="DL43" s="227"/>
      <c r="DM43" s="220"/>
      <c r="DN43" s="227"/>
      <c r="DO43" s="220"/>
      <c r="DP43" s="227"/>
      <c r="DQ43" s="220"/>
      <c r="DR43" s="227"/>
      <c r="DS43" s="220"/>
      <c r="DT43" s="227"/>
      <c r="DU43" s="220"/>
      <c r="DV43" s="227"/>
      <c r="DW43" s="220"/>
      <c r="DX43" s="227"/>
      <c r="DY43" s="220"/>
      <c r="DZ43" s="227"/>
      <c r="EA43" s="220"/>
      <c r="EB43" s="227"/>
      <c r="EC43" s="220"/>
      <c r="ED43" s="227"/>
      <c r="EE43" s="220"/>
      <c r="EF43" s="227"/>
      <c r="EG43" s="220"/>
      <c r="EH43" s="227"/>
      <c r="EI43" s="220"/>
      <c r="EJ43" s="227"/>
      <c r="EK43" s="220"/>
      <c r="EL43" s="227"/>
      <c r="EM43" s="97"/>
      <c r="EN43" s="1432">
        <f t="shared" si="2"/>
        <v>0</v>
      </c>
    </row>
    <row r="44" spans="1:144" s="65" customFormat="1" ht="15" customHeight="1">
      <c r="A44" s="52" t="s">
        <v>164</v>
      </c>
      <c r="B44" s="97"/>
      <c r="C44" s="97"/>
      <c r="D44" s="227"/>
      <c r="E44" s="220"/>
      <c r="F44" s="227"/>
      <c r="G44" s="220"/>
      <c r="H44" s="227"/>
      <c r="I44" s="220"/>
      <c r="J44" s="227"/>
      <c r="K44" s="220"/>
      <c r="L44" s="227"/>
      <c r="M44" s="220"/>
      <c r="N44" s="227"/>
      <c r="O44" s="220"/>
      <c r="P44" s="227"/>
      <c r="Q44" s="220"/>
      <c r="R44" s="227"/>
      <c r="S44" s="220"/>
      <c r="T44" s="227"/>
      <c r="U44" s="220"/>
      <c r="V44" s="227"/>
      <c r="W44" s="220"/>
      <c r="X44" s="227"/>
      <c r="Y44" s="220"/>
      <c r="Z44" s="227"/>
      <c r="AA44" s="220"/>
      <c r="AB44" s="227"/>
      <c r="AC44" s="220"/>
      <c r="AD44" s="227"/>
      <c r="AE44" s="220"/>
      <c r="AF44" s="227"/>
      <c r="AG44" s="220"/>
      <c r="AH44" s="227"/>
      <c r="AI44" s="220"/>
      <c r="AJ44" s="227"/>
      <c r="AK44" s="220"/>
      <c r="AL44" s="227"/>
      <c r="AM44" s="220"/>
      <c r="AN44" s="227"/>
      <c r="AO44" s="220"/>
      <c r="AP44" s="227"/>
      <c r="AQ44" s="220"/>
      <c r="AR44" s="227"/>
      <c r="AS44" s="220"/>
      <c r="AT44" s="227"/>
      <c r="AU44" s="220"/>
      <c r="AV44" s="227"/>
      <c r="AW44" s="220"/>
      <c r="AX44" s="227"/>
      <c r="AY44" s="220"/>
      <c r="AZ44" s="227"/>
      <c r="BA44" s="220"/>
      <c r="BB44" s="227"/>
      <c r="BC44" s="220"/>
      <c r="BD44" s="227"/>
      <c r="BE44" s="220"/>
      <c r="BF44" s="227"/>
      <c r="BG44" s="220"/>
      <c r="BH44" s="227"/>
      <c r="BI44" s="220"/>
      <c r="BJ44" s="227"/>
      <c r="BK44" s="220"/>
      <c r="BL44" s="227"/>
      <c r="BM44" s="220"/>
      <c r="BN44" s="227"/>
      <c r="BO44" s="220"/>
      <c r="BP44" s="227"/>
      <c r="BQ44" s="220"/>
      <c r="BR44" s="227"/>
      <c r="BS44" s="220"/>
      <c r="BT44" s="227"/>
      <c r="BU44" s="220"/>
      <c r="BV44" s="227"/>
      <c r="BW44" s="220"/>
      <c r="BX44" s="227"/>
      <c r="BY44" s="220"/>
      <c r="BZ44" s="227"/>
      <c r="CA44" s="220"/>
      <c r="CB44" s="227"/>
      <c r="CC44" s="220"/>
      <c r="CD44" s="227"/>
      <c r="CE44" s="220"/>
      <c r="CF44" s="227"/>
      <c r="CG44" s="220"/>
      <c r="CH44" s="227"/>
      <c r="CI44" s="220"/>
      <c r="CJ44" s="227"/>
      <c r="CK44" s="220"/>
      <c r="CL44" s="227"/>
      <c r="CM44" s="220"/>
      <c r="CN44" s="227"/>
      <c r="CO44" s="220"/>
      <c r="CP44" s="227"/>
      <c r="CQ44" s="220"/>
      <c r="CR44" s="227"/>
      <c r="CS44" s="220"/>
      <c r="CT44" s="227"/>
      <c r="CU44" s="220"/>
      <c r="CV44" s="227"/>
      <c r="CW44" s="220"/>
      <c r="CX44" s="227"/>
      <c r="CY44" s="220"/>
      <c r="CZ44" s="227"/>
      <c r="DA44" s="220"/>
      <c r="DB44" s="227"/>
      <c r="DC44" s="220"/>
      <c r="DD44" s="227"/>
      <c r="DE44" s="220"/>
      <c r="DF44" s="227"/>
      <c r="DG44" s="220"/>
      <c r="DH44" s="227"/>
      <c r="DI44" s="220"/>
      <c r="DJ44" s="227"/>
      <c r="DK44" s="220"/>
      <c r="DL44" s="227"/>
      <c r="DM44" s="220"/>
      <c r="DN44" s="227"/>
      <c r="DO44" s="220"/>
      <c r="DP44" s="227"/>
      <c r="DQ44" s="220"/>
      <c r="DR44" s="227"/>
      <c r="DS44" s="220"/>
      <c r="DT44" s="227"/>
      <c r="DU44" s="220"/>
      <c r="DV44" s="227"/>
      <c r="DW44" s="220"/>
      <c r="DX44" s="227"/>
      <c r="DY44" s="220"/>
      <c r="DZ44" s="227"/>
      <c r="EA44" s="220"/>
      <c r="EB44" s="227"/>
      <c r="EC44" s="220"/>
      <c r="ED44" s="227"/>
      <c r="EE44" s="220"/>
      <c r="EF44" s="227"/>
      <c r="EG44" s="220"/>
      <c r="EH44" s="227"/>
      <c r="EI44" s="220"/>
      <c r="EJ44" s="227"/>
      <c r="EK44" s="220"/>
      <c r="EL44" s="227"/>
      <c r="EM44" s="97"/>
      <c r="EN44" s="1432">
        <f t="shared" si="2"/>
        <v>0</v>
      </c>
    </row>
    <row r="45" spans="1:144" s="65" customFormat="1" ht="15" customHeight="1">
      <c r="A45" s="52" t="s">
        <v>155</v>
      </c>
      <c r="B45" s="97"/>
      <c r="C45" s="97"/>
      <c r="D45" s="227"/>
      <c r="E45" s="220"/>
      <c r="F45" s="227"/>
      <c r="G45" s="220"/>
      <c r="H45" s="227"/>
      <c r="I45" s="220"/>
      <c r="J45" s="227"/>
      <c r="K45" s="220"/>
      <c r="L45" s="227"/>
      <c r="M45" s="220"/>
      <c r="N45" s="227"/>
      <c r="O45" s="220"/>
      <c r="P45" s="227"/>
      <c r="Q45" s="220"/>
      <c r="R45" s="227"/>
      <c r="S45" s="220"/>
      <c r="T45" s="227"/>
      <c r="U45" s="220"/>
      <c r="V45" s="227"/>
      <c r="W45" s="220"/>
      <c r="X45" s="227"/>
      <c r="Y45" s="220"/>
      <c r="Z45" s="227"/>
      <c r="AA45" s="220"/>
      <c r="AB45" s="227"/>
      <c r="AC45" s="220"/>
      <c r="AD45" s="227"/>
      <c r="AE45" s="220"/>
      <c r="AF45" s="227"/>
      <c r="AG45" s="220"/>
      <c r="AH45" s="227"/>
      <c r="AI45" s="220"/>
      <c r="AJ45" s="227"/>
      <c r="AK45" s="220"/>
      <c r="AL45" s="227"/>
      <c r="AM45" s="220"/>
      <c r="AN45" s="227"/>
      <c r="AO45" s="220"/>
      <c r="AP45" s="227"/>
      <c r="AQ45" s="220"/>
      <c r="AR45" s="227"/>
      <c r="AS45" s="220"/>
      <c r="AT45" s="227"/>
      <c r="AU45" s="220"/>
      <c r="AV45" s="227"/>
      <c r="AW45" s="220"/>
      <c r="AX45" s="227"/>
      <c r="AY45" s="220"/>
      <c r="AZ45" s="227"/>
      <c r="BA45" s="220"/>
      <c r="BB45" s="227"/>
      <c r="BC45" s="220"/>
      <c r="BD45" s="227"/>
      <c r="BE45" s="220"/>
      <c r="BF45" s="227"/>
      <c r="BG45" s="220"/>
      <c r="BH45" s="227"/>
      <c r="BI45" s="220"/>
      <c r="BJ45" s="227"/>
      <c r="BK45" s="220"/>
      <c r="BL45" s="227"/>
      <c r="BM45" s="220"/>
      <c r="BN45" s="227"/>
      <c r="BO45" s="220"/>
      <c r="BP45" s="227"/>
      <c r="BQ45" s="220"/>
      <c r="BR45" s="227"/>
      <c r="BS45" s="220"/>
      <c r="BT45" s="227"/>
      <c r="BU45" s="220"/>
      <c r="BV45" s="227"/>
      <c r="BW45" s="220"/>
      <c r="BX45" s="227"/>
      <c r="BY45" s="220"/>
      <c r="BZ45" s="227"/>
      <c r="CA45" s="220"/>
      <c r="CB45" s="227"/>
      <c r="CC45" s="220"/>
      <c r="CD45" s="227"/>
      <c r="CE45" s="220"/>
      <c r="CF45" s="227"/>
      <c r="CG45" s="220"/>
      <c r="CH45" s="227"/>
      <c r="CI45" s="220"/>
      <c r="CJ45" s="227"/>
      <c r="CK45" s="220"/>
      <c r="CL45" s="227"/>
      <c r="CM45" s="220"/>
      <c r="CN45" s="227"/>
      <c r="CO45" s="220"/>
      <c r="CP45" s="227"/>
      <c r="CQ45" s="220"/>
      <c r="CR45" s="227"/>
      <c r="CS45" s="220"/>
      <c r="CT45" s="227"/>
      <c r="CU45" s="220"/>
      <c r="CV45" s="227"/>
      <c r="CW45" s="220"/>
      <c r="CX45" s="227"/>
      <c r="CY45" s="220"/>
      <c r="CZ45" s="227"/>
      <c r="DA45" s="220"/>
      <c r="DB45" s="227"/>
      <c r="DC45" s="220"/>
      <c r="DD45" s="227"/>
      <c r="DE45" s="220"/>
      <c r="DF45" s="227"/>
      <c r="DG45" s="220"/>
      <c r="DH45" s="227"/>
      <c r="DI45" s="220"/>
      <c r="DJ45" s="227"/>
      <c r="DK45" s="220"/>
      <c r="DL45" s="227"/>
      <c r="DM45" s="220"/>
      <c r="DN45" s="227"/>
      <c r="DO45" s="220"/>
      <c r="DP45" s="227"/>
      <c r="DQ45" s="220"/>
      <c r="DR45" s="227"/>
      <c r="DS45" s="220"/>
      <c r="DT45" s="227"/>
      <c r="DU45" s="220"/>
      <c r="DV45" s="227"/>
      <c r="DW45" s="220"/>
      <c r="DX45" s="227"/>
      <c r="DY45" s="220"/>
      <c r="DZ45" s="227"/>
      <c r="EA45" s="220"/>
      <c r="EB45" s="227"/>
      <c r="EC45" s="220"/>
      <c r="ED45" s="227"/>
      <c r="EE45" s="220"/>
      <c r="EF45" s="227"/>
      <c r="EG45" s="220"/>
      <c r="EH45" s="227"/>
      <c r="EI45" s="220"/>
      <c r="EJ45" s="227"/>
      <c r="EK45" s="220"/>
      <c r="EL45" s="227"/>
      <c r="EM45" s="97"/>
      <c r="EN45" s="1432">
        <f t="shared" si="2"/>
        <v>0</v>
      </c>
    </row>
    <row r="46" spans="1:144" s="65" customFormat="1" ht="15" customHeight="1">
      <c r="A46" s="52" t="s">
        <v>165</v>
      </c>
      <c r="B46" s="97"/>
      <c r="C46" s="97"/>
      <c r="D46" s="227"/>
      <c r="E46" s="220"/>
      <c r="F46" s="227"/>
      <c r="G46" s="220"/>
      <c r="H46" s="227"/>
      <c r="I46" s="220"/>
      <c r="J46" s="227"/>
      <c r="K46" s="220"/>
      <c r="L46" s="227"/>
      <c r="M46" s="220"/>
      <c r="N46" s="227"/>
      <c r="O46" s="220"/>
      <c r="P46" s="227"/>
      <c r="Q46" s="220"/>
      <c r="R46" s="227"/>
      <c r="S46" s="220"/>
      <c r="T46" s="227"/>
      <c r="U46" s="220"/>
      <c r="V46" s="227"/>
      <c r="W46" s="220"/>
      <c r="X46" s="227"/>
      <c r="Y46" s="220"/>
      <c r="Z46" s="227"/>
      <c r="AA46" s="220"/>
      <c r="AB46" s="227"/>
      <c r="AC46" s="220"/>
      <c r="AD46" s="227"/>
      <c r="AE46" s="220"/>
      <c r="AF46" s="227"/>
      <c r="AG46" s="220"/>
      <c r="AH46" s="227"/>
      <c r="AI46" s="220"/>
      <c r="AJ46" s="227"/>
      <c r="AK46" s="220"/>
      <c r="AL46" s="227"/>
      <c r="AM46" s="220"/>
      <c r="AN46" s="227"/>
      <c r="AO46" s="220"/>
      <c r="AP46" s="227"/>
      <c r="AQ46" s="220"/>
      <c r="AR46" s="227"/>
      <c r="AS46" s="220"/>
      <c r="AT46" s="227"/>
      <c r="AU46" s="220"/>
      <c r="AV46" s="227"/>
      <c r="AW46" s="220"/>
      <c r="AX46" s="227"/>
      <c r="AY46" s="220"/>
      <c r="AZ46" s="227"/>
      <c r="BA46" s="220"/>
      <c r="BB46" s="227"/>
      <c r="BC46" s="220"/>
      <c r="BD46" s="227"/>
      <c r="BE46" s="220"/>
      <c r="BF46" s="227"/>
      <c r="BG46" s="220"/>
      <c r="BH46" s="227"/>
      <c r="BI46" s="220"/>
      <c r="BJ46" s="227"/>
      <c r="BK46" s="220"/>
      <c r="BL46" s="227"/>
      <c r="BM46" s="220"/>
      <c r="BN46" s="227"/>
      <c r="BO46" s="220"/>
      <c r="BP46" s="227"/>
      <c r="BQ46" s="220"/>
      <c r="BR46" s="227"/>
      <c r="BS46" s="220"/>
      <c r="BT46" s="227"/>
      <c r="BU46" s="220"/>
      <c r="BV46" s="227"/>
      <c r="BW46" s="220"/>
      <c r="BX46" s="227"/>
      <c r="BY46" s="220"/>
      <c r="BZ46" s="227"/>
      <c r="CA46" s="220"/>
      <c r="CB46" s="227"/>
      <c r="CC46" s="220"/>
      <c r="CD46" s="227"/>
      <c r="CE46" s="220"/>
      <c r="CF46" s="227"/>
      <c r="CG46" s="220"/>
      <c r="CH46" s="227"/>
      <c r="CI46" s="220"/>
      <c r="CJ46" s="227"/>
      <c r="CK46" s="220"/>
      <c r="CL46" s="227"/>
      <c r="CM46" s="220"/>
      <c r="CN46" s="227"/>
      <c r="CO46" s="220"/>
      <c r="CP46" s="227"/>
      <c r="CQ46" s="220"/>
      <c r="CR46" s="227"/>
      <c r="CS46" s="220"/>
      <c r="CT46" s="227"/>
      <c r="CU46" s="220"/>
      <c r="CV46" s="227"/>
      <c r="CW46" s="220"/>
      <c r="CX46" s="227"/>
      <c r="CY46" s="220"/>
      <c r="CZ46" s="227"/>
      <c r="DA46" s="220"/>
      <c r="DB46" s="227"/>
      <c r="DC46" s="220"/>
      <c r="DD46" s="227"/>
      <c r="DE46" s="220"/>
      <c r="DF46" s="227"/>
      <c r="DG46" s="220"/>
      <c r="DH46" s="227"/>
      <c r="DI46" s="220"/>
      <c r="DJ46" s="227"/>
      <c r="DK46" s="220"/>
      <c r="DL46" s="227"/>
      <c r="DM46" s="220"/>
      <c r="DN46" s="227"/>
      <c r="DO46" s="220"/>
      <c r="DP46" s="227"/>
      <c r="DQ46" s="220"/>
      <c r="DR46" s="227"/>
      <c r="DS46" s="220"/>
      <c r="DT46" s="227"/>
      <c r="DU46" s="220"/>
      <c r="DV46" s="227"/>
      <c r="DW46" s="220"/>
      <c r="DX46" s="227"/>
      <c r="DY46" s="220"/>
      <c r="DZ46" s="227"/>
      <c r="EA46" s="220"/>
      <c r="EB46" s="227"/>
      <c r="EC46" s="220"/>
      <c r="ED46" s="227"/>
      <c r="EE46" s="220"/>
      <c r="EF46" s="227"/>
      <c r="EG46" s="220"/>
      <c r="EH46" s="227"/>
      <c r="EI46" s="220"/>
      <c r="EJ46" s="227"/>
      <c r="EK46" s="220"/>
      <c r="EL46" s="227"/>
      <c r="EM46" s="97"/>
      <c r="EN46" s="1432">
        <f t="shared" si="2"/>
        <v>0</v>
      </c>
    </row>
    <row r="47" spans="1:144" s="65" customFormat="1" ht="15" customHeight="1">
      <c r="A47" s="52" t="s">
        <v>166</v>
      </c>
      <c r="B47" s="97"/>
      <c r="C47" s="97"/>
      <c r="D47" s="227"/>
      <c r="E47" s="220"/>
      <c r="F47" s="227"/>
      <c r="G47" s="220"/>
      <c r="H47" s="227"/>
      <c r="I47" s="220"/>
      <c r="J47" s="227"/>
      <c r="K47" s="220"/>
      <c r="L47" s="227"/>
      <c r="M47" s="220"/>
      <c r="N47" s="227"/>
      <c r="O47" s="220"/>
      <c r="P47" s="227"/>
      <c r="Q47" s="220"/>
      <c r="R47" s="227"/>
      <c r="S47" s="220"/>
      <c r="T47" s="227"/>
      <c r="U47" s="220"/>
      <c r="V47" s="227"/>
      <c r="W47" s="220"/>
      <c r="X47" s="227"/>
      <c r="Y47" s="220"/>
      <c r="Z47" s="227"/>
      <c r="AA47" s="220"/>
      <c r="AB47" s="227"/>
      <c r="AC47" s="220"/>
      <c r="AD47" s="227"/>
      <c r="AE47" s="220"/>
      <c r="AF47" s="227"/>
      <c r="AG47" s="220"/>
      <c r="AH47" s="227"/>
      <c r="AI47" s="220"/>
      <c r="AJ47" s="227"/>
      <c r="AK47" s="220"/>
      <c r="AL47" s="227"/>
      <c r="AM47" s="220"/>
      <c r="AN47" s="227"/>
      <c r="AO47" s="220"/>
      <c r="AP47" s="227"/>
      <c r="AQ47" s="220"/>
      <c r="AR47" s="227"/>
      <c r="AS47" s="220"/>
      <c r="AT47" s="227"/>
      <c r="AU47" s="220"/>
      <c r="AV47" s="227"/>
      <c r="AW47" s="220"/>
      <c r="AX47" s="227"/>
      <c r="AY47" s="220"/>
      <c r="AZ47" s="227"/>
      <c r="BA47" s="220"/>
      <c r="BB47" s="227"/>
      <c r="BC47" s="220"/>
      <c r="BD47" s="227"/>
      <c r="BE47" s="220"/>
      <c r="BF47" s="227"/>
      <c r="BG47" s="220"/>
      <c r="BH47" s="227"/>
      <c r="BI47" s="220"/>
      <c r="BJ47" s="227"/>
      <c r="BK47" s="220"/>
      <c r="BL47" s="227"/>
      <c r="BM47" s="220"/>
      <c r="BN47" s="227"/>
      <c r="BO47" s="220"/>
      <c r="BP47" s="227"/>
      <c r="BQ47" s="220"/>
      <c r="BR47" s="227"/>
      <c r="BS47" s="220"/>
      <c r="BT47" s="227"/>
      <c r="BU47" s="220"/>
      <c r="BV47" s="227"/>
      <c r="BW47" s="220"/>
      <c r="BX47" s="227"/>
      <c r="BY47" s="220"/>
      <c r="BZ47" s="227"/>
      <c r="CA47" s="220"/>
      <c r="CB47" s="227"/>
      <c r="CC47" s="220"/>
      <c r="CD47" s="227"/>
      <c r="CE47" s="220"/>
      <c r="CF47" s="227"/>
      <c r="CG47" s="220"/>
      <c r="CH47" s="227"/>
      <c r="CI47" s="220"/>
      <c r="CJ47" s="227"/>
      <c r="CK47" s="220"/>
      <c r="CL47" s="227"/>
      <c r="CM47" s="220"/>
      <c r="CN47" s="227"/>
      <c r="CO47" s="220"/>
      <c r="CP47" s="227"/>
      <c r="CQ47" s="220"/>
      <c r="CR47" s="227"/>
      <c r="CS47" s="220"/>
      <c r="CT47" s="227"/>
      <c r="CU47" s="220"/>
      <c r="CV47" s="227"/>
      <c r="CW47" s="220"/>
      <c r="CX47" s="227"/>
      <c r="CY47" s="220"/>
      <c r="CZ47" s="227"/>
      <c r="DA47" s="220"/>
      <c r="DB47" s="227"/>
      <c r="DC47" s="220"/>
      <c r="DD47" s="227"/>
      <c r="DE47" s="220"/>
      <c r="DF47" s="227"/>
      <c r="DG47" s="220"/>
      <c r="DH47" s="227"/>
      <c r="DI47" s="220"/>
      <c r="DJ47" s="227"/>
      <c r="DK47" s="220"/>
      <c r="DL47" s="227"/>
      <c r="DM47" s="220"/>
      <c r="DN47" s="227"/>
      <c r="DO47" s="220"/>
      <c r="DP47" s="227"/>
      <c r="DQ47" s="220"/>
      <c r="DR47" s="227"/>
      <c r="DS47" s="220"/>
      <c r="DT47" s="227"/>
      <c r="DU47" s="220"/>
      <c r="DV47" s="227"/>
      <c r="DW47" s="220"/>
      <c r="DX47" s="227"/>
      <c r="DY47" s="220"/>
      <c r="DZ47" s="227"/>
      <c r="EA47" s="220"/>
      <c r="EB47" s="227"/>
      <c r="EC47" s="220"/>
      <c r="ED47" s="227"/>
      <c r="EE47" s="220"/>
      <c r="EF47" s="227"/>
      <c r="EG47" s="220"/>
      <c r="EH47" s="227"/>
      <c r="EI47" s="220"/>
      <c r="EJ47" s="227"/>
      <c r="EK47" s="220"/>
      <c r="EL47" s="227"/>
      <c r="EM47" s="97"/>
      <c r="EN47" s="1432">
        <f t="shared" si="2"/>
        <v>0</v>
      </c>
    </row>
    <row r="48" spans="1:144" s="65" customFormat="1" ht="15" customHeight="1" thickBot="1">
      <c r="A48" s="52" t="s">
        <v>157</v>
      </c>
      <c r="B48" s="220"/>
      <c r="C48" s="220"/>
      <c r="D48" s="227"/>
      <c r="E48" s="220"/>
      <c r="F48" s="227"/>
      <c r="G48" s="220"/>
      <c r="H48" s="227"/>
      <c r="I48" s="220"/>
      <c r="J48" s="227"/>
      <c r="K48" s="220"/>
      <c r="L48" s="227"/>
      <c r="M48" s="220"/>
      <c r="N48" s="227"/>
      <c r="O48" s="220"/>
      <c r="P48" s="227"/>
      <c r="Q48" s="220"/>
      <c r="R48" s="227"/>
      <c r="S48" s="220"/>
      <c r="T48" s="227"/>
      <c r="U48" s="220"/>
      <c r="V48" s="227"/>
      <c r="W48" s="220"/>
      <c r="X48" s="227"/>
      <c r="Y48" s="220"/>
      <c r="Z48" s="227"/>
      <c r="AA48" s="220"/>
      <c r="AB48" s="227"/>
      <c r="AC48" s="220"/>
      <c r="AD48" s="227"/>
      <c r="AE48" s="220"/>
      <c r="AF48" s="227"/>
      <c r="AG48" s="220"/>
      <c r="AH48" s="227"/>
      <c r="AI48" s="220"/>
      <c r="AJ48" s="227"/>
      <c r="AK48" s="220"/>
      <c r="AL48" s="227"/>
      <c r="AM48" s="220"/>
      <c r="AN48" s="227"/>
      <c r="AO48" s="220"/>
      <c r="AP48" s="227"/>
      <c r="AQ48" s="220"/>
      <c r="AR48" s="227"/>
      <c r="AS48" s="220"/>
      <c r="AT48" s="227"/>
      <c r="AU48" s="220"/>
      <c r="AV48" s="227"/>
      <c r="AW48" s="220"/>
      <c r="AX48" s="227"/>
      <c r="AY48" s="220"/>
      <c r="AZ48" s="227"/>
      <c r="BA48" s="220"/>
      <c r="BB48" s="227"/>
      <c r="BC48" s="220"/>
      <c r="BD48" s="227"/>
      <c r="BE48" s="220"/>
      <c r="BF48" s="227"/>
      <c r="BG48" s="220"/>
      <c r="BH48" s="227"/>
      <c r="BI48" s="220"/>
      <c r="BJ48" s="227"/>
      <c r="BK48" s="220"/>
      <c r="BL48" s="227"/>
      <c r="BM48" s="220"/>
      <c r="BN48" s="227"/>
      <c r="BO48" s="220"/>
      <c r="BP48" s="227"/>
      <c r="BQ48" s="220"/>
      <c r="BR48" s="227"/>
      <c r="BS48" s="220"/>
      <c r="BT48" s="227"/>
      <c r="BU48" s="220"/>
      <c r="BV48" s="227"/>
      <c r="BW48" s="220"/>
      <c r="BX48" s="227"/>
      <c r="BY48" s="220"/>
      <c r="BZ48" s="227"/>
      <c r="CA48" s="220"/>
      <c r="CB48" s="227"/>
      <c r="CC48" s="220"/>
      <c r="CD48" s="227"/>
      <c r="CE48" s="220"/>
      <c r="CF48" s="227"/>
      <c r="CG48" s="220"/>
      <c r="CH48" s="227"/>
      <c r="CI48" s="220"/>
      <c r="CJ48" s="227"/>
      <c r="CK48" s="220"/>
      <c r="CL48" s="227"/>
      <c r="CM48" s="220"/>
      <c r="CN48" s="227"/>
      <c r="CO48" s="220"/>
      <c r="CP48" s="227"/>
      <c r="CQ48" s="220"/>
      <c r="CR48" s="227"/>
      <c r="CS48" s="220"/>
      <c r="CT48" s="227"/>
      <c r="CU48" s="220"/>
      <c r="CV48" s="227"/>
      <c r="CW48" s="220"/>
      <c r="CX48" s="227"/>
      <c r="CY48" s="220"/>
      <c r="CZ48" s="227"/>
      <c r="DA48" s="220"/>
      <c r="DB48" s="227"/>
      <c r="DC48" s="220"/>
      <c r="DD48" s="227"/>
      <c r="DE48" s="220"/>
      <c r="DF48" s="227"/>
      <c r="DG48" s="220"/>
      <c r="DH48" s="227"/>
      <c r="DI48" s="220"/>
      <c r="DJ48" s="227"/>
      <c r="DK48" s="220"/>
      <c r="DL48" s="227"/>
      <c r="DM48" s="220"/>
      <c r="DN48" s="227"/>
      <c r="DO48" s="220"/>
      <c r="DP48" s="227"/>
      <c r="DQ48" s="220"/>
      <c r="DR48" s="227"/>
      <c r="DS48" s="220"/>
      <c r="DT48" s="227"/>
      <c r="DU48" s="220"/>
      <c r="DV48" s="227"/>
      <c r="DW48" s="220"/>
      <c r="DX48" s="227"/>
      <c r="DY48" s="220"/>
      <c r="DZ48" s="227"/>
      <c r="EA48" s="220"/>
      <c r="EB48" s="227"/>
      <c r="EC48" s="220"/>
      <c r="ED48" s="227"/>
      <c r="EE48" s="220"/>
      <c r="EF48" s="227"/>
      <c r="EG48" s="220"/>
      <c r="EH48" s="227"/>
      <c r="EI48" s="220"/>
      <c r="EJ48" s="227"/>
      <c r="EK48" s="220"/>
      <c r="EL48" s="227"/>
      <c r="EM48" s="97"/>
      <c r="EN48" s="1432">
        <f t="shared" si="2"/>
        <v>0</v>
      </c>
    </row>
    <row r="49" spans="1:146" s="49" customFormat="1" ht="22" customHeight="1" thickBot="1">
      <c r="A49" s="969" t="s">
        <v>1883</v>
      </c>
      <c r="B49" s="93"/>
      <c r="C49" s="93"/>
      <c r="D49" s="105">
        <f>SUM(D31:D48)</f>
        <v>0</v>
      </c>
      <c r="E49" s="93"/>
      <c r="F49" s="105">
        <f>SUM(F31:F48)</f>
        <v>0</v>
      </c>
      <c r="G49" s="93"/>
      <c r="H49" s="105">
        <f>SUM(H31:H48)</f>
        <v>0</v>
      </c>
      <c r="I49" s="93"/>
      <c r="J49" s="105">
        <f>SUM(J31:J48)</f>
        <v>0</v>
      </c>
      <c r="K49" s="93"/>
      <c r="L49" s="105">
        <f>SUM(L31:L48)</f>
        <v>0</v>
      </c>
      <c r="M49" s="93"/>
      <c r="N49" s="105">
        <f>SUM(N31:N48)</f>
        <v>0</v>
      </c>
      <c r="O49" s="93"/>
      <c r="P49" s="105">
        <f>SUM(P31:P48)</f>
        <v>0</v>
      </c>
      <c r="Q49" s="93"/>
      <c r="R49" s="105">
        <f>SUM(R31:R48)</f>
        <v>0</v>
      </c>
      <c r="S49" s="93"/>
      <c r="T49" s="105">
        <f>SUM(T31:T48)</f>
        <v>0</v>
      </c>
      <c r="U49" s="93"/>
      <c r="V49" s="105">
        <f>SUM(V31:V48)</f>
        <v>0</v>
      </c>
      <c r="W49" s="93"/>
      <c r="X49" s="105">
        <f>SUM(X31:X48)</f>
        <v>0</v>
      </c>
      <c r="Y49" s="93"/>
      <c r="Z49" s="105">
        <f>SUM(Z31:Z48)</f>
        <v>0</v>
      </c>
      <c r="AA49" s="93"/>
      <c r="AB49" s="105">
        <f>SUM(AB31:AB48)</f>
        <v>0</v>
      </c>
      <c r="AC49" s="93"/>
      <c r="AD49" s="105">
        <f>SUM(AD31:AD48)</f>
        <v>0</v>
      </c>
      <c r="AE49" s="93"/>
      <c r="AF49" s="105">
        <f>SUM(AF31:AF48)</f>
        <v>0</v>
      </c>
      <c r="AG49" s="93"/>
      <c r="AH49" s="105">
        <f>SUM(AH31:AH48)</f>
        <v>0</v>
      </c>
      <c r="AI49" s="93"/>
      <c r="AJ49" s="105">
        <f>SUM(AJ31:AJ48)</f>
        <v>0</v>
      </c>
      <c r="AK49" s="93"/>
      <c r="AL49" s="105">
        <f>SUM(AL31:AL48)</f>
        <v>0</v>
      </c>
      <c r="AM49" s="93"/>
      <c r="AN49" s="105">
        <f>SUM(AN31:AN48)</f>
        <v>0</v>
      </c>
      <c r="AO49" s="93"/>
      <c r="AP49" s="105">
        <f>SUM(AP31:AP48)</f>
        <v>0</v>
      </c>
      <c r="AQ49" s="93"/>
      <c r="AR49" s="105">
        <f>SUM(AR31:AR48)</f>
        <v>0</v>
      </c>
      <c r="AS49" s="93"/>
      <c r="AT49" s="105">
        <f>SUM(AT31:AT48)</f>
        <v>0</v>
      </c>
      <c r="AU49" s="93"/>
      <c r="AV49" s="105">
        <f>SUM(AV31:AV48)</f>
        <v>0</v>
      </c>
      <c r="AW49" s="93"/>
      <c r="AX49" s="105">
        <f>SUM(AX31:AX48)</f>
        <v>0</v>
      </c>
      <c r="AY49" s="93"/>
      <c r="AZ49" s="105">
        <f>SUM(AZ31:AZ48)</f>
        <v>0</v>
      </c>
      <c r="BA49" s="93"/>
      <c r="BB49" s="105">
        <f>SUM(BB31:BB48)</f>
        <v>0</v>
      </c>
      <c r="BC49" s="93"/>
      <c r="BD49" s="105">
        <f>SUM(BD31:BD48)</f>
        <v>0</v>
      </c>
      <c r="BE49" s="93"/>
      <c r="BF49" s="105">
        <f>SUM(BF31:BF48)</f>
        <v>0</v>
      </c>
      <c r="BG49" s="93"/>
      <c r="BH49" s="105">
        <f>SUM(BH31:BH48)</f>
        <v>0</v>
      </c>
      <c r="BI49" s="93"/>
      <c r="BJ49" s="105">
        <f>SUM(BJ31:BJ48)</f>
        <v>0</v>
      </c>
      <c r="BK49" s="93"/>
      <c r="BL49" s="105">
        <f>SUM(BL31:BL48)</f>
        <v>0</v>
      </c>
      <c r="BM49" s="93"/>
      <c r="BN49" s="105">
        <f>SUM(BN31:BN48)</f>
        <v>0</v>
      </c>
      <c r="BO49" s="93"/>
      <c r="BP49" s="105">
        <f>SUM(BP31:BP48)</f>
        <v>0</v>
      </c>
      <c r="BQ49" s="93"/>
      <c r="BR49" s="105">
        <f>SUM(BR31:BR48)</f>
        <v>0</v>
      </c>
      <c r="BS49" s="93"/>
      <c r="BT49" s="105">
        <f>SUM(BT31:BT48)</f>
        <v>0</v>
      </c>
      <c r="BU49" s="93"/>
      <c r="BV49" s="105">
        <f>SUM(BV31:BV48)</f>
        <v>0</v>
      </c>
      <c r="BW49" s="93"/>
      <c r="BX49" s="105">
        <f>SUM(BX31:BX48)</f>
        <v>0</v>
      </c>
      <c r="BY49" s="93"/>
      <c r="BZ49" s="105">
        <f>SUM(BZ31:BZ48)</f>
        <v>0</v>
      </c>
      <c r="CA49" s="93"/>
      <c r="CB49" s="105">
        <f>SUM(CB31:CB48)</f>
        <v>0</v>
      </c>
      <c r="CC49" s="93"/>
      <c r="CD49" s="105">
        <f>SUM(CD31:CD48)</f>
        <v>0</v>
      </c>
      <c r="CE49" s="93"/>
      <c r="CF49" s="105">
        <f>SUM(CF31:CF48)</f>
        <v>0</v>
      </c>
      <c r="CG49" s="93"/>
      <c r="CH49" s="105">
        <f>SUM(CH31:CH48)</f>
        <v>0</v>
      </c>
      <c r="CI49" s="93"/>
      <c r="CJ49" s="105">
        <f>SUM(CJ31:CJ48)</f>
        <v>0</v>
      </c>
      <c r="CK49" s="93"/>
      <c r="CL49" s="105">
        <f>SUM(CL31:CL48)</f>
        <v>0</v>
      </c>
      <c r="CM49" s="93"/>
      <c r="CN49" s="105">
        <f>SUM(CN31:CN48)</f>
        <v>0</v>
      </c>
      <c r="CO49" s="93"/>
      <c r="CP49" s="105">
        <f>SUM(CP31:CP48)</f>
        <v>0</v>
      </c>
      <c r="CQ49" s="93"/>
      <c r="CR49" s="105">
        <f>SUM(CR31:CR48)</f>
        <v>0</v>
      </c>
      <c r="CS49" s="93"/>
      <c r="CT49" s="105">
        <f>SUM(CT31:CT48)</f>
        <v>0</v>
      </c>
      <c r="CU49" s="93"/>
      <c r="CV49" s="105">
        <f>SUM(CV31:CV48)</f>
        <v>0</v>
      </c>
      <c r="CW49" s="93"/>
      <c r="CX49" s="105">
        <f>SUM(CX31:CX48)</f>
        <v>0</v>
      </c>
      <c r="CY49" s="93"/>
      <c r="CZ49" s="105">
        <f>SUM(CZ31:CZ48)</f>
        <v>0</v>
      </c>
      <c r="DA49" s="93"/>
      <c r="DB49" s="105">
        <f>SUM(DB31:DB48)</f>
        <v>0</v>
      </c>
      <c r="DC49" s="93"/>
      <c r="DD49" s="105">
        <f>SUM(DD31:DD48)</f>
        <v>0</v>
      </c>
      <c r="DE49" s="93"/>
      <c r="DF49" s="105">
        <f>SUM(DF31:DF48)</f>
        <v>0</v>
      </c>
      <c r="DG49" s="93"/>
      <c r="DH49" s="105">
        <f>SUM(DH31:DH48)</f>
        <v>0</v>
      </c>
      <c r="DI49" s="93"/>
      <c r="DJ49" s="105">
        <f>SUM(DJ31:DJ48)</f>
        <v>0</v>
      </c>
      <c r="DK49" s="93"/>
      <c r="DL49" s="105">
        <f>SUM(DL31:DL48)</f>
        <v>0</v>
      </c>
      <c r="DM49" s="93"/>
      <c r="DN49" s="105">
        <f>SUM(DN31:DN48)</f>
        <v>0</v>
      </c>
      <c r="DO49" s="93"/>
      <c r="DP49" s="105">
        <f>SUM(DP31:DP48)</f>
        <v>0</v>
      </c>
      <c r="DQ49" s="93"/>
      <c r="DR49" s="105">
        <f>SUM(DR31:DR48)</f>
        <v>0</v>
      </c>
      <c r="DS49" s="93"/>
      <c r="DT49" s="105">
        <f>SUM(DT31:DT48)</f>
        <v>0</v>
      </c>
      <c r="DU49" s="93"/>
      <c r="DV49" s="105">
        <f>SUM(DV31:DV48)</f>
        <v>0</v>
      </c>
      <c r="DW49" s="93"/>
      <c r="DX49" s="105">
        <f>SUM(DX31:DX48)</f>
        <v>0</v>
      </c>
      <c r="DY49" s="93"/>
      <c r="DZ49" s="105">
        <f>SUM(DZ31:DZ48)</f>
        <v>0</v>
      </c>
      <c r="EA49" s="93"/>
      <c r="EB49" s="105">
        <f>SUM(EB31:EB48)</f>
        <v>0</v>
      </c>
      <c r="EC49" s="93"/>
      <c r="ED49" s="105">
        <f>SUM(ED31:ED48)</f>
        <v>0</v>
      </c>
      <c r="EE49" s="93"/>
      <c r="EF49" s="105">
        <f>SUM(EF31:EF48)</f>
        <v>0</v>
      </c>
      <c r="EG49" s="93"/>
      <c r="EH49" s="105">
        <f>SUM(EH31:EH48)</f>
        <v>0</v>
      </c>
      <c r="EI49" s="93"/>
      <c r="EJ49" s="105">
        <f>SUM(EJ31:EJ48)</f>
        <v>0</v>
      </c>
      <c r="EK49" s="93"/>
      <c r="EL49" s="105">
        <f>SUM(EL31:EL48)</f>
        <v>0</v>
      </c>
      <c r="EM49" s="93"/>
      <c r="EN49" s="105">
        <f>SUM(EN31:EN48)</f>
        <v>0</v>
      </c>
      <c r="EP49" s="67"/>
    </row>
    <row r="50" spans="1:146" s="49" customFormat="1" ht="24.5" customHeight="1">
      <c r="B50" s="93"/>
      <c r="C50" s="93"/>
      <c r="D50" s="93"/>
      <c r="E50" s="93"/>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3"/>
      <c r="CH50" s="93"/>
      <c r="CI50" s="93"/>
      <c r="CJ50" s="93"/>
      <c r="CK50" s="93"/>
      <c r="CL50" s="93"/>
      <c r="CM50" s="93"/>
      <c r="CN50" s="93"/>
      <c r="CO50" s="93"/>
      <c r="CP50" s="93"/>
      <c r="CQ50" s="93"/>
      <c r="CR50" s="93"/>
      <c r="CS50" s="93"/>
      <c r="CT50" s="93"/>
      <c r="CU50" s="93"/>
      <c r="CV50" s="93"/>
      <c r="CW50" s="93"/>
      <c r="CX50" s="93"/>
      <c r="CY50" s="93"/>
      <c r="CZ50" s="93"/>
      <c r="DA50" s="93"/>
      <c r="DB50" s="93"/>
      <c r="DC50" s="93"/>
      <c r="DD50" s="93"/>
      <c r="DE50" s="93"/>
      <c r="DF50" s="93"/>
      <c r="DG50" s="93"/>
      <c r="DH50" s="93"/>
      <c r="DI50" s="93"/>
      <c r="DJ50" s="93"/>
      <c r="DK50" s="93"/>
      <c r="DL50" s="93"/>
      <c r="DM50" s="93"/>
      <c r="DN50" s="93"/>
      <c r="DO50" s="93"/>
      <c r="DP50" s="93"/>
      <c r="DQ50" s="93"/>
      <c r="DR50" s="93"/>
      <c r="DS50" s="93"/>
      <c r="DT50" s="93"/>
      <c r="DU50" s="93"/>
      <c r="DV50" s="93"/>
      <c r="DW50" s="93"/>
      <c r="DX50" s="93"/>
      <c r="DY50" s="93"/>
      <c r="DZ50" s="93"/>
      <c r="EA50" s="93"/>
      <c r="EB50" s="93"/>
      <c r="EC50" s="93"/>
      <c r="ED50" s="93"/>
      <c r="EE50" s="93"/>
      <c r="EF50" s="93"/>
      <c r="EG50" s="93"/>
      <c r="EH50" s="93"/>
      <c r="EI50" s="93"/>
      <c r="EJ50" s="93"/>
      <c r="EK50" s="93"/>
      <c r="EL50" s="93"/>
      <c r="EM50" s="93"/>
      <c r="EN50" s="93"/>
      <c r="EO50" s="93"/>
      <c r="EP50" s="67"/>
    </row>
    <row r="51" spans="1:146" s="49" customFormat="1" ht="15" customHeight="1">
      <c r="A51" s="93"/>
      <c r="B51" s="93"/>
      <c r="C51" s="93"/>
      <c r="D51" s="93"/>
      <c r="E51" s="93"/>
      <c r="F51" s="93"/>
      <c r="G51" s="93"/>
      <c r="H51" s="93"/>
      <c r="I51" s="93"/>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3"/>
      <c r="CH51" s="93"/>
      <c r="CI51" s="93"/>
      <c r="CJ51" s="93"/>
      <c r="CK51" s="93"/>
      <c r="CL51" s="93"/>
      <c r="CM51" s="93"/>
      <c r="CN51" s="93"/>
      <c r="CO51" s="93"/>
      <c r="CP51" s="93"/>
      <c r="CQ51" s="93"/>
      <c r="CR51" s="93"/>
      <c r="CS51" s="93"/>
      <c r="CT51" s="93"/>
      <c r="CU51" s="93"/>
      <c r="CV51" s="93"/>
      <c r="CW51" s="93"/>
      <c r="CX51" s="93"/>
      <c r="CY51" s="93"/>
      <c r="CZ51" s="93"/>
      <c r="DA51" s="93"/>
      <c r="DB51" s="93"/>
      <c r="DC51" s="93"/>
      <c r="DD51" s="93"/>
      <c r="DE51" s="93"/>
      <c r="DF51" s="93"/>
      <c r="DG51" s="93"/>
      <c r="DH51" s="93"/>
      <c r="DI51" s="93"/>
      <c r="DJ51" s="93"/>
      <c r="DK51" s="93"/>
      <c r="DL51" s="93"/>
      <c r="DM51" s="93"/>
      <c r="DN51" s="93"/>
      <c r="DO51" s="93"/>
      <c r="DP51" s="93"/>
      <c r="DQ51" s="93"/>
      <c r="DR51" s="93"/>
      <c r="DS51" s="93"/>
      <c r="DT51" s="93"/>
      <c r="DU51" s="93"/>
      <c r="DV51" s="93"/>
      <c r="DW51" s="93"/>
      <c r="DX51" s="93"/>
      <c r="DY51" s="93"/>
      <c r="DZ51" s="93"/>
      <c r="EA51" s="93"/>
      <c r="EB51" s="93"/>
      <c r="EC51" s="93"/>
      <c r="ED51" s="93"/>
      <c r="EE51" s="93"/>
      <c r="EF51" s="93"/>
      <c r="EG51" s="93"/>
      <c r="EH51" s="93"/>
      <c r="EI51" s="93"/>
      <c r="EJ51" s="93"/>
      <c r="EK51" s="93"/>
      <c r="EL51" s="93"/>
      <c r="EM51" s="93"/>
      <c r="EO51" s="93"/>
      <c r="EP51" s="67"/>
    </row>
    <row r="52" spans="1:146" s="108" customFormat="1" ht="7.5" customHeight="1">
      <c r="A52" s="93"/>
      <c r="B52" s="93"/>
      <c r="C52" s="93"/>
      <c r="D52" s="116"/>
      <c r="E52" s="93"/>
      <c r="F52" s="116"/>
      <c r="G52" s="93"/>
      <c r="H52" s="116"/>
      <c r="I52" s="93"/>
      <c r="J52" s="116"/>
      <c r="K52" s="93"/>
      <c r="L52" s="116"/>
      <c r="M52" s="93"/>
      <c r="N52" s="116"/>
      <c r="O52" s="93"/>
      <c r="P52" s="116"/>
      <c r="Q52" s="93"/>
      <c r="R52" s="116"/>
      <c r="S52" s="93"/>
      <c r="T52" s="116"/>
      <c r="U52" s="93"/>
      <c r="V52" s="116"/>
      <c r="W52" s="93"/>
      <c r="X52" s="116"/>
      <c r="Y52" s="93"/>
      <c r="Z52" s="116"/>
      <c r="AA52" s="93"/>
      <c r="AB52" s="116"/>
      <c r="AC52" s="93"/>
      <c r="AD52" s="116"/>
      <c r="AE52" s="93"/>
      <c r="AF52" s="116"/>
      <c r="AG52" s="93"/>
      <c r="AH52" s="116"/>
      <c r="AI52" s="93"/>
      <c r="AJ52" s="116"/>
      <c r="AK52" s="93"/>
      <c r="AL52" s="116"/>
      <c r="AM52" s="93"/>
      <c r="AN52" s="116"/>
      <c r="AO52" s="93"/>
      <c r="AP52" s="116"/>
      <c r="AQ52" s="93"/>
      <c r="AR52" s="116"/>
      <c r="AS52" s="93"/>
      <c r="AT52" s="116"/>
      <c r="AU52" s="93"/>
      <c r="AV52" s="116"/>
      <c r="AW52" s="93"/>
      <c r="AX52" s="116"/>
      <c r="AY52" s="93"/>
      <c r="AZ52" s="116"/>
      <c r="BA52" s="93"/>
      <c r="BB52" s="116"/>
      <c r="BC52" s="93"/>
      <c r="BD52" s="116"/>
      <c r="BE52" s="93"/>
      <c r="BF52" s="116"/>
      <c r="BG52" s="93"/>
      <c r="BH52" s="116"/>
      <c r="BI52" s="93"/>
      <c r="BJ52" s="116"/>
      <c r="BK52" s="93"/>
      <c r="BL52" s="116"/>
      <c r="BM52" s="93"/>
      <c r="BN52" s="116"/>
      <c r="BO52" s="93"/>
      <c r="BP52" s="116"/>
      <c r="BQ52" s="93"/>
      <c r="BR52" s="116"/>
      <c r="BS52" s="93"/>
      <c r="BT52" s="116"/>
      <c r="BU52" s="93"/>
      <c r="BV52" s="116"/>
      <c r="BW52" s="93"/>
      <c r="BX52" s="116"/>
      <c r="BY52" s="93"/>
      <c r="BZ52" s="116"/>
      <c r="CA52" s="93"/>
      <c r="CB52" s="116"/>
      <c r="CC52" s="93"/>
      <c r="CD52" s="116"/>
      <c r="CE52" s="93"/>
      <c r="CF52" s="116"/>
      <c r="CG52" s="93"/>
      <c r="CH52" s="116"/>
      <c r="CI52" s="93"/>
      <c r="CJ52" s="116"/>
      <c r="CK52" s="93"/>
      <c r="CL52" s="116"/>
      <c r="CM52" s="93"/>
      <c r="CN52" s="116"/>
      <c r="CO52" s="93"/>
      <c r="CP52" s="116"/>
      <c r="CQ52" s="93"/>
      <c r="CR52" s="116"/>
      <c r="CS52" s="93"/>
      <c r="CT52" s="116"/>
      <c r="CU52" s="93"/>
      <c r="CV52" s="116"/>
      <c r="CW52" s="93"/>
      <c r="CX52" s="116"/>
      <c r="CY52" s="93"/>
      <c r="CZ52" s="116"/>
      <c r="DA52" s="93"/>
      <c r="DB52" s="116"/>
      <c r="DC52" s="93"/>
      <c r="DD52" s="116"/>
      <c r="DE52" s="93"/>
      <c r="DF52" s="116"/>
      <c r="DG52" s="93"/>
      <c r="DH52" s="116"/>
      <c r="DI52" s="93"/>
      <c r="DJ52" s="116"/>
      <c r="DK52" s="93"/>
      <c r="DL52" s="116"/>
      <c r="DM52" s="93"/>
      <c r="DN52" s="116"/>
      <c r="DO52" s="93"/>
      <c r="DP52" s="116"/>
      <c r="DQ52" s="93"/>
      <c r="DR52" s="116"/>
      <c r="DS52" s="93"/>
      <c r="DT52" s="116"/>
      <c r="DU52" s="93"/>
      <c r="DV52" s="116"/>
      <c r="DW52" s="93"/>
      <c r="DX52" s="116"/>
      <c r="DY52" s="93"/>
      <c r="DZ52" s="116"/>
      <c r="EA52" s="93"/>
      <c r="EB52" s="116"/>
      <c r="EC52" s="93"/>
      <c r="ED52" s="116"/>
      <c r="EE52" s="93"/>
      <c r="EF52" s="116"/>
      <c r="EG52" s="93"/>
      <c r="EH52" s="116"/>
      <c r="EI52" s="93"/>
      <c r="EJ52" s="116"/>
      <c r="EK52" s="93"/>
      <c r="EL52" s="116"/>
      <c r="EM52" s="93"/>
      <c r="EN52" s="116"/>
    </row>
    <row r="53" spans="1:146" ht="12" customHeight="1">
      <c r="A53" s="106" t="s">
        <v>246</v>
      </c>
      <c r="B53" s="106"/>
      <c r="C53" s="106"/>
      <c r="D53" s="107"/>
      <c r="E53" s="106"/>
      <c r="F53" s="107"/>
      <c r="G53" s="106"/>
      <c r="H53" s="107"/>
      <c r="I53" s="106"/>
      <c r="J53" s="107"/>
      <c r="K53" s="106"/>
      <c r="L53" s="107"/>
      <c r="M53" s="106"/>
      <c r="N53" s="107"/>
      <c r="O53" s="106"/>
      <c r="P53" s="107"/>
      <c r="Q53" s="106"/>
      <c r="R53" s="107"/>
      <c r="S53" s="106"/>
      <c r="T53" s="107"/>
      <c r="U53" s="106"/>
      <c r="V53" s="107"/>
      <c r="W53" s="106"/>
      <c r="X53" s="107"/>
      <c r="Y53" s="106"/>
      <c r="Z53" s="107"/>
      <c r="AA53" s="106"/>
      <c r="AB53" s="107"/>
      <c r="AC53" s="106"/>
      <c r="AD53" s="107"/>
      <c r="AE53" s="106"/>
      <c r="AF53" s="107"/>
      <c r="AG53" s="106"/>
      <c r="AH53" s="107"/>
      <c r="AI53" s="106"/>
      <c r="AJ53" s="107"/>
      <c r="AK53" s="106"/>
      <c r="AL53" s="107"/>
      <c r="AM53" s="106"/>
      <c r="AN53" s="107"/>
      <c r="AO53" s="106"/>
      <c r="AP53" s="107"/>
      <c r="AQ53" s="106"/>
      <c r="AR53" s="107"/>
      <c r="AS53" s="106"/>
      <c r="AT53" s="107"/>
      <c r="AU53" s="106"/>
      <c r="AV53" s="107"/>
      <c r="AW53" s="106"/>
      <c r="AX53" s="107"/>
      <c r="AY53" s="106"/>
      <c r="AZ53" s="107"/>
      <c r="BA53" s="106"/>
      <c r="BB53" s="107"/>
      <c r="BC53" s="106"/>
      <c r="BD53" s="107"/>
      <c r="BE53" s="106"/>
      <c r="BF53" s="107"/>
      <c r="BG53" s="106"/>
      <c r="BH53" s="107"/>
      <c r="BI53" s="106"/>
      <c r="BJ53" s="107"/>
      <c r="BK53" s="106"/>
      <c r="BL53" s="107"/>
      <c r="BM53" s="106"/>
      <c r="BN53" s="107"/>
      <c r="BO53" s="106"/>
      <c r="BP53" s="107"/>
      <c r="BQ53" s="106"/>
      <c r="BR53" s="107"/>
      <c r="BS53" s="106"/>
      <c r="BT53" s="107"/>
      <c r="BU53" s="106"/>
      <c r="BV53" s="107"/>
      <c r="BW53" s="106"/>
      <c r="BX53" s="107"/>
      <c r="BY53" s="106"/>
      <c r="BZ53" s="107"/>
      <c r="CA53" s="106"/>
      <c r="CB53" s="107"/>
      <c r="CC53" s="106"/>
      <c r="CD53" s="107"/>
      <c r="CE53" s="106"/>
      <c r="CF53" s="107"/>
      <c r="CG53" s="106"/>
      <c r="CH53" s="107"/>
      <c r="CI53" s="106"/>
      <c r="CJ53" s="107"/>
      <c r="CK53" s="106"/>
      <c r="CL53" s="107"/>
      <c r="CM53" s="106"/>
      <c r="CN53" s="107"/>
      <c r="CO53" s="106"/>
      <c r="CP53" s="107"/>
      <c r="CQ53" s="106"/>
      <c r="CR53" s="107"/>
      <c r="CS53" s="106"/>
      <c r="CT53" s="107"/>
      <c r="CU53" s="106"/>
      <c r="CV53" s="107"/>
      <c r="CW53" s="106"/>
      <c r="CX53" s="107"/>
      <c r="CY53" s="106"/>
      <c r="CZ53" s="107"/>
      <c r="DA53" s="106"/>
      <c r="DB53" s="107"/>
      <c r="DC53" s="106"/>
      <c r="DD53" s="107"/>
      <c r="DE53" s="106"/>
      <c r="DF53" s="107"/>
      <c r="DG53" s="106"/>
      <c r="DH53" s="107"/>
      <c r="DI53" s="106"/>
      <c r="DJ53" s="107"/>
      <c r="DK53" s="106"/>
      <c r="DL53" s="107"/>
      <c r="DM53" s="106"/>
      <c r="DN53" s="107"/>
      <c r="DO53" s="106"/>
      <c r="DP53" s="107"/>
      <c r="DQ53" s="106"/>
      <c r="DR53" s="107"/>
      <c r="DS53" s="106"/>
      <c r="DT53" s="107"/>
      <c r="DU53" s="106"/>
      <c r="DV53" s="107"/>
      <c r="DW53" s="106"/>
      <c r="DX53" s="107"/>
      <c r="DY53" s="106"/>
      <c r="DZ53" s="107"/>
      <c r="EA53" s="106"/>
      <c r="EB53" s="107"/>
      <c r="EC53" s="106"/>
      <c r="ED53" s="107"/>
      <c r="EE53" s="106"/>
      <c r="EF53" s="107"/>
      <c r="EG53" s="106"/>
      <c r="EH53" s="107"/>
      <c r="EI53" s="106"/>
      <c r="EJ53" s="107"/>
      <c r="EK53" s="106"/>
      <c r="EL53" s="107"/>
      <c r="EM53" s="106"/>
      <c r="EN53" s="173"/>
      <c r="EP53" s="93"/>
    </row>
    <row r="54" spans="1:146">
      <c r="A54" s="99" t="s">
        <v>2867</v>
      </c>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c r="AD54" s="99"/>
      <c r="AE54" s="99"/>
      <c r="AF54" s="99"/>
      <c r="AG54" s="99"/>
      <c r="AH54" s="99"/>
      <c r="AI54" s="99"/>
      <c r="AJ54" s="99"/>
      <c r="AK54" s="99"/>
      <c r="AL54" s="99"/>
      <c r="AM54" s="99"/>
      <c r="AN54" s="99"/>
      <c r="AO54" s="99"/>
      <c r="AP54" s="99"/>
      <c r="AQ54" s="99"/>
      <c r="AR54" s="99"/>
      <c r="AS54" s="99"/>
      <c r="AT54" s="99"/>
      <c r="AU54" s="99"/>
      <c r="AV54" s="99"/>
      <c r="AW54" s="99"/>
      <c r="AX54" s="99"/>
      <c r="AY54" s="99"/>
      <c r="AZ54" s="99"/>
      <c r="BA54" s="99"/>
      <c r="BB54" s="99"/>
      <c r="BC54" s="99"/>
      <c r="BD54" s="99"/>
      <c r="BE54" s="99"/>
      <c r="BF54" s="99"/>
      <c r="BG54" s="99"/>
      <c r="BH54" s="99"/>
      <c r="BI54" s="99"/>
      <c r="BJ54" s="99"/>
      <c r="BK54" s="99"/>
      <c r="BL54" s="99"/>
      <c r="BM54" s="99"/>
      <c r="BN54" s="99"/>
      <c r="BO54" s="99"/>
      <c r="BP54" s="99"/>
      <c r="BQ54" s="99"/>
      <c r="BR54" s="99"/>
      <c r="BS54" s="99"/>
      <c r="BT54" s="99"/>
      <c r="BU54" s="99"/>
      <c r="BV54" s="99"/>
      <c r="BW54" s="99"/>
      <c r="BX54" s="99"/>
      <c r="BY54" s="99"/>
      <c r="BZ54" s="99"/>
      <c r="CA54" s="99"/>
      <c r="CB54" s="99"/>
      <c r="CC54" s="99"/>
      <c r="CD54" s="99"/>
      <c r="CE54" s="99"/>
      <c r="CF54" s="99"/>
      <c r="CG54" s="99"/>
      <c r="CH54" s="99"/>
      <c r="CI54" s="99"/>
      <c r="CJ54" s="99"/>
      <c r="CK54" s="99"/>
      <c r="CL54" s="99"/>
      <c r="CM54" s="99"/>
      <c r="CN54" s="99"/>
      <c r="CO54" s="99"/>
      <c r="CP54" s="99"/>
      <c r="CQ54" s="99"/>
      <c r="CR54" s="99"/>
      <c r="CS54" s="99"/>
      <c r="CT54" s="99"/>
      <c r="CU54" s="99"/>
      <c r="CV54" s="99"/>
      <c r="CW54" s="99"/>
      <c r="CX54" s="99"/>
      <c r="CY54" s="99"/>
      <c r="CZ54" s="99"/>
      <c r="DA54" s="99"/>
      <c r="DB54" s="99"/>
      <c r="DC54" s="99"/>
      <c r="DD54" s="99"/>
      <c r="DE54" s="99"/>
      <c r="DF54" s="99"/>
      <c r="DG54" s="99"/>
      <c r="DH54" s="99"/>
      <c r="DI54" s="99"/>
      <c r="DJ54" s="99"/>
      <c r="DK54" s="99"/>
      <c r="DL54" s="99"/>
      <c r="DM54" s="99"/>
      <c r="DN54" s="99"/>
      <c r="DO54" s="99"/>
      <c r="DP54" s="99"/>
      <c r="DQ54" s="99"/>
      <c r="DR54" s="99"/>
      <c r="DS54" s="99"/>
      <c r="DT54" s="99"/>
      <c r="DU54" s="99"/>
      <c r="DV54" s="99"/>
      <c r="DW54" s="99"/>
      <c r="DX54" s="99"/>
      <c r="DY54" s="99"/>
      <c r="DZ54" s="99"/>
      <c r="EA54" s="99"/>
      <c r="EB54" s="99"/>
      <c r="EC54" s="99"/>
      <c r="ED54" s="99"/>
      <c r="EE54" s="99"/>
      <c r="EF54" s="99"/>
      <c r="EG54" s="99"/>
      <c r="EH54" s="99"/>
      <c r="EI54" s="99"/>
      <c r="EJ54" s="99"/>
      <c r="EK54" s="99"/>
      <c r="EL54" s="99"/>
      <c r="EM54" s="99"/>
    </row>
    <row r="55" spans="1:146" ht="16"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99"/>
      <c r="BN55" s="99"/>
      <c r="BO55" s="99"/>
      <c r="BP55" s="99"/>
      <c r="BQ55" s="99"/>
      <c r="BR55" s="99"/>
      <c r="BS55" s="99"/>
      <c r="BT55" s="99"/>
      <c r="BU55" s="99"/>
      <c r="BV55" s="99"/>
      <c r="BW55" s="99"/>
      <c r="BX55" s="99"/>
      <c r="BY55" s="99"/>
      <c r="BZ55" s="99"/>
      <c r="CA55" s="99"/>
      <c r="CB55" s="99"/>
      <c r="CC55" s="99"/>
      <c r="CD55" s="99"/>
      <c r="CE55" s="99"/>
      <c r="CF55" s="99"/>
      <c r="CG55" s="99"/>
      <c r="CH55" s="99"/>
      <c r="CI55" s="99"/>
      <c r="CJ55" s="99"/>
      <c r="CK55" s="99"/>
      <c r="CL55" s="99"/>
      <c r="CM55" s="99"/>
      <c r="CN55" s="99"/>
      <c r="CO55" s="99"/>
      <c r="CP55" s="99"/>
      <c r="CQ55" s="99"/>
      <c r="CR55" s="99"/>
      <c r="CS55" s="99"/>
      <c r="CT55" s="99"/>
      <c r="CU55" s="99"/>
      <c r="CV55" s="99"/>
      <c r="CW55" s="99"/>
      <c r="CX55" s="99"/>
      <c r="CY55" s="99"/>
      <c r="CZ55" s="99"/>
      <c r="DA55" s="99"/>
      <c r="DB55" s="99"/>
      <c r="DC55" s="99"/>
      <c r="DD55" s="99"/>
      <c r="DE55" s="99"/>
      <c r="DF55" s="99"/>
      <c r="DG55" s="99"/>
      <c r="DH55" s="99"/>
      <c r="DI55" s="99"/>
      <c r="DJ55" s="99"/>
      <c r="DK55" s="99"/>
      <c r="DL55" s="99"/>
      <c r="DM55" s="99"/>
      <c r="DN55" s="99"/>
      <c r="DO55" s="99"/>
      <c r="DP55" s="99"/>
      <c r="DQ55" s="99"/>
      <c r="DR55" s="99"/>
      <c r="DS55" s="99"/>
      <c r="DT55" s="99"/>
      <c r="DU55" s="99"/>
      <c r="DV55" s="99"/>
      <c r="DW55" s="99"/>
      <c r="DX55" s="99"/>
      <c r="DY55" s="99"/>
      <c r="DZ55" s="99"/>
      <c r="EA55" s="99"/>
      <c r="EB55" s="99"/>
      <c r="EC55" s="99"/>
      <c r="ED55" s="99"/>
      <c r="EE55" s="99"/>
      <c r="EF55" s="99"/>
      <c r="EG55" s="99"/>
      <c r="EH55" s="99"/>
      <c r="EI55" s="99"/>
      <c r="EJ55" s="99"/>
      <c r="EK55" s="99"/>
      <c r="EL55" s="99"/>
      <c r="EM55" s="99"/>
    </row>
    <row r="56" spans="1:146" s="1230" customFormat="1" ht="26.5" customHeight="1">
      <c r="A56" s="1231" t="s">
        <v>1864</v>
      </c>
      <c r="B56" s="1232"/>
      <c r="C56" s="1228"/>
      <c r="D56" s="1228"/>
      <c r="E56" s="1228"/>
      <c r="F56" s="1228"/>
      <c r="G56" s="1228"/>
      <c r="H56" s="1228"/>
      <c r="I56" s="1228"/>
      <c r="J56" s="1228"/>
      <c r="K56" s="1228"/>
      <c r="L56" s="1228"/>
      <c r="M56" s="1228"/>
      <c r="N56" s="1228"/>
      <c r="O56" s="1228"/>
      <c r="P56" s="1228"/>
      <c r="Q56" s="1228"/>
      <c r="R56" s="1228"/>
      <c r="S56" s="1228"/>
      <c r="T56" s="1228"/>
      <c r="U56" s="1228"/>
      <c r="V56" s="1228"/>
      <c r="W56" s="1228"/>
      <c r="X56" s="1228"/>
      <c r="Y56" s="1228"/>
      <c r="Z56" s="1228"/>
      <c r="AA56" s="1228"/>
      <c r="AB56" s="1228"/>
      <c r="AC56" s="1228"/>
      <c r="AD56" s="1228"/>
      <c r="AE56" s="1228"/>
      <c r="AF56" s="1228"/>
      <c r="AG56" s="1228"/>
      <c r="AH56" s="1228"/>
      <c r="AI56" s="1228"/>
      <c r="AJ56" s="1228"/>
      <c r="AK56" s="1228"/>
      <c r="AL56" s="1228"/>
      <c r="AM56" s="1228"/>
      <c r="AN56" s="1228"/>
      <c r="AO56" s="1228"/>
      <c r="AP56" s="1228"/>
      <c r="AQ56" s="1228"/>
      <c r="AR56" s="1228"/>
      <c r="AS56" s="1228"/>
      <c r="AT56" s="1228"/>
      <c r="AU56" s="1228"/>
      <c r="AV56" s="1228"/>
      <c r="AW56" s="1228"/>
      <c r="AX56" s="1228"/>
      <c r="AY56" s="1228"/>
      <c r="AZ56" s="1228"/>
      <c r="BA56" s="1228"/>
      <c r="BB56" s="1228"/>
      <c r="BC56" s="1228"/>
      <c r="BD56" s="1228"/>
      <c r="BE56" s="1228"/>
      <c r="BF56" s="1228"/>
      <c r="BG56" s="1228"/>
      <c r="BH56" s="1228"/>
      <c r="BI56" s="1228"/>
      <c r="BJ56" s="1228"/>
      <c r="BK56" s="1228"/>
      <c r="BL56" s="1228"/>
      <c r="BM56" s="1228"/>
      <c r="BN56" s="1228"/>
      <c r="BO56" s="1228"/>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c r="DD56" s="1228"/>
      <c r="DE56" s="1228"/>
      <c r="DF56" s="1228"/>
      <c r="DG56" s="1228"/>
      <c r="DH56" s="1228"/>
      <c r="DI56" s="1228"/>
      <c r="DJ56" s="1228"/>
      <c r="DK56" s="1228"/>
      <c r="DL56" s="1228"/>
      <c r="DM56" s="1228"/>
      <c r="DN56" s="1228"/>
      <c r="DO56" s="1228"/>
      <c r="DP56" s="1228"/>
      <c r="DQ56" s="1228"/>
      <c r="DR56" s="1228"/>
      <c r="DS56" s="1228"/>
      <c r="DT56" s="1228"/>
      <c r="DU56" s="1228"/>
      <c r="DV56" s="1228"/>
      <c r="DW56" s="1228"/>
      <c r="DX56" s="1228"/>
      <c r="DY56" s="1228"/>
      <c r="DZ56" s="1228"/>
      <c r="EA56" s="1228"/>
      <c r="EB56" s="1228"/>
      <c r="EC56" s="1228"/>
      <c r="ED56" s="1228"/>
      <c r="EE56" s="1228"/>
      <c r="EF56" s="1228"/>
      <c r="EG56" s="1228"/>
      <c r="EH56" s="1228"/>
      <c r="EI56" s="1228"/>
      <c r="EJ56" s="1228"/>
      <c r="EK56" s="1228"/>
      <c r="EL56" s="1228"/>
      <c r="EM56" s="1228"/>
      <c r="EN56" s="1229"/>
    </row>
    <row r="57" spans="1:146" ht="15.5" customHeight="1">
      <c r="A57" s="1246" t="s">
        <v>3088</v>
      </c>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c r="AD57" s="99"/>
      <c r="AE57" s="99"/>
      <c r="AF57" s="99"/>
      <c r="AG57" s="99"/>
      <c r="AH57" s="99"/>
      <c r="AI57" s="99"/>
      <c r="AJ57" s="99"/>
      <c r="AK57" s="99"/>
      <c r="AL57" s="99"/>
      <c r="AM57" s="99"/>
      <c r="AN57" s="99"/>
      <c r="AO57" s="99"/>
      <c r="AP57" s="99"/>
      <c r="AQ57" s="99"/>
      <c r="AR57" s="99"/>
      <c r="AS57" s="99"/>
      <c r="AT57" s="99"/>
      <c r="AU57" s="99"/>
      <c r="AV57" s="99"/>
      <c r="AW57" s="99"/>
      <c r="AX57" s="99"/>
      <c r="AY57" s="99"/>
      <c r="AZ57" s="99"/>
      <c r="BA57" s="99"/>
      <c r="BB57" s="99"/>
      <c r="BC57" s="99"/>
      <c r="BD57" s="99"/>
      <c r="BE57" s="99"/>
      <c r="BF57" s="99"/>
      <c r="BG57" s="99"/>
      <c r="BH57" s="99"/>
      <c r="BI57" s="99"/>
      <c r="BJ57" s="99"/>
      <c r="BK57" s="99"/>
      <c r="BL57" s="99"/>
      <c r="BM57" s="99"/>
      <c r="BN57" s="99"/>
      <c r="BO57" s="99"/>
      <c r="BP57" s="99"/>
      <c r="BQ57" s="99"/>
      <c r="BR57" s="99"/>
      <c r="BS57" s="99"/>
      <c r="BT57" s="99"/>
      <c r="BU57" s="99"/>
      <c r="BV57" s="99"/>
      <c r="BW57" s="99"/>
      <c r="BX57" s="99"/>
      <c r="BY57" s="99"/>
      <c r="BZ57" s="99"/>
      <c r="CA57" s="99"/>
      <c r="CB57" s="99"/>
      <c r="CC57" s="99"/>
      <c r="CD57" s="99"/>
      <c r="CE57" s="99"/>
      <c r="CF57" s="99"/>
      <c r="CG57" s="99"/>
      <c r="CH57" s="99"/>
      <c r="CI57" s="99"/>
      <c r="CJ57" s="99"/>
      <c r="CK57" s="99"/>
      <c r="CL57" s="99"/>
      <c r="CM57" s="99"/>
      <c r="CN57" s="99"/>
      <c r="CO57" s="99"/>
      <c r="CP57" s="99"/>
      <c r="CQ57" s="99"/>
      <c r="CR57" s="99"/>
      <c r="CS57" s="99"/>
      <c r="CT57" s="99"/>
      <c r="CU57" s="99"/>
      <c r="CV57" s="99"/>
      <c r="CW57" s="99"/>
      <c r="CX57" s="99"/>
      <c r="CY57" s="99"/>
      <c r="CZ57" s="99"/>
      <c r="DA57" s="99"/>
      <c r="DB57" s="99"/>
      <c r="DC57" s="99"/>
      <c r="DD57" s="99"/>
      <c r="DE57" s="99"/>
      <c r="DF57" s="99"/>
      <c r="DG57" s="99"/>
      <c r="DH57" s="99"/>
      <c r="DI57" s="99"/>
      <c r="DJ57" s="99"/>
      <c r="DK57" s="99"/>
      <c r="DL57" s="99"/>
      <c r="DM57" s="99"/>
      <c r="DN57" s="99"/>
      <c r="DO57" s="99"/>
      <c r="DP57" s="99"/>
      <c r="DQ57" s="99"/>
      <c r="DR57" s="99"/>
      <c r="DS57" s="99"/>
      <c r="DT57" s="99"/>
      <c r="DU57" s="99"/>
      <c r="DV57" s="99"/>
      <c r="DW57" s="99"/>
      <c r="DX57" s="99"/>
      <c r="DY57" s="99"/>
      <c r="DZ57" s="99"/>
      <c r="EA57" s="99"/>
      <c r="EB57" s="99"/>
      <c r="EC57" s="99"/>
      <c r="ED57" s="99"/>
      <c r="EE57" s="99"/>
      <c r="EF57" s="99"/>
      <c r="EG57" s="99"/>
      <c r="EH57" s="99"/>
      <c r="EI57" s="99"/>
      <c r="EJ57" s="99"/>
      <c r="EK57" s="99"/>
      <c r="EL57" s="99"/>
      <c r="EM57" s="99"/>
    </row>
    <row r="58" spans="1:146" ht="19" customHeight="1">
      <c r="A58" s="512"/>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99"/>
      <c r="BN58" s="99"/>
      <c r="BO58" s="99"/>
      <c r="BP58" s="99"/>
      <c r="BQ58" s="99"/>
      <c r="BR58" s="99"/>
      <c r="BS58" s="99"/>
      <c r="BT58" s="99"/>
      <c r="BU58" s="99"/>
      <c r="BV58" s="99"/>
      <c r="BW58" s="99"/>
      <c r="BX58" s="99"/>
      <c r="BY58" s="99"/>
      <c r="BZ58" s="99"/>
      <c r="CA58" s="99"/>
      <c r="CB58" s="99"/>
      <c r="CC58" s="99"/>
      <c r="CD58" s="99"/>
      <c r="CE58" s="99"/>
      <c r="CF58" s="99"/>
      <c r="CG58" s="99"/>
      <c r="CH58" s="99"/>
      <c r="CI58" s="99"/>
      <c r="CJ58" s="99"/>
      <c r="CK58" s="99"/>
      <c r="CL58" s="99"/>
      <c r="CM58" s="99"/>
      <c r="CN58" s="99"/>
      <c r="CO58" s="99"/>
      <c r="CP58" s="99"/>
      <c r="CQ58" s="99"/>
      <c r="CR58" s="99"/>
      <c r="CS58" s="99"/>
      <c r="CT58" s="99"/>
      <c r="CU58" s="99"/>
      <c r="CV58" s="99"/>
      <c r="CW58" s="99"/>
      <c r="CX58" s="99"/>
      <c r="CY58" s="99"/>
      <c r="CZ58" s="99"/>
      <c r="DA58" s="99"/>
      <c r="DB58" s="99"/>
      <c r="DC58" s="99"/>
      <c r="DD58" s="99"/>
      <c r="DE58" s="99"/>
      <c r="DF58" s="99"/>
      <c r="DG58" s="99"/>
      <c r="DH58" s="99"/>
      <c r="DI58" s="99"/>
      <c r="DJ58" s="99"/>
      <c r="DK58" s="99"/>
      <c r="DL58" s="99"/>
      <c r="DM58" s="99"/>
      <c r="DN58" s="99"/>
      <c r="DO58" s="99"/>
      <c r="DP58" s="99"/>
      <c r="DQ58" s="99"/>
      <c r="DR58" s="99"/>
      <c r="DS58" s="99"/>
      <c r="DT58" s="99"/>
      <c r="DU58" s="99"/>
      <c r="DV58" s="99"/>
      <c r="DW58" s="99"/>
      <c r="DX58" s="99"/>
      <c r="DY58" s="99"/>
      <c r="DZ58" s="99"/>
      <c r="EA58" s="99"/>
      <c r="EB58" s="99"/>
      <c r="EC58" s="99"/>
      <c r="ED58" s="99"/>
      <c r="EE58" s="99"/>
      <c r="EF58" s="99"/>
      <c r="EG58" s="99"/>
      <c r="EH58" s="99"/>
      <c r="EI58" s="99"/>
      <c r="EJ58" s="99"/>
      <c r="EK58" s="99"/>
      <c r="EL58" s="99"/>
      <c r="EM58" s="99"/>
    </row>
    <row r="59" spans="1:146" ht="46" customHeight="1">
      <c r="A59" s="1330" t="s">
        <v>3325</v>
      </c>
      <c r="B59" s="99"/>
      <c r="C59" s="99"/>
      <c r="D59" s="1433"/>
      <c r="E59" s="490"/>
      <c r="F59" s="1433"/>
      <c r="G59" s="490"/>
      <c r="H59" s="1433"/>
      <c r="I59" s="490"/>
      <c r="J59" s="1433" t="s">
        <v>3371</v>
      </c>
      <c r="K59" s="490"/>
      <c r="L59" s="1433"/>
      <c r="M59" s="490"/>
      <c r="N59" s="1433"/>
      <c r="O59" s="490"/>
      <c r="P59" s="1433"/>
      <c r="Q59" s="490"/>
      <c r="R59" s="1433"/>
      <c r="S59" s="490"/>
      <c r="T59" s="1433"/>
      <c r="U59" s="490"/>
      <c r="V59" s="1433"/>
      <c r="W59" s="490"/>
      <c r="X59" s="1433"/>
      <c r="Y59" s="490"/>
      <c r="Z59" s="1433"/>
      <c r="AA59" s="490"/>
      <c r="AB59" s="1433"/>
      <c r="AC59" s="490"/>
      <c r="AD59" s="1433"/>
      <c r="AE59" s="490"/>
      <c r="AF59" s="1433"/>
      <c r="AG59" s="490"/>
      <c r="AH59" s="1433"/>
      <c r="AI59" s="490"/>
      <c r="AJ59" s="1433"/>
      <c r="AK59" s="490"/>
      <c r="AL59" s="1433"/>
      <c r="AM59" s="490"/>
      <c r="AN59" s="1433"/>
      <c r="AO59" s="490"/>
      <c r="AP59" s="1433"/>
      <c r="AQ59" s="490"/>
      <c r="AR59" s="1433"/>
      <c r="AS59" s="490"/>
      <c r="AT59" s="1433"/>
      <c r="AU59" s="490"/>
      <c r="AV59" s="1433"/>
      <c r="AW59" s="490"/>
      <c r="AX59" s="1433"/>
      <c r="AY59" s="490"/>
      <c r="AZ59" s="1433"/>
      <c r="BA59" s="490"/>
      <c r="BB59" s="1433"/>
      <c r="BC59" s="490"/>
      <c r="BD59" s="1433"/>
      <c r="BE59" s="490"/>
      <c r="BF59" s="1433"/>
      <c r="BG59" s="490"/>
      <c r="BH59" s="1433"/>
      <c r="BI59" s="490"/>
      <c r="BJ59" s="1433"/>
      <c r="BK59" s="490"/>
      <c r="BL59" s="1433"/>
      <c r="BM59" s="490"/>
      <c r="BN59" s="1433"/>
      <c r="BO59" s="490"/>
      <c r="BP59" s="1433"/>
      <c r="BQ59" s="490"/>
      <c r="BR59" s="1433"/>
      <c r="BS59" s="490"/>
      <c r="BT59" s="1433"/>
      <c r="BU59" s="490"/>
      <c r="BV59" s="1433"/>
      <c r="BW59" s="490"/>
      <c r="BX59" s="1433"/>
      <c r="BY59" s="490"/>
      <c r="BZ59" s="1433"/>
      <c r="CA59" s="490"/>
      <c r="CB59" s="1433"/>
      <c r="CC59" s="490"/>
      <c r="CD59" s="1433"/>
      <c r="CE59" s="490"/>
      <c r="CF59" s="1433"/>
      <c r="CG59" s="490"/>
      <c r="CH59" s="1433"/>
      <c r="CI59" s="490"/>
      <c r="CJ59" s="1433"/>
      <c r="CK59" s="490"/>
      <c r="CL59" s="1433"/>
      <c r="CM59" s="490"/>
      <c r="CN59" s="1433"/>
      <c r="CO59" s="490"/>
      <c r="CP59" s="1433"/>
      <c r="CQ59" s="490"/>
      <c r="CR59" s="1433"/>
      <c r="CS59" s="490"/>
      <c r="CT59" s="1433"/>
      <c r="CU59" s="490"/>
      <c r="CV59" s="1433"/>
      <c r="CW59" s="490"/>
      <c r="CX59" s="1433"/>
      <c r="CY59" s="490"/>
      <c r="CZ59" s="1433"/>
      <c r="DA59" s="490"/>
      <c r="DB59" s="1433"/>
      <c r="DC59" s="490"/>
      <c r="DD59" s="1433"/>
      <c r="DE59" s="490"/>
      <c r="DF59" s="1433"/>
      <c r="DG59" s="490"/>
      <c r="DH59" s="1433"/>
      <c r="DI59" s="490"/>
      <c r="DJ59" s="1433"/>
      <c r="DK59" s="490"/>
      <c r="DL59" s="1433"/>
      <c r="DM59" s="490"/>
      <c r="DN59" s="1433"/>
      <c r="DO59" s="490"/>
      <c r="DP59" s="1433"/>
      <c r="DQ59" s="490"/>
      <c r="DR59" s="1433"/>
      <c r="DS59" s="490"/>
      <c r="DT59" s="1433"/>
      <c r="DU59" s="490"/>
      <c r="DV59" s="1433"/>
      <c r="DW59" s="490"/>
      <c r="DX59" s="1433"/>
      <c r="DY59" s="490"/>
      <c r="DZ59" s="1433"/>
      <c r="EA59" s="490"/>
      <c r="EB59" s="1433"/>
      <c r="EC59" s="490"/>
      <c r="ED59" s="1433"/>
      <c r="EE59" s="490"/>
      <c r="EF59" s="1433"/>
      <c r="EG59" s="490"/>
      <c r="EH59" s="1433"/>
      <c r="EI59" s="490"/>
      <c r="EJ59" s="1433"/>
      <c r="EK59" s="490"/>
      <c r="EL59" s="1433"/>
      <c r="EM59" s="99"/>
    </row>
    <row r="60" spans="1:146" ht="23.5" customHeight="1">
      <c r="A60" s="512"/>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99"/>
      <c r="BN60" s="99"/>
      <c r="BO60" s="99"/>
      <c r="BP60" s="99"/>
      <c r="BQ60" s="99"/>
      <c r="BR60" s="99"/>
      <c r="BS60" s="99"/>
      <c r="BT60" s="99"/>
      <c r="BU60" s="99"/>
      <c r="BV60" s="99"/>
      <c r="BW60" s="99"/>
      <c r="BX60" s="99"/>
      <c r="BY60" s="99"/>
      <c r="BZ60" s="99"/>
      <c r="CA60" s="99"/>
      <c r="CB60" s="99"/>
      <c r="CC60" s="99"/>
      <c r="CD60" s="99"/>
      <c r="CE60" s="99"/>
      <c r="CF60" s="99"/>
      <c r="CG60" s="99"/>
      <c r="CH60" s="99"/>
      <c r="CI60" s="99"/>
      <c r="CJ60" s="99"/>
      <c r="CK60" s="99"/>
      <c r="CL60" s="99"/>
      <c r="CM60" s="99"/>
      <c r="CN60" s="99"/>
      <c r="CO60" s="99"/>
      <c r="CP60" s="99"/>
      <c r="CQ60" s="99"/>
      <c r="CR60" s="99"/>
      <c r="CS60" s="99"/>
      <c r="CT60" s="99"/>
      <c r="CU60" s="99"/>
      <c r="CV60" s="99"/>
      <c r="CW60" s="99"/>
      <c r="CX60" s="99"/>
      <c r="CY60" s="99"/>
      <c r="CZ60" s="99"/>
      <c r="DA60" s="99"/>
      <c r="DB60" s="99"/>
      <c r="DC60" s="99"/>
      <c r="DD60" s="99"/>
      <c r="DE60" s="99"/>
      <c r="DF60" s="99"/>
      <c r="DG60" s="99"/>
      <c r="DH60" s="99"/>
      <c r="DI60" s="99"/>
      <c r="DJ60" s="99"/>
      <c r="DK60" s="99"/>
      <c r="DL60" s="99"/>
      <c r="DM60" s="99"/>
      <c r="DN60" s="99"/>
      <c r="DO60" s="99"/>
      <c r="DP60" s="99"/>
      <c r="DQ60" s="99"/>
      <c r="DR60" s="99"/>
      <c r="DS60" s="99"/>
      <c r="DT60" s="99"/>
      <c r="DU60" s="99"/>
      <c r="DV60" s="99"/>
      <c r="DW60" s="99"/>
      <c r="DX60" s="99"/>
      <c r="DY60" s="99"/>
      <c r="DZ60" s="99"/>
      <c r="EA60" s="99"/>
      <c r="EB60" s="99"/>
      <c r="EC60" s="99"/>
      <c r="ED60" s="99"/>
      <c r="EE60" s="99"/>
      <c r="EF60" s="99"/>
      <c r="EG60" s="99"/>
      <c r="EH60" s="99"/>
      <c r="EI60" s="99"/>
      <c r="EJ60" s="99"/>
      <c r="EK60" s="99"/>
      <c r="EL60" s="99"/>
      <c r="EM60" s="99"/>
    </row>
    <row r="61" spans="1:146" s="52" customFormat="1" ht="15" customHeight="1">
      <c r="A61" s="657" t="s">
        <v>1881</v>
      </c>
      <c r="B61" s="66"/>
      <c r="C61" s="73"/>
      <c r="D61" s="876" t="s">
        <v>202</v>
      </c>
      <c r="E61" s="218"/>
      <c r="F61" s="876" t="s">
        <v>202</v>
      </c>
      <c r="G61" s="218"/>
      <c r="H61" s="876" t="s">
        <v>202</v>
      </c>
      <c r="I61" s="218"/>
      <c r="J61" s="876" t="s">
        <v>202</v>
      </c>
      <c r="K61" s="218"/>
      <c r="L61" s="876" t="s">
        <v>202</v>
      </c>
      <c r="M61" s="218"/>
      <c r="N61" s="876" t="s">
        <v>202</v>
      </c>
      <c r="O61" s="218"/>
      <c r="P61" s="876" t="s">
        <v>202</v>
      </c>
      <c r="Q61" s="218"/>
      <c r="R61" s="876" t="s">
        <v>202</v>
      </c>
      <c r="S61" s="218"/>
      <c r="T61" s="876" t="s">
        <v>202</v>
      </c>
      <c r="U61" s="218"/>
      <c r="V61" s="876" t="s">
        <v>202</v>
      </c>
      <c r="W61" s="218"/>
      <c r="X61" s="876" t="s">
        <v>202</v>
      </c>
      <c r="Y61" s="218"/>
      <c r="Z61" s="876" t="s">
        <v>202</v>
      </c>
      <c r="AA61" s="218"/>
      <c r="AB61" s="876" t="s">
        <v>202</v>
      </c>
      <c r="AC61" s="218"/>
      <c r="AD61" s="876" t="s">
        <v>202</v>
      </c>
      <c r="AE61" s="218"/>
      <c r="AF61" s="876" t="s">
        <v>202</v>
      </c>
      <c r="AG61" s="218"/>
      <c r="AH61" s="876" t="s">
        <v>202</v>
      </c>
      <c r="AI61" s="218"/>
      <c r="AJ61" s="876" t="s">
        <v>202</v>
      </c>
      <c r="AK61" s="218"/>
      <c r="AL61" s="876" t="s">
        <v>202</v>
      </c>
      <c r="AM61" s="218"/>
      <c r="AN61" s="876" t="s">
        <v>202</v>
      </c>
      <c r="AO61" s="218"/>
      <c r="AP61" s="876" t="s">
        <v>202</v>
      </c>
      <c r="AQ61" s="218"/>
      <c r="AR61" s="876" t="s">
        <v>202</v>
      </c>
      <c r="AS61" s="218"/>
      <c r="AT61" s="876" t="s">
        <v>202</v>
      </c>
      <c r="AU61" s="218"/>
      <c r="AV61" s="876" t="s">
        <v>202</v>
      </c>
      <c r="AW61" s="218"/>
      <c r="AX61" s="876" t="s">
        <v>202</v>
      </c>
      <c r="AY61" s="218"/>
      <c r="AZ61" s="876" t="s">
        <v>202</v>
      </c>
      <c r="BA61" s="218"/>
      <c r="BB61" s="876" t="s">
        <v>202</v>
      </c>
      <c r="BC61" s="218"/>
      <c r="BD61" s="876" t="s">
        <v>202</v>
      </c>
      <c r="BE61" s="218"/>
      <c r="BF61" s="876" t="s">
        <v>202</v>
      </c>
      <c r="BG61" s="218"/>
      <c r="BH61" s="876" t="s">
        <v>202</v>
      </c>
      <c r="BI61" s="218"/>
      <c r="BJ61" s="876" t="s">
        <v>202</v>
      </c>
      <c r="BK61" s="218"/>
      <c r="BL61" s="876" t="s">
        <v>202</v>
      </c>
      <c r="BM61" s="218"/>
      <c r="BN61" s="876" t="s">
        <v>202</v>
      </c>
      <c r="BO61" s="218"/>
      <c r="BP61" s="876" t="s">
        <v>202</v>
      </c>
      <c r="BQ61" s="218"/>
      <c r="BR61" s="876" t="s">
        <v>202</v>
      </c>
      <c r="BS61" s="218"/>
      <c r="BT61" s="876" t="s">
        <v>202</v>
      </c>
      <c r="BU61" s="218"/>
      <c r="BV61" s="876" t="s">
        <v>202</v>
      </c>
      <c r="BW61" s="218"/>
      <c r="BX61" s="876" t="s">
        <v>202</v>
      </c>
      <c r="BY61" s="218"/>
      <c r="BZ61" s="876" t="s">
        <v>202</v>
      </c>
      <c r="CA61" s="218"/>
      <c r="CB61" s="876" t="s">
        <v>202</v>
      </c>
      <c r="CC61" s="218"/>
      <c r="CD61" s="876" t="s">
        <v>202</v>
      </c>
      <c r="CE61" s="218"/>
      <c r="CF61" s="876" t="s">
        <v>202</v>
      </c>
      <c r="CG61" s="218"/>
      <c r="CH61" s="876" t="s">
        <v>202</v>
      </c>
      <c r="CI61" s="218"/>
      <c r="CJ61" s="876" t="s">
        <v>202</v>
      </c>
      <c r="CK61" s="218"/>
      <c r="CL61" s="876" t="s">
        <v>202</v>
      </c>
      <c r="CM61" s="218"/>
      <c r="CN61" s="876" t="s">
        <v>202</v>
      </c>
      <c r="CO61" s="218"/>
      <c r="CP61" s="876" t="s">
        <v>202</v>
      </c>
      <c r="CQ61" s="218"/>
      <c r="CR61" s="876" t="s">
        <v>202</v>
      </c>
      <c r="CS61" s="218"/>
      <c r="CT61" s="876" t="s">
        <v>202</v>
      </c>
      <c r="CU61" s="218"/>
      <c r="CV61" s="876" t="s">
        <v>202</v>
      </c>
      <c r="CW61" s="218"/>
      <c r="CX61" s="876" t="s">
        <v>202</v>
      </c>
      <c r="CY61" s="218"/>
      <c r="CZ61" s="876" t="s">
        <v>202</v>
      </c>
      <c r="DA61" s="218"/>
      <c r="DB61" s="876" t="s">
        <v>202</v>
      </c>
      <c r="DC61" s="218"/>
      <c r="DD61" s="876" t="s">
        <v>202</v>
      </c>
      <c r="DE61" s="218"/>
      <c r="DF61" s="876" t="s">
        <v>202</v>
      </c>
      <c r="DG61" s="218"/>
      <c r="DH61" s="876" t="s">
        <v>202</v>
      </c>
      <c r="DI61" s="218"/>
      <c r="DJ61" s="876" t="s">
        <v>202</v>
      </c>
      <c r="DK61" s="218"/>
      <c r="DL61" s="876" t="s">
        <v>202</v>
      </c>
      <c r="DM61" s="218"/>
      <c r="DN61" s="876" t="s">
        <v>202</v>
      </c>
      <c r="DO61" s="218"/>
      <c r="DP61" s="876" t="s">
        <v>202</v>
      </c>
      <c r="DQ61" s="218"/>
      <c r="DR61" s="876" t="s">
        <v>202</v>
      </c>
      <c r="DS61" s="218"/>
      <c r="DT61" s="876" t="s">
        <v>202</v>
      </c>
      <c r="DU61" s="218"/>
      <c r="DV61" s="876" t="s">
        <v>202</v>
      </c>
      <c r="DW61" s="218"/>
      <c r="DX61" s="876" t="s">
        <v>202</v>
      </c>
      <c r="DY61" s="218"/>
      <c r="DZ61" s="876" t="s">
        <v>202</v>
      </c>
      <c r="EA61" s="218"/>
      <c r="EB61" s="876" t="s">
        <v>202</v>
      </c>
      <c r="EC61" s="218"/>
      <c r="ED61" s="876" t="s">
        <v>202</v>
      </c>
      <c r="EE61" s="218"/>
      <c r="EF61" s="876" t="s">
        <v>202</v>
      </c>
      <c r="EG61" s="218"/>
      <c r="EH61" s="876" t="s">
        <v>202</v>
      </c>
      <c r="EI61" s="218"/>
      <c r="EJ61" s="876" t="s">
        <v>202</v>
      </c>
      <c r="EK61" s="218"/>
      <c r="EL61" s="876" t="s">
        <v>202</v>
      </c>
      <c r="EM61" s="73"/>
      <c r="EN61" s="193"/>
      <c r="EO61" s="49"/>
      <c r="EP61" s="118"/>
    </row>
    <row r="62" spans="1:146" s="97" customFormat="1" ht="18" customHeight="1">
      <c r="B62" s="93"/>
      <c r="C62" s="146"/>
      <c r="D62" s="148"/>
      <c r="E62" s="146"/>
      <c r="F62" s="148"/>
      <c r="G62" s="146"/>
      <c r="H62" s="148"/>
      <c r="I62" s="146"/>
      <c r="J62" s="148"/>
      <c r="K62" s="146"/>
      <c r="L62" s="148"/>
      <c r="M62" s="146"/>
      <c r="N62" s="148"/>
      <c r="O62" s="146"/>
      <c r="P62" s="148"/>
      <c r="Q62" s="146"/>
      <c r="R62" s="148"/>
      <c r="S62" s="146"/>
      <c r="T62" s="148"/>
      <c r="U62" s="146"/>
      <c r="V62" s="148"/>
      <c r="W62" s="146"/>
      <c r="X62" s="148"/>
      <c r="Y62" s="146"/>
      <c r="Z62" s="148"/>
      <c r="AA62" s="146"/>
      <c r="AB62" s="148"/>
      <c r="AC62" s="146"/>
      <c r="AD62" s="148"/>
      <c r="AE62" s="146"/>
      <c r="AF62" s="148"/>
      <c r="AG62" s="146"/>
      <c r="AH62" s="148"/>
      <c r="AI62" s="146"/>
      <c r="AJ62" s="148"/>
      <c r="AK62" s="146"/>
      <c r="AL62" s="148"/>
      <c r="AM62" s="146"/>
      <c r="AN62" s="148"/>
      <c r="AO62" s="146"/>
      <c r="AP62" s="148"/>
      <c r="AQ62" s="146"/>
      <c r="AR62" s="148"/>
      <c r="AS62" s="146"/>
      <c r="AT62" s="148"/>
      <c r="AU62" s="146"/>
      <c r="AV62" s="148"/>
      <c r="AW62" s="146"/>
      <c r="AX62" s="148"/>
      <c r="AY62" s="146"/>
      <c r="AZ62" s="148"/>
      <c r="BA62" s="146"/>
      <c r="BB62" s="148"/>
      <c r="BC62" s="146"/>
      <c r="BD62" s="148"/>
      <c r="BE62" s="146"/>
      <c r="BF62" s="148"/>
      <c r="BG62" s="146"/>
      <c r="BH62" s="148"/>
      <c r="BI62" s="146"/>
      <c r="BJ62" s="148"/>
      <c r="BK62" s="146"/>
      <c r="BL62" s="148"/>
      <c r="BM62" s="146"/>
      <c r="BN62" s="148"/>
      <c r="BO62" s="146"/>
      <c r="BP62" s="148"/>
      <c r="BQ62" s="146"/>
      <c r="BR62" s="148"/>
      <c r="BS62" s="146"/>
      <c r="BT62" s="148"/>
      <c r="BU62" s="146"/>
      <c r="BV62" s="148"/>
      <c r="BW62" s="146"/>
      <c r="BX62" s="148"/>
      <c r="BY62" s="146"/>
      <c r="BZ62" s="148"/>
      <c r="CA62" s="146"/>
      <c r="CB62" s="148"/>
      <c r="CC62" s="146"/>
      <c r="CD62" s="148"/>
      <c r="CE62" s="146"/>
      <c r="CF62" s="148"/>
      <c r="CG62" s="146"/>
      <c r="CH62" s="148"/>
      <c r="CI62" s="146"/>
      <c r="CJ62" s="148"/>
      <c r="CK62" s="146"/>
      <c r="CL62" s="148"/>
      <c r="CM62" s="146"/>
      <c r="CN62" s="148"/>
      <c r="CO62" s="146"/>
      <c r="CP62" s="148"/>
      <c r="CQ62" s="146"/>
      <c r="CR62" s="148"/>
      <c r="CS62" s="146"/>
      <c r="CT62" s="148"/>
      <c r="CU62" s="146"/>
      <c r="CV62" s="148"/>
      <c r="CW62" s="146"/>
      <c r="CX62" s="148"/>
      <c r="CY62" s="146"/>
      <c r="CZ62" s="148"/>
      <c r="DA62" s="146"/>
      <c r="DB62" s="148"/>
      <c r="DC62" s="146"/>
      <c r="DD62" s="148"/>
      <c r="DE62" s="146"/>
      <c r="DF62" s="148"/>
      <c r="DG62" s="146"/>
      <c r="DH62" s="148"/>
      <c r="DI62" s="146"/>
      <c r="DJ62" s="148"/>
      <c r="DK62" s="146"/>
      <c r="DL62" s="148"/>
      <c r="DM62" s="146"/>
      <c r="DN62" s="148"/>
      <c r="DO62" s="146"/>
      <c r="DP62" s="148"/>
      <c r="DQ62" s="146"/>
      <c r="DR62" s="148"/>
      <c r="DS62" s="146"/>
      <c r="DT62" s="148"/>
      <c r="DU62" s="146"/>
      <c r="DV62" s="148"/>
      <c r="DW62" s="146"/>
      <c r="DX62" s="148"/>
      <c r="DY62" s="146"/>
      <c r="DZ62" s="148"/>
      <c r="EA62" s="146"/>
      <c r="EB62" s="148"/>
      <c r="EC62" s="146"/>
      <c r="ED62" s="148"/>
      <c r="EE62" s="146"/>
      <c r="EF62" s="148"/>
      <c r="EG62" s="146"/>
      <c r="EH62" s="148"/>
      <c r="EI62" s="146"/>
      <c r="EJ62" s="148"/>
      <c r="EK62" s="146"/>
      <c r="EL62" s="148"/>
      <c r="EM62" s="147"/>
      <c r="EN62" s="172"/>
    </row>
    <row r="63" spans="1:146" s="49" customFormat="1" ht="21.5" customHeight="1">
      <c r="A63" s="577" t="s">
        <v>3381</v>
      </c>
      <c r="B63" s="66"/>
      <c r="C63" s="66"/>
      <c r="D63" s="1434" t="s">
        <v>202</v>
      </c>
      <c r="E63" s="66"/>
      <c r="F63" s="1434" t="s">
        <v>202</v>
      </c>
      <c r="G63" s="66"/>
      <c r="H63" s="1434" t="s">
        <v>202</v>
      </c>
      <c r="I63" s="66"/>
      <c r="J63" s="1434" t="s">
        <v>202</v>
      </c>
      <c r="K63" s="66"/>
      <c r="L63" s="1434" t="s">
        <v>202</v>
      </c>
      <c r="M63" s="66"/>
      <c r="N63" s="1434" t="s">
        <v>202</v>
      </c>
      <c r="O63" s="66"/>
      <c r="P63" s="1434" t="s">
        <v>202</v>
      </c>
      <c r="Q63" s="66"/>
      <c r="R63" s="1434" t="s">
        <v>202</v>
      </c>
      <c r="S63" s="66"/>
      <c r="T63" s="1434" t="s">
        <v>202</v>
      </c>
      <c r="U63" s="66"/>
      <c r="V63" s="1434" t="s">
        <v>202</v>
      </c>
      <c r="W63" s="66"/>
      <c r="X63" s="1434" t="s">
        <v>202</v>
      </c>
      <c r="Y63" s="66"/>
      <c r="Z63" s="1434" t="s">
        <v>202</v>
      </c>
      <c r="AA63" s="66"/>
      <c r="AB63" s="1434" t="s">
        <v>202</v>
      </c>
      <c r="AC63" s="66"/>
      <c r="AD63" s="1434" t="s">
        <v>202</v>
      </c>
      <c r="AE63" s="66"/>
      <c r="AF63" s="1434" t="s">
        <v>202</v>
      </c>
      <c r="AG63" s="66"/>
      <c r="AH63" s="1434" t="s">
        <v>202</v>
      </c>
      <c r="AI63" s="66"/>
      <c r="AJ63" s="1434" t="s">
        <v>202</v>
      </c>
      <c r="AK63" s="66"/>
      <c r="AL63" s="1434" t="s">
        <v>202</v>
      </c>
      <c r="AM63" s="66"/>
      <c r="AN63" s="1434" t="s">
        <v>202</v>
      </c>
      <c r="AO63" s="66"/>
      <c r="AP63" s="1434" t="s">
        <v>202</v>
      </c>
      <c r="AQ63" s="66"/>
      <c r="AR63" s="1434" t="s">
        <v>202</v>
      </c>
      <c r="AS63" s="66"/>
      <c r="AT63" s="1434" t="s">
        <v>202</v>
      </c>
      <c r="AU63" s="66"/>
      <c r="AV63" s="1434" t="s">
        <v>202</v>
      </c>
      <c r="AW63" s="66"/>
      <c r="AX63" s="1434" t="s">
        <v>202</v>
      </c>
      <c r="AY63" s="66"/>
      <c r="AZ63" s="1434" t="s">
        <v>202</v>
      </c>
      <c r="BA63" s="66"/>
      <c r="BB63" s="1434" t="s">
        <v>202</v>
      </c>
      <c r="BC63" s="66"/>
      <c r="BD63" s="1434" t="s">
        <v>202</v>
      </c>
      <c r="BE63" s="66"/>
      <c r="BF63" s="1434" t="s">
        <v>202</v>
      </c>
      <c r="BG63" s="66"/>
      <c r="BH63" s="1434" t="s">
        <v>202</v>
      </c>
      <c r="BI63" s="66"/>
      <c r="BJ63" s="1434" t="s">
        <v>202</v>
      </c>
      <c r="BK63" s="66"/>
      <c r="BL63" s="1434" t="s">
        <v>202</v>
      </c>
      <c r="BM63" s="66"/>
      <c r="BN63" s="1434" t="s">
        <v>202</v>
      </c>
      <c r="BO63" s="66"/>
      <c r="BP63" s="1434" t="s">
        <v>202</v>
      </c>
      <c r="BQ63" s="66"/>
      <c r="BR63" s="1434" t="s">
        <v>202</v>
      </c>
      <c r="BS63" s="66"/>
      <c r="BT63" s="1434" t="s">
        <v>202</v>
      </c>
      <c r="BU63" s="66"/>
      <c r="BV63" s="1434" t="s">
        <v>202</v>
      </c>
      <c r="BW63" s="66"/>
      <c r="BX63" s="1434" t="s">
        <v>202</v>
      </c>
      <c r="BY63" s="66"/>
      <c r="BZ63" s="1434" t="s">
        <v>202</v>
      </c>
      <c r="CA63" s="66"/>
      <c r="CB63" s="1434" t="s">
        <v>202</v>
      </c>
      <c r="CC63" s="66"/>
      <c r="CD63" s="1434" t="s">
        <v>202</v>
      </c>
      <c r="CE63" s="66"/>
      <c r="CF63" s="1434" t="s">
        <v>202</v>
      </c>
      <c r="CG63" s="66"/>
      <c r="CH63" s="1434" t="s">
        <v>202</v>
      </c>
      <c r="CI63" s="66"/>
      <c r="CJ63" s="1434" t="s">
        <v>202</v>
      </c>
      <c r="CK63" s="66"/>
      <c r="CL63" s="1434" t="s">
        <v>202</v>
      </c>
      <c r="CM63" s="66"/>
      <c r="CN63" s="1434" t="s">
        <v>202</v>
      </c>
      <c r="CO63" s="66"/>
      <c r="CP63" s="1434" t="s">
        <v>202</v>
      </c>
      <c r="CQ63" s="66"/>
      <c r="CR63" s="1434" t="s">
        <v>202</v>
      </c>
      <c r="CS63" s="66"/>
      <c r="CT63" s="1434" t="s">
        <v>202</v>
      </c>
      <c r="CU63" s="66"/>
      <c r="CV63" s="1434" t="s">
        <v>202</v>
      </c>
      <c r="CW63" s="66"/>
      <c r="CX63" s="1434" t="s">
        <v>202</v>
      </c>
      <c r="CY63" s="66"/>
      <c r="CZ63" s="1434" t="s">
        <v>202</v>
      </c>
      <c r="DA63" s="66"/>
      <c r="DB63" s="1434" t="s">
        <v>202</v>
      </c>
      <c r="DC63" s="66"/>
      <c r="DD63" s="1434" t="s">
        <v>202</v>
      </c>
      <c r="DE63" s="66"/>
      <c r="DF63" s="1434" t="s">
        <v>202</v>
      </c>
      <c r="DG63" s="66"/>
      <c r="DH63" s="1434" t="s">
        <v>202</v>
      </c>
      <c r="DI63" s="66"/>
      <c r="DJ63" s="1434" t="s">
        <v>202</v>
      </c>
      <c r="DK63" s="66"/>
      <c r="DL63" s="1434" t="s">
        <v>202</v>
      </c>
      <c r="DM63" s="66"/>
      <c r="DN63" s="1434" t="s">
        <v>202</v>
      </c>
      <c r="DO63" s="66"/>
      <c r="DP63" s="1434" t="s">
        <v>202</v>
      </c>
      <c r="DQ63" s="66"/>
      <c r="DR63" s="1434" t="s">
        <v>202</v>
      </c>
      <c r="DS63" s="66"/>
      <c r="DT63" s="1434" t="s">
        <v>202</v>
      </c>
      <c r="DU63" s="66"/>
      <c r="DV63" s="1434" t="s">
        <v>202</v>
      </c>
      <c r="DW63" s="66"/>
      <c r="DX63" s="1434" t="s">
        <v>202</v>
      </c>
      <c r="DY63" s="66"/>
      <c r="DZ63" s="1434" t="s">
        <v>202</v>
      </c>
      <c r="EA63" s="66"/>
      <c r="EB63" s="1434" t="s">
        <v>202</v>
      </c>
      <c r="EC63" s="66"/>
      <c r="ED63" s="1434" t="s">
        <v>202</v>
      </c>
      <c r="EE63" s="66"/>
      <c r="EF63" s="1434" t="s">
        <v>202</v>
      </c>
      <c r="EG63" s="66"/>
      <c r="EH63" s="1434" t="s">
        <v>202</v>
      </c>
      <c r="EI63" s="66"/>
      <c r="EJ63" s="1434" t="s">
        <v>202</v>
      </c>
      <c r="EK63" s="66"/>
      <c r="EL63" s="1434" t="s">
        <v>202</v>
      </c>
      <c r="EM63" s="66"/>
      <c r="EN63" s="66"/>
      <c r="EO63" s="66"/>
      <c r="EP63" s="67"/>
    </row>
    <row r="64" spans="1:146" s="49" customFormat="1" ht="21.5" customHeight="1">
      <c r="A64" s="66"/>
      <c r="B64" s="66"/>
      <c r="C64" s="66"/>
      <c r="D64" s="1323"/>
      <c r="E64" s="66"/>
      <c r="F64" s="1323"/>
      <c r="G64" s="66"/>
      <c r="H64" s="1323"/>
      <c r="I64" s="66"/>
      <c r="J64" s="1323"/>
      <c r="K64" s="66"/>
      <c r="L64" s="1323"/>
      <c r="M64" s="66"/>
      <c r="N64" s="1323"/>
      <c r="O64" s="66"/>
      <c r="P64" s="1323"/>
      <c r="Q64" s="66"/>
      <c r="R64" s="1323"/>
      <c r="S64" s="66"/>
      <c r="T64" s="1323"/>
      <c r="U64" s="66"/>
      <c r="V64" s="1323"/>
      <c r="W64" s="66"/>
      <c r="X64" s="1323"/>
      <c r="Y64" s="66"/>
      <c r="Z64" s="1323"/>
      <c r="AA64" s="66"/>
      <c r="AB64" s="1323"/>
      <c r="AC64" s="66"/>
      <c r="AD64" s="1323"/>
      <c r="AE64" s="66"/>
      <c r="AF64" s="1323"/>
      <c r="AG64" s="66"/>
      <c r="AH64" s="1323"/>
      <c r="AI64" s="66"/>
      <c r="AJ64" s="1323"/>
      <c r="AK64" s="66"/>
      <c r="AL64" s="1323"/>
      <c r="AM64" s="66"/>
      <c r="AN64" s="1323"/>
      <c r="AO64" s="66"/>
      <c r="AP64" s="1323"/>
      <c r="AQ64" s="66"/>
      <c r="AR64" s="1323"/>
      <c r="AS64" s="66"/>
      <c r="AT64" s="1323"/>
      <c r="AU64" s="66"/>
      <c r="AV64" s="1323"/>
      <c r="AW64" s="66"/>
      <c r="AX64" s="1323"/>
      <c r="AY64" s="66"/>
      <c r="AZ64" s="1323"/>
      <c r="BA64" s="66"/>
      <c r="BB64" s="1323"/>
      <c r="BC64" s="66"/>
      <c r="BD64" s="1323"/>
      <c r="BE64" s="66"/>
      <c r="BF64" s="1323"/>
      <c r="BG64" s="66"/>
      <c r="BH64" s="1323"/>
      <c r="BI64" s="66"/>
      <c r="BJ64" s="1323"/>
      <c r="BK64" s="66"/>
      <c r="BL64" s="1323"/>
      <c r="BM64" s="66"/>
      <c r="BN64" s="1323"/>
      <c r="BO64" s="66"/>
      <c r="BP64" s="1323"/>
      <c r="BQ64" s="66"/>
      <c r="BR64" s="1323"/>
      <c r="BS64" s="66"/>
      <c r="BT64" s="1323"/>
      <c r="BU64" s="66"/>
      <c r="BV64" s="1323"/>
      <c r="BW64" s="66"/>
      <c r="BX64" s="1323"/>
      <c r="BY64" s="66"/>
      <c r="BZ64" s="1323"/>
      <c r="CA64" s="66"/>
      <c r="CB64" s="1323"/>
      <c r="CC64" s="66"/>
      <c r="CD64" s="1323"/>
      <c r="CE64" s="66"/>
      <c r="CF64" s="1323"/>
      <c r="CG64" s="66"/>
      <c r="CH64" s="1323"/>
      <c r="CI64" s="66"/>
      <c r="CJ64" s="1323"/>
      <c r="CK64" s="66"/>
      <c r="CL64" s="1323"/>
      <c r="CM64" s="66"/>
      <c r="CN64" s="1323"/>
      <c r="CO64" s="66"/>
      <c r="CP64" s="1323"/>
      <c r="CQ64" s="66"/>
      <c r="CR64" s="1323"/>
      <c r="CS64" s="66"/>
      <c r="CT64" s="1323"/>
      <c r="CU64" s="66"/>
      <c r="CV64" s="1323"/>
      <c r="CW64" s="66"/>
      <c r="CX64" s="1323"/>
      <c r="CY64" s="66"/>
      <c r="CZ64" s="1323"/>
      <c r="DA64" s="66"/>
      <c r="DB64" s="1323"/>
      <c r="DC64" s="66"/>
      <c r="DD64" s="1323"/>
      <c r="DE64" s="66"/>
      <c r="DF64" s="1323"/>
      <c r="DG64" s="66"/>
      <c r="DH64" s="1323"/>
      <c r="DI64" s="66"/>
      <c r="DJ64" s="1323"/>
      <c r="DK64" s="66"/>
      <c r="DL64" s="1323"/>
      <c r="DM64" s="66"/>
      <c r="DN64" s="1323"/>
      <c r="DO64" s="66"/>
      <c r="DP64" s="1323"/>
      <c r="DQ64" s="66"/>
      <c r="DR64" s="1323"/>
      <c r="DS64" s="66"/>
      <c r="DT64" s="1323"/>
      <c r="DU64" s="66"/>
      <c r="DV64" s="1323"/>
      <c r="DW64" s="66"/>
      <c r="DX64" s="1323"/>
      <c r="DY64" s="66"/>
      <c r="DZ64" s="1323"/>
      <c r="EA64" s="66"/>
      <c r="EB64" s="1323"/>
      <c r="EC64" s="66"/>
      <c r="ED64" s="1323"/>
      <c r="EE64" s="66"/>
      <c r="EF64" s="1323"/>
      <c r="EG64" s="66"/>
      <c r="EH64" s="1323"/>
      <c r="EI64" s="66"/>
      <c r="EJ64" s="1323"/>
      <c r="EK64" s="66"/>
      <c r="EL64" s="1323"/>
      <c r="EM64" s="66"/>
      <c r="EN64" s="66"/>
      <c r="EO64" s="66"/>
      <c r="EP64" s="67"/>
    </row>
    <row r="65" spans="1:144" s="97" customFormat="1" ht="21.5" customHeight="1">
      <c r="A65" s="92" t="s">
        <v>3324</v>
      </c>
      <c r="C65" s="146"/>
      <c r="D65" s="463">
        <v>0</v>
      </c>
      <c r="E65" s="146"/>
      <c r="F65" s="463">
        <v>0</v>
      </c>
      <c r="G65" s="146"/>
      <c r="H65" s="463">
        <v>0</v>
      </c>
      <c r="I65" s="146"/>
      <c r="J65" s="463">
        <v>0</v>
      </c>
      <c r="K65" s="146"/>
      <c r="L65" s="463">
        <v>0</v>
      </c>
      <c r="M65" s="146"/>
      <c r="N65" s="463">
        <v>0</v>
      </c>
      <c r="O65" s="146"/>
      <c r="P65" s="463">
        <v>0</v>
      </c>
      <c r="Q65" s="146"/>
      <c r="R65" s="463">
        <v>0</v>
      </c>
      <c r="S65" s="146"/>
      <c r="T65" s="463">
        <v>0</v>
      </c>
      <c r="U65" s="146"/>
      <c r="V65" s="463">
        <v>0</v>
      </c>
      <c r="W65" s="146"/>
      <c r="X65" s="463">
        <v>0</v>
      </c>
      <c r="Y65" s="146"/>
      <c r="Z65" s="463">
        <v>0</v>
      </c>
      <c r="AA65" s="146"/>
      <c r="AB65" s="463">
        <v>0</v>
      </c>
      <c r="AC65" s="146"/>
      <c r="AD65" s="463">
        <v>0</v>
      </c>
      <c r="AE65" s="146"/>
      <c r="AF65" s="463">
        <v>0</v>
      </c>
      <c r="AG65" s="146"/>
      <c r="AH65" s="463">
        <v>0</v>
      </c>
      <c r="AI65" s="146"/>
      <c r="AJ65" s="463">
        <v>0</v>
      </c>
      <c r="AK65" s="146"/>
      <c r="AL65" s="463">
        <v>0</v>
      </c>
      <c r="AM65" s="146"/>
      <c r="AN65" s="463">
        <v>0</v>
      </c>
      <c r="AO65" s="146"/>
      <c r="AP65" s="463">
        <v>0</v>
      </c>
      <c r="AQ65" s="146"/>
      <c r="AR65" s="463">
        <v>0</v>
      </c>
      <c r="AS65" s="146"/>
      <c r="AT65" s="463">
        <v>0</v>
      </c>
      <c r="AU65" s="146"/>
      <c r="AV65" s="463">
        <v>0</v>
      </c>
      <c r="AW65" s="146"/>
      <c r="AX65" s="463">
        <v>0</v>
      </c>
      <c r="AY65" s="146"/>
      <c r="AZ65" s="463">
        <v>0</v>
      </c>
      <c r="BA65" s="146"/>
      <c r="BB65" s="463">
        <v>0</v>
      </c>
      <c r="BC65" s="146"/>
      <c r="BD65" s="463">
        <v>0</v>
      </c>
      <c r="BE65" s="146"/>
      <c r="BF65" s="463">
        <v>0</v>
      </c>
      <c r="BG65" s="146"/>
      <c r="BH65" s="463">
        <v>0</v>
      </c>
      <c r="BI65" s="146"/>
      <c r="BJ65" s="463">
        <v>0</v>
      </c>
      <c r="BK65" s="146"/>
      <c r="BL65" s="463">
        <v>0</v>
      </c>
      <c r="BM65" s="146"/>
      <c r="BN65" s="463">
        <v>0</v>
      </c>
      <c r="BO65" s="146"/>
      <c r="BP65" s="463">
        <v>0</v>
      </c>
      <c r="BQ65" s="146"/>
      <c r="BR65" s="463">
        <v>0</v>
      </c>
      <c r="BS65" s="146"/>
      <c r="BT65" s="463">
        <v>0</v>
      </c>
      <c r="BU65" s="146"/>
      <c r="BV65" s="463">
        <v>0</v>
      </c>
      <c r="BW65" s="146"/>
      <c r="BX65" s="463">
        <v>0</v>
      </c>
      <c r="BY65" s="146"/>
      <c r="BZ65" s="463">
        <v>0</v>
      </c>
      <c r="CA65" s="146"/>
      <c r="CB65" s="463">
        <v>0</v>
      </c>
      <c r="CC65" s="146"/>
      <c r="CD65" s="463">
        <v>0</v>
      </c>
      <c r="CE65" s="146"/>
      <c r="CF65" s="463">
        <v>0</v>
      </c>
      <c r="CG65" s="146"/>
      <c r="CH65" s="463">
        <v>0</v>
      </c>
      <c r="CI65" s="146"/>
      <c r="CJ65" s="463">
        <v>0</v>
      </c>
      <c r="CK65" s="146"/>
      <c r="CL65" s="463">
        <v>0</v>
      </c>
      <c r="CM65" s="146"/>
      <c r="CN65" s="463">
        <v>0</v>
      </c>
      <c r="CO65" s="146"/>
      <c r="CP65" s="463">
        <v>0</v>
      </c>
      <c r="CQ65" s="146"/>
      <c r="CR65" s="463">
        <v>0</v>
      </c>
      <c r="CS65" s="146"/>
      <c r="CT65" s="463">
        <v>0</v>
      </c>
      <c r="CU65" s="146"/>
      <c r="CV65" s="463">
        <v>0</v>
      </c>
      <c r="CW65" s="146"/>
      <c r="CX65" s="463">
        <v>0</v>
      </c>
      <c r="CY65" s="146"/>
      <c r="CZ65" s="463">
        <v>0</v>
      </c>
      <c r="DA65" s="146"/>
      <c r="DB65" s="463">
        <v>0</v>
      </c>
      <c r="DC65" s="146"/>
      <c r="DD65" s="463">
        <v>0</v>
      </c>
      <c r="DE65" s="146"/>
      <c r="DF65" s="463">
        <v>0</v>
      </c>
      <c r="DG65" s="146"/>
      <c r="DH65" s="463">
        <v>0</v>
      </c>
      <c r="DI65" s="146"/>
      <c r="DJ65" s="463">
        <v>0</v>
      </c>
      <c r="DK65" s="146"/>
      <c r="DL65" s="463">
        <v>0</v>
      </c>
      <c r="DM65" s="146"/>
      <c r="DN65" s="463">
        <v>0</v>
      </c>
      <c r="DO65" s="146"/>
      <c r="DP65" s="463">
        <v>0</v>
      </c>
      <c r="DQ65" s="146"/>
      <c r="DR65" s="463">
        <v>0</v>
      </c>
      <c r="DS65" s="146"/>
      <c r="DT65" s="463">
        <v>0</v>
      </c>
      <c r="DU65" s="146"/>
      <c r="DV65" s="463">
        <v>0</v>
      </c>
      <c r="DW65" s="146"/>
      <c r="DX65" s="463">
        <v>0</v>
      </c>
      <c r="DY65" s="146"/>
      <c r="DZ65" s="463">
        <v>0</v>
      </c>
      <c r="EA65" s="146"/>
      <c r="EB65" s="463">
        <v>0</v>
      </c>
      <c r="EC65" s="146"/>
      <c r="ED65" s="463">
        <v>0</v>
      </c>
      <c r="EE65" s="146"/>
      <c r="EF65" s="463">
        <v>0</v>
      </c>
      <c r="EG65" s="146"/>
      <c r="EH65" s="463">
        <v>0</v>
      </c>
      <c r="EI65" s="146"/>
      <c r="EJ65" s="463">
        <v>0</v>
      </c>
      <c r="EK65" s="146"/>
      <c r="EL65" s="463">
        <v>0</v>
      </c>
      <c r="EM65" s="147"/>
      <c r="EN65"/>
    </row>
    <row r="66" spans="1:144" s="97" customFormat="1" ht="19.5" customHeight="1">
      <c r="A66" s="92" t="s">
        <v>1873</v>
      </c>
      <c r="C66" s="146"/>
      <c r="D66" s="463">
        <v>0</v>
      </c>
      <c r="E66" s="146"/>
      <c r="F66" s="463">
        <v>0</v>
      </c>
      <c r="G66" s="146"/>
      <c r="H66" s="463">
        <v>0</v>
      </c>
      <c r="I66" s="146"/>
      <c r="J66" s="463">
        <v>0</v>
      </c>
      <c r="K66" s="146"/>
      <c r="L66" s="463">
        <v>0</v>
      </c>
      <c r="M66" s="146"/>
      <c r="N66" s="463">
        <v>0</v>
      </c>
      <c r="O66" s="146"/>
      <c r="P66" s="463">
        <v>0</v>
      </c>
      <c r="Q66" s="146"/>
      <c r="R66" s="463">
        <v>0</v>
      </c>
      <c r="S66" s="146"/>
      <c r="T66" s="463">
        <v>0</v>
      </c>
      <c r="U66" s="146"/>
      <c r="V66" s="463">
        <v>0</v>
      </c>
      <c r="W66" s="146"/>
      <c r="X66" s="463">
        <v>0</v>
      </c>
      <c r="Y66" s="146"/>
      <c r="Z66" s="463">
        <v>0</v>
      </c>
      <c r="AA66" s="146"/>
      <c r="AB66" s="463">
        <v>0</v>
      </c>
      <c r="AC66" s="146"/>
      <c r="AD66" s="463">
        <v>0</v>
      </c>
      <c r="AE66" s="146"/>
      <c r="AF66" s="463">
        <v>0</v>
      </c>
      <c r="AG66" s="146"/>
      <c r="AH66" s="463">
        <v>0</v>
      </c>
      <c r="AI66" s="146"/>
      <c r="AJ66" s="463">
        <v>0</v>
      </c>
      <c r="AK66" s="146"/>
      <c r="AL66" s="463">
        <v>0</v>
      </c>
      <c r="AM66" s="146"/>
      <c r="AN66" s="463">
        <v>0</v>
      </c>
      <c r="AO66" s="146"/>
      <c r="AP66" s="463">
        <v>0</v>
      </c>
      <c r="AQ66" s="146"/>
      <c r="AR66" s="463">
        <v>0</v>
      </c>
      <c r="AS66" s="146"/>
      <c r="AT66" s="463">
        <v>0</v>
      </c>
      <c r="AU66" s="146"/>
      <c r="AV66" s="463">
        <v>0</v>
      </c>
      <c r="AW66" s="146"/>
      <c r="AX66" s="463">
        <v>0</v>
      </c>
      <c r="AY66" s="146"/>
      <c r="AZ66" s="463">
        <v>0</v>
      </c>
      <c r="BA66" s="146"/>
      <c r="BB66" s="463">
        <v>0</v>
      </c>
      <c r="BC66" s="146"/>
      <c r="BD66" s="463">
        <v>0</v>
      </c>
      <c r="BE66" s="146"/>
      <c r="BF66" s="463">
        <v>0</v>
      </c>
      <c r="BG66" s="146"/>
      <c r="BH66" s="463">
        <v>0</v>
      </c>
      <c r="BI66" s="146"/>
      <c r="BJ66" s="463">
        <v>0</v>
      </c>
      <c r="BK66" s="146"/>
      <c r="BL66" s="463">
        <v>0</v>
      </c>
      <c r="BM66" s="146"/>
      <c r="BN66" s="463">
        <v>0</v>
      </c>
      <c r="BO66" s="146"/>
      <c r="BP66" s="463">
        <v>0</v>
      </c>
      <c r="BQ66" s="146"/>
      <c r="BR66" s="463">
        <v>0</v>
      </c>
      <c r="BS66" s="146"/>
      <c r="BT66" s="463">
        <v>0</v>
      </c>
      <c r="BU66" s="146"/>
      <c r="BV66" s="463">
        <v>0</v>
      </c>
      <c r="BW66" s="146"/>
      <c r="BX66" s="463">
        <v>0</v>
      </c>
      <c r="BY66" s="146"/>
      <c r="BZ66" s="463">
        <v>0</v>
      </c>
      <c r="CA66" s="146"/>
      <c r="CB66" s="463">
        <v>0</v>
      </c>
      <c r="CC66" s="146"/>
      <c r="CD66" s="463">
        <v>0</v>
      </c>
      <c r="CE66" s="146"/>
      <c r="CF66" s="463">
        <v>0</v>
      </c>
      <c r="CG66" s="146"/>
      <c r="CH66" s="463">
        <v>0</v>
      </c>
      <c r="CI66" s="146"/>
      <c r="CJ66" s="463">
        <v>0</v>
      </c>
      <c r="CK66" s="146"/>
      <c r="CL66" s="463">
        <v>0</v>
      </c>
      <c r="CM66" s="146"/>
      <c r="CN66" s="463">
        <v>0</v>
      </c>
      <c r="CO66" s="146"/>
      <c r="CP66" s="463">
        <v>0</v>
      </c>
      <c r="CQ66" s="146"/>
      <c r="CR66" s="463">
        <v>0</v>
      </c>
      <c r="CS66" s="146"/>
      <c r="CT66" s="463">
        <v>0</v>
      </c>
      <c r="CU66" s="146"/>
      <c r="CV66" s="463">
        <v>0</v>
      </c>
      <c r="CW66" s="146"/>
      <c r="CX66" s="463">
        <v>0</v>
      </c>
      <c r="CY66" s="146"/>
      <c r="CZ66" s="463">
        <v>0</v>
      </c>
      <c r="DA66" s="146"/>
      <c r="DB66" s="463">
        <v>0</v>
      </c>
      <c r="DC66" s="146"/>
      <c r="DD66" s="463">
        <v>0</v>
      </c>
      <c r="DE66" s="146"/>
      <c r="DF66" s="463">
        <v>0</v>
      </c>
      <c r="DG66" s="146"/>
      <c r="DH66" s="463">
        <v>0</v>
      </c>
      <c r="DI66" s="146"/>
      <c r="DJ66" s="463">
        <v>0</v>
      </c>
      <c r="DK66" s="146"/>
      <c r="DL66" s="463">
        <v>0</v>
      </c>
      <c r="DM66" s="146"/>
      <c r="DN66" s="463">
        <v>0</v>
      </c>
      <c r="DO66" s="146"/>
      <c r="DP66" s="463">
        <v>0</v>
      </c>
      <c r="DQ66" s="146"/>
      <c r="DR66" s="463">
        <v>0</v>
      </c>
      <c r="DS66" s="146"/>
      <c r="DT66" s="463">
        <v>0</v>
      </c>
      <c r="DU66" s="146"/>
      <c r="DV66" s="463">
        <v>0</v>
      </c>
      <c r="DW66" s="146"/>
      <c r="DX66" s="463">
        <v>0</v>
      </c>
      <c r="DY66" s="146"/>
      <c r="DZ66" s="463">
        <v>0</v>
      </c>
      <c r="EA66" s="146"/>
      <c r="EB66" s="463">
        <v>0</v>
      </c>
      <c r="EC66" s="146"/>
      <c r="ED66" s="463">
        <v>0</v>
      </c>
      <c r="EE66" s="146"/>
      <c r="EF66" s="463">
        <v>0</v>
      </c>
      <c r="EG66" s="146"/>
      <c r="EH66" s="463">
        <v>0</v>
      </c>
      <c r="EI66" s="146"/>
      <c r="EJ66" s="463">
        <v>0</v>
      </c>
      <c r="EK66" s="146"/>
      <c r="EL66" s="463">
        <v>0</v>
      </c>
      <c r="EM66" s="147"/>
      <c r="EN66"/>
    </row>
    <row r="67" spans="1:144" s="97" customFormat="1" ht="19.5" customHeight="1">
      <c r="A67" s="52"/>
      <c r="C67" s="146"/>
      <c r="D67" s="1245"/>
      <c r="E67" s="146"/>
      <c r="F67" s="1245"/>
      <c r="G67" s="146"/>
      <c r="H67" s="1245"/>
      <c r="I67" s="146"/>
      <c r="J67" s="1245"/>
      <c r="K67" s="146"/>
      <c r="L67" s="1245"/>
      <c r="M67" s="146"/>
      <c r="N67" s="1245"/>
      <c r="O67" s="146"/>
      <c r="P67" s="1245"/>
      <c r="Q67" s="146"/>
      <c r="R67" s="1245"/>
      <c r="S67" s="146"/>
      <c r="T67" s="1245"/>
      <c r="U67" s="146"/>
      <c r="V67" s="1245"/>
      <c r="W67" s="146"/>
      <c r="X67" s="1245"/>
      <c r="Y67" s="146"/>
      <c r="Z67" s="1245"/>
      <c r="AA67" s="146"/>
      <c r="AB67" s="1245"/>
      <c r="AC67" s="146"/>
      <c r="AD67" s="1245"/>
      <c r="AE67" s="146"/>
      <c r="AF67" s="1245"/>
      <c r="AG67" s="146"/>
      <c r="AH67" s="1245"/>
      <c r="AI67" s="146"/>
      <c r="AJ67" s="1245"/>
      <c r="AK67" s="146"/>
      <c r="AL67" s="1245"/>
      <c r="AM67" s="146"/>
      <c r="AN67" s="1245"/>
      <c r="AO67" s="146"/>
      <c r="AP67" s="1245"/>
      <c r="AQ67" s="146"/>
      <c r="AR67" s="1245"/>
      <c r="AS67" s="146"/>
      <c r="AT67" s="1245"/>
      <c r="AU67" s="146"/>
      <c r="AV67" s="1245"/>
      <c r="AW67" s="146"/>
      <c r="AX67" s="1245"/>
      <c r="AY67" s="146"/>
      <c r="AZ67" s="1245"/>
      <c r="BA67" s="146"/>
      <c r="BB67" s="1245"/>
      <c r="BC67" s="146"/>
      <c r="BD67" s="1245"/>
      <c r="BE67" s="146"/>
      <c r="BF67" s="1245"/>
      <c r="BG67" s="146"/>
      <c r="BH67" s="1245"/>
      <c r="BI67" s="146"/>
      <c r="BJ67" s="1245"/>
      <c r="BK67" s="146"/>
      <c r="BL67" s="1245"/>
      <c r="BM67" s="146"/>
      <c r="BN67" s="1245"/>
      <c r="BO67" s="146"/>
      <c r="BP67" s="1245"/>
      <c r="BQ67" s="146"/>
      <c r="BR67" s="1245"/>
      <c r="BS67" s="146"/>
      <c r="BT67" s="1245"/>
      <c r="BU67" s="146"/>
      <c r="BV67" s="1245"/>
      <c r="BW67" s="146"/>
      <c r="BX67" s="1245"/>
      <c r="BY67" s="146"/>
      <c r="BZ67" s="1245"/>
      <c r="CA67" s="146"/>
      <c r="CB67" s="1245"/>
      <c r="CC67" s="146"/>
      <c r="CD67" s="1245"/>
      <c r="CE67" s="146"/>
      <c r="CF67" s="1245"/>
      <c r="CG67" s="146"/>
      <c r="CH67" s="1245"/>
      <c r="CI67" s="146"/>
      <c r="CJ67" s="1245"/>
      <c r="CK67" s="146"/>
      <c r="CL67" s="1245"/>
      <c r="CM67" s="146"/>
      <c r="CN67" s="1245"/>
      <c r="CO67" s="146"/>
      <c r="CP67" s="1245"/>
      <c r="CQ67" s="146"/>
      <c r="CR67" s="1245"/>
      <c r="CS67" s="146"/>
      <c r="CT67" s="1245"/>
      <c r="CU67" s="146"/>
      <c r="CV67" s="1245"/>
      <c r="CW67" s="146"/>
      <c r="CX67" s="1245"/>
      <c r="CY67" s="146"/>
      <c r="CZ67" s="1245"/>
      <c r="DA67" s="146"/>
      <c r="DB67" s="1245"/>
      <c r="DC67" s="146"/>
      <c r="DD67" s="1245"/>
      <c r="DE67" s="146"/>
      <c r="DF67" s="1245"/>
      <c r="DG67" s="146"/>
      <c r="DH67" s="1245"/>
      <c r="DI67" s="146"/>
      <c r="DJ67" s="1245"/>
      <c r="DK67" s="146"/>
      <c r="DL67" s="1245"/>
      <c r="DM67" s="146"/>
      <c r="DN67" s="1245"/>
      <c r="DO67" s="146"/>
      <c r="DP67" s="1245"/>
      <c r="DQ67" s="146"/>
      <c r="DR67" s="1245"/>
      <c r="DS67" s="146"/>
      <c r="DT67" s="1245"/>
      <c r="DU67" s="146"/>
      <c r="DV67" s="1245"/>
      <c r="DW67" s="146"/>
      <c r="DX67" s="1245"/>
      <c r="DY67" s="146"/>
      <c r="DZ67" s="1245"/>
      <c r="EA67" s="146"/>
      <c r="EB67" s="1245"/>
      <c r="EC67" s="146"/>
      <c r="ED67" s="1245"/>
      <c r="EE67" s="146"/>
      <c r="EF67" s="1245"/>
      <c r="EG67" s="146"/>
      <c r="EH67" s="1245"/>
      <c r="EI67" s="146"/>
      <c r="EJ67" s="1245"/>
      <c r="EK67" s="146"/>
      <c r="EL67" s="1245"/>
      <c r="EM67" s="147"/>
      <c r="EN67"/>
    </row>
    <row r="68" spans="1:144" s="1247" customFormat="1" ht="30.65" customHeight="1" thickBot="1">
      <c r="A68" s="1349" t="s">
        <v>3305</v>
      </c>
      <c r="C68" s="1248"/>
      <c r="D68" s="1251" t="str">
        <f>IF(D63="«Choisir»","",IF(D63="OUI",D49,D49+D66))</f>
        <v/>
      </c>
      <c r="E68" s="1248"/>
      <c r="F68" s="1251" t="str">
        <f>IF(F63="«Choisir»","",IF(F63="OUI",F49,F49+F66))</f>
        <v/>
      </c>
      <c r="G68" s="1248"/>
      <c r="H68" s="1251" t="str">
        <f>IF(H63="«Choisir»","",IF(H63="OUI",H49,H49+H66))</f>
        <v/>
      </c>
      <c r="I68" s="1248"/>
      <c r="J68" s="1251" t="str">
        <f>IF(J63="«Choisir»","",IF(J63="OUI",J49,J49+J66))</f>
        <v/>
      </c>
      <c r="K68" s="1248"/>
      <c r="L68" s="1251" t="str">
        <f>IF(L63="«Choisir»","",IF(L63="OUI",L49,L49+L66))</f>
        <v/>
      </c>
      <c r="M68" s="1248"/>
      <c r="N68" s="1251" t="str">
        <f>IF(N63="«Choisir»","",IF(N63="OUI",N49,N49+N66))</f>
        <v/>
      </c>
      <c r="O68" s="1248"/>
      <c r="P68" s="1251" t="str">
        <f>IF(P63="«Choisir»","",IF(P63="OUI",P49,P49+P66))</f>
        <v/>
      </c>
      <c r="Q68" s="1248"/>
      <c r="R68" s="1251" t="str">
        <f>IF(R63="«Choisir»","",IF(R63="OUI",R49,R49+R66))</f>
        <v/>
      </c>
      <c r="S68" s="1248"/>
      <c r="T68" s="1251" t="str">
        <f>IF(T63="«Choisir»","",IF(T63="OUI",T49,T49+T66))</f>
        <v/>
      </c>
      <c r="U68" s="1248"/>
      <c r="V68" s="1251" t="str">
        <f>IF(V63="«Choisir»","",IF(V63="OUI",V49,V49+V66))</f>
        <v/>
      </c>
      <c r="W68" s="1248"/>
      <c r="X68" s="1251" t="str">
        <f>IF(X63="«Choisir»","",IF(X63="OUI",X49,X49+X66))</f>
        <v/>
      </c>
      <c r="Y68" s="1248"/>
      <c r="Z68" s="1251" t="str">
        <f>IF(Z63="«Choisir»","",IF(Z63="OUI",Z49,Z49+Z66))</f>
        <v/>
      </c>
      <c r="AA68" s="1248"/>
      <c r="AB68" s="1251" t="str">
        <f>IF(AB63="«Choisir»","",IF(AB63="OUI",AB49,AB49+AB66))</f>
        <v/>
      </c>
      <c r="AC68" s="1248"/>
      <c r="AD68" s="1251" t="str">
        <f>IF(AD63="«Choisir»","",IF(AD63="OUI",AD49,AD49+AD66))</f>
        <v/>
      </c>
      <c r="AE68" s="1248"/>
      <c r="AF68" s="1251" t="str">
        <f>IF(AF63="«Choisir»","",IF(AF63="OUI",AF49,AF49+AF66))</f>
        <v/>
      </c>
      <c r="AG68" s="1248"/>
      <c r="AH68" s="1251" t="str">
        <f>IF(AH63="«Choisir»","",IF(AH63="OUI",AH49,AH49+AH66))</f>
        <v/>
      </c>
      <c r="AI68" s="1248"/>
      <c r="AJ68" s="1251" t="str">
        <f>IF(AJ63="«Choisir»","",IF(AJ63="OUI",AJ49,AJ49+AJ66))</f>
        <v/>
      </c>
      <c r="AK68" s="1248"/>
      <c r="AL68" s="1251" t="str">
        <f>IF(AL63="«Choisir»","",IF(AL63="OUI",AL49,AL49+AL66))</f>
        <v/>
      </c>
      <c r="AM68" s="1248"/>
      <c r="AN68" s="1251" t="str">
        <f>IF(AN63="«Choisir»","",IF(AN63="OUI",AN49,AN49+AN66))</f>
        <v/>
      </c>
      <c r="AO68" s="1248"/>
      <c r="AP68" s="1251" t="str">
        <f>IF(AP63="«Choisir»","",IF(AP63="OUI",AP49,AP49+AP66))</f>
        <v/>
      </c>
      <c r="AQ68" s="1248"/>
      <c r="AR68" s="1251" t="str">
        <f>IF(AR63="«Choisir»","",IF(AR63="OUI",AR49,AR49+AR66))</f>
        <v/>
      </c>
      <c r="AS68" s="1248"/>
      <c r="AT68" s="1251" t="str">
        <f>IF(AT63="«Choisir»","",IF(AT63="OUI",AT49,AT49+AT66))</f>
        <v/>
      </c>
      <c r="AU68" s="1248"/>
      <c r="AV68" s="1251" t="str">
        <f>IF(AV63="«Choisir»","",IF(AV63="OUI",AV49,AV49+AV66))</f>
        <v/>
      </c>
      <c r="AW68" s="1248"/>
      <c r="AX68" s="1251" t="str">
        <f>IF(AX63="«Choisir»","",IF(AX63="OUI",AX49,AX49+AX66))</f>
        <v/>
      </c>
      <c r="AY68" s="1248"/>
      <c r="AZ68" s="1251" t="str">
        <f>IF(AZ63="«Choisir»","",IF(AZ63="OUI",AZ49,AZ49+AZ66))</f>
        <v/>
      </c>
      <c r="BA68" s="1248"/>
      <c r="BB68" s="1251" t="str">
        <f>IF(BB63="«Choisir»","",IF(BB63="OUI",BB49,BB49+BB66))</f>
        <v/>
      </c>
      <c r="BC68" s="1248"/>
      <c r="BD68" s="1251" t="str">
        <f>IF(BD63="«Choisir»","",IF(BD63="OUI",BD49,BD49+BD66))</f>
        <v/>
      </c>
      <c r="BE68" s="1248"/>
      <c r="BF68" s="1251" t="str">
        <f>IF(BF63="«Choisir»","",IF(BF63="OUI",BF49,BF49+BF66))</f>
        <v/>
      </c>
      <c r="BG68" s="1248"/>
      <c r="BH68" s="1251" t="str">
        <f>IF(BH63="«Choisir»","",IF(BH63="OUI",BH49,BH49+BH66))</f>
        <v/>
      </c>
      <c r="BI68" s="1248"/>
      <c r="BJ68" s="1251" t="str">
        <f>IF(BJ63="«Choisir»","",IF(BJ63="OUI",BJ49,BJ49+BJ66))</f>
        <v/>
      </c>
      <c r="BK68" s="1248"/>
      <c r="BL68" s="1251" t="str">
        <f>IF(BL63="«Choisir»","",IF(BL63="OUI",BL49,BL49+BL66))</f>
        <v/>
      </c>
      <c r="BM68" s="1248"/>
      <c r="BN68" s="1251" t="str">
        <f>IF(BN63="«Choisir»","",IF(BN63="OUI",BN49,BN49+BN66))</f>
        <v/>
      </c>
      <c r="BO68" s="1248"/>
      <c r="BP68" s="1251" t="str">
        <f>IF(BP63="«Choisir»","",IF(BP63="OUI",BP49,BP49+BP66))</f>
        <v/>
      </c>
      <c r="BQ68" s="1248"/>
      <c r="BR68" s="1251" t="str">
        <f>IF(BR63="«Choisir»","",IF(BR63="OUI",BR49,BR49+BR66))</f>
        <v/>
      </c>
      <c r="BS68" s="1248"/>
      <c r="BT68" s="1251" t="str">
        <f>IF(BT63="«Choisir»","",IF(BT63="OUI",BT49,BT49+BT66))</f>
        <v/>
      </c>
      <c r="BU68" s="1248"/>
      <c r="BV68" s="1251" t="str">
        <f>IF(BV63="«Choisir»","",IF(BV63="OUI",BV49,BV49+BV66))</f>
        <v/>
      </c>
      <c r="BW68" s="1248"/>
      <c r="BX68" s="1251" t="str">
        <f>IF(BX63="«Choisir»","",IF(BX63="OUI",BX49,BX49+BX66))</f>
        <v/>
      </c>
      <c r="BY68" s="1248"/>
      <c r="BZ68" s="1251" t="str">
        <f>IF(BZ63="«Choisir»","",IF(BZ63="OUI",BZ49,BZ49+BZ66))</f>
        <v/>
      </c>
      <c r="CA68" s="1248"/>
      <c r="CB68" s="1251" t="str">
        <f>IF(CB63="«Choisir»","",IF(CB63="OUI",CB49,CB49+CB66))</f>
        <v/>
      </c>
      <c r="CC68" s="1248"/>
      <c r="CD68" s="1251" t="str">
        <f>IF(CD63="«Choisir»","",IF(CD63="OUI",CD49,CD49+CD66))</f>
        <v/>
      </c>
      <c r="CE68" s="1248"/>
      <c r="CF68" s="1251" t="str">
        <f>IF(CF63="«Choisir»","",IF(CF63="OUI",CF49,CF49+CF66))</f>
        <v/>
      </c>
      <c r="CG68" s="1248"/>
      <c r="CH68" s="1251" t="str">
        <f>IF(CH63="«Choisir»","",IF(CH63="OUI",CH49,CH49+CH66))</f>
        <v/>
      </c>
      <c r="CI68" s="1248"/>
      <c r="CJ68" s="1251" t="str">
        <f>IF(CJ63="«Choisir»","",IF(CJ63="OUI",CJ49,CJ49+CJ66))</f>
        <v/>
      </c>
      <c r="CK68" s="1248"/>
      <c r="CL68" s="1251" t="str">
        <f>IF(CL63="«Choisir»","",IF(CL63="OUI",CL49,CL49+CL66))</f>
        <v/>
      </c>
      <c r="CM68" s="1248"/>
      <c r="CN68" s="1251" t="str">
        <f>IF(CN63="«Choisir»","",IF(CN63="OUI",CN49,CN49+CN66))</f>
        <v/>
      </c>
      <c r="CO68" s="1248"/>
      <c r="CP68" s="1251" t="str">
        <f>IF(CP63="«Choisir»","",IF(CP63="OUI",CP49,CP49+CP66))</f>
        <v/>
      </c>
      <c r="CQ68" s="1248"/>
      <c r="CR68" s="1251" t="str">
        <f>IF(CR63="«Choisir»","",IF(CR63="OUI",CR49,CR49+CR66))</f>
        <v/>
      </c>
      <c r="CS68" s="1248"/>
      <c r="CT68" s="1251" t="str">
        <f>IF(CT63="«Choisir»","",IF(CT63="OUI",CT49,CT49+CT66))</f>
        <v/>
      </c>
      <c r="CU68" s="1248"/>
      <c r="CV68" s="1251" t="str">
        <f>IF(CV63="«Choisir»","",IF(CV63="OUI",CV49,CV49+CV66))</f>
        <v/>
      </c>
      <c r="CW68" s="1248"/>
      <c r="CX68" s="1251" t="str">
        <f>IF(CX63="«Choisir»","",IF(CX63="OUI",CX49,CX49+CX66))</f>
        <v/>
      </c>
      <c r="CY68" s="1248"/>
      <c r="CZ68" s="1251" t="str">
        <f>IF(CZ63="«Choisir»","",IF(CZ63="OUI",CZ49,CZ49+CZ66))</f>
        <v/>
      </c>
      <c r="DA68" s="1248"/>
      <c r="DB68" s="1251" t="str">
        <f>IF(DB63="«Choisir»","",IF(DB63="OUI",DB49,DB49+DB66))</f>
        <v/>
      </c>
      <c r="DC68" s="1248"/>
      <c r="DD68" s="1251" t="str">
        <f>IF(DD63="«Choisir»","",IF(DD63="OUI",DD49,DD49+DD66))</f>
        <v/>
      </c>
      <c r="DE68" s="1248"/>
      <c r="DF68" s="1251" t="str">
        <f>IF(DF63="«Choisir»","",IF(DF63="OUI",DF49,DF49+DF66))</f>
        <v/>
      </c>
      <c r="DG68" s="1248"/>
      <c r="DH68" s="1251" t="str">
        <f>IF(DH63="«Choisir»","",IF(DH63="OUI",DH49,DH49+DH66))</f>
        <v/>
      </c>
      <c r="DI68" s="1248"/>
      <c r="DJ68" s="1251" t="str">
        <f>IF(DJ63="«Choisir»","",IF(DJ63="OUI",DJ49,DJ49+DJ66))</f>
        <v/>
      </c>
      <c r="DK68" s="1248"/>
      <c r="DL68" s="1251" t="str">
        <f>IF(DL63="«Choisir»","",IF(DL63="OUI",DL49,DL49+DL66))</f>
        <v/>
      </c>
      <c r="DM68" s="1248"/>
      <c r="DN68" s="1251" t="str">
        <f>IF(DN63="«Choisir»","",IF(DN63="OUI",DN49,DN49+DN66))</f>
        <v/>
      </c>
      <c r="DO68" s="1248"/>
      <c r="DP68" s="1251" t="str">
        <f>IF(DP63="«Choisir»","",IF(DP63="OUI",DP49,DP49+DP66))</f>
        <v/>
      </c>
      <c r="DQ68" s="1248"/>
      <c r="DR68" s="1251" t="str">
        <f>IF(DR63="«Choisir»","",IF(DR63="OUI",DR49,DR49+DR66))</f>
        <v/>
      </c>
      <c r="DS68" s="1248"/>
      <c r="DT68" s="1251" t="str">
        <f>IF(DT63="«Choisir»","",IF(DT63="OUI",DT49,DT49+DT66))</f>
        <v/>
      </c>
      <c r="DU68" s="1248"/>
      <c r="DV68" s="1251" t="str">
        <f>IF(DV63="«Choisir»","",IF(DV63="OUI",DV49,DV49+DV66))</f>
        <v/>
      </c>
      <c r="DW68" s="1248"/>
      <c r="DX68" s="1251" t="str">
        <f>IF(DX63="«Choisir»","",IF(DX63="OUI",DX49,DX49+DX66))</f>
        <v/>
      </c>
      <c r="DY68" s="1248"/>
      <c r="DZ68" s="1251" t="str">
        <f>IF(DZ63="«Choisir»","",IF(DZ63="OUI",DZ49,DZ49+DZ66))</f>
        <v/>
      </c>
      <c r="EA68" s="1248"/>
      <c r="EB68" s="1251" t="str">
        <f>IF(EB63="«Choisir»","",IF(EB63="OUI",EB49,EB49+EB66))</f>
        <v/>
      </c>
      <c r="EC68" s="1248"/>
      <c r="ED68" s="1251" t="str">
        <f>IF(ED63="«Choisir»","",IF(ED63="OUI",ED49,ED49+ED66))</f>
        <v/>
      </c>
      <c r="EE68" s="1248"/>
      <c r="EF68" s="1251" t="str">
        <f>IF(EF63="«Choisir»","",IF(EF63="OUI",EF49,EF49+EF66))</f>
        <v/>
      </c>
      <c r="EG68" s="1248"/>
      <c r="EH68" s="1251" t="str">
        <f>IF(EH63="«Choisir»","",IF(EH63="OUI",EH49,EH49+EH66))</f>
        <v/>
      </c>
      <c r="EI68" s="1248"/>
      <c r="EJ68" s="1251" t="str">
        <f>IF(EJ63="«Choisir»","",IF(EJ63="OUI",EJ49,EJ49+EJ66))</f>
        <v/>
      </c>
      <c r="EK68" s="1248"/>
      <c r="EL68" s="1251" t="str">
        <f>IF(EL63="«Choisir»","",IF(EL63="OUI",EL49,EL49+EL66))</f>
        <v/>
      </c>
      <c r="EM68" s="1249"/>
      <c r="EN68" s="1250"/>
    </row>
    <row r="69" spans="1:144" ht="29.15" customHeight="1"/>
    <row r="70" spans="1:144" ht="13.5" thickBot="1"/>
    <row r="71" spans="1:144" s="201" customFormat="1" ht="29.15" customHeight="1" thickBot="1">
      <c r="A71" s="789" t="s">
        <v>3011</v>
      </c>
      <c r="B71" s="786"/>
      <c r="C71" s="786"/>
      <c r="D71" s="786"/>
      <c r="E71" s="786"/>
      <c r="F71" s="786"/>
      <c r="G71" s="786"/>
      <c r="H71" s="786"/>
      <c r="I71" s="786"/>
      <c r="J71" s="786"/>
      <c r="K71" s="787"/>
      <c r="L71" s="787"/>
      <c r="M71" s="787"/>
      <c r="N71" s="787"/>
      <c r="O71" s="787"/>
      <c r="P71" s="787"/>
      <c r="Q71" s="787"/>
      <c r="R71" s="787"/>
      <c r="S71" s="787"/>
      <c r="T71" s="787"/>
      <c r="U71" s="787"/>
      <c r="V71" s="787"/>
      <c r="W71" s="787"/>
      <c r="X71" s="787"/>
      <c r="Y71" s="787"/>
      <c r="Z71" s="787"/>
      <c r="AA71" s="787"/>
      <c r="AB71" s="787"/>
      <c r="AC71" s="787"/>
      <c r="AD71" s="787"/>
      <c r="AE71" s="787"/>
      <c r="AF71" s="787"/>
      <c r="AG71" s="787"/>
      <c r="AH71" s="787"/>
      <c r="AI71" s="787"/>
      <c r="AJ71" s="787"/>
      <c r="AK71" s="787"/>
      <c r="AL71" s="787"/>
      <c r="AM71" s="787"/>
      <c r="AN71" s="787"/>
      <c r="AO71" s="787"/>
      <c r="AP71" s="787"/>
      <c r="AQ71" s="787"/>
      <c r="AR71" s="787"/>
      <c r="AS71" s="787"/>
      <c r="AT71" s="787"/>
      <c r="AU71" s="787"/>
      <c r="AV71" s="787"/>
      <c r="AW71" s="787"/>
      <c r="AX71" s="787"/>
      <c r="AY71" s="787"/>
      <c r="AZ71" s="787"/>
      <c r="BA71" s="787"/>
      <c r="BB71" s="787"/>
      <c r="BC71" s="787"/>
      <c r="BD71" s="787"/>
      <c r="BE71" s="787"/>
      <c r="BF71" s="787"/>
      <c r="BG71" s="787"/>
      <c r="BH71" s="787"/>
      <c r="BI71" s="787"/>
      <c r="BJ71" s="787"/>
      <c r="BK71" s="787"/>
      <c r="BL71" s="787"/>
      <c r="BM71" s="787"/>
      <c r="BN71" s="787"/>
      <c r="BO71" s="787"/>
      <c r="BP71" s="787"/>
      <c r="BQ71" s="787"/>
      <c r="BR71" s="787"/>
      <c r="BS71" s="787"/>
      <c r="BT71" s="787"/>
      <c r="BU71" s="787"/>
      <c r="BV71" s="787"/>
      <c r="BW71" s="787"/>
      <c r="BX71" s="787"/>
      <c r="BY71" s="787"/>
      <c r="BZ71" s="787"/>
      <c r="CA71" s="787"/>
      <c r="CB71" s="787"/>
      <c r="CC71" s="787"/>
      <c r="CD71" s="787"/>
      <c r="CE71" s="787"/>
      <c r="CF71" s="787"/>
      <c r="CG71" s="787"/>
      <c r="CH71" s="787"/>
      <c r="CI71" s="787"/>
      <c r="CJ71" s="787"/>
      <c r="CK71" s="787"/>
      <c r="CL71" s="787"/>
      <c r="CM71" s="787"/>
      <c r="CN71" s="787"/>
      <c r="CO71" s="787"/>
      <c r="CP71" s="787"/>
      <c r="CQ71" s="787"/>
      <c r="CR71" s="787"/>
      <c r="CS71" s="787"/>
      <c r="CT71" s="787"/>
      <c r="CU71" s="787"/>
      <c r="CV71" s="787"/>
      <c r="CW71" s="787"/>
      <c r="CX71" s="787"/>
      <c r="CY71" s="787"/>
      <c r="CZ71" s="787"/>
      <c r="DA71" s="787"/>
      <c r="DB71" s="787"/>
      <c r="DC71" s="787"/>
      <c r="DD71" s="787"/>
      <c r="DE71" s="787"/>
      <c r="DF71" s="787"/>
      <c r="DG71" s="787"/>
      <c r="DH71" s="787"/>
      <c r="DI71" s="787"/>
      <c r="DJ71" s="787"/>
      <c r="DK71" s="787"/>
      <c r="DL71" s="787"/>
      <c r="DM71" s="787"/>
      <c r="DN71" s="787"/>
      <c r="DO71" s="787"/>
      <c r="DP71" s="787"/>
      <c r="DQ71" s="787"/>
      <c r="DR71" s="787"/>
      <c r="DS71" s="787"/>
      <c r="DT71" s="787"/>
      <c r="DU71" s="787"/>
      <c r="DV71" s="787"/>
      <c r="DW71" s="787"/>
      <c r="DX71" s="787"/>
      <c r="DY71" s="787"/>
      <c r="DZ71" s="787"/>
      <c r="EA71" s="787"/>
      <c r="EB71" s="787"/>
      <c r="EC71" s="787"/>
      <c r="ED71" s="787"/>
      <c r="EE71" s="787"/>
      <c r="EF71" s="787"/>
      <c r="EG71" s="787"/>
      <c r="EH71" s="787"/>
      <c r="EI71" s="787"/>
      <c r="EJ71" s="787"/>
      <c r="EK71" s="787"/>
      <c r="EL71" s="787"/>
      <c r="EM71" s="787"/>
      <c r="EN71" s="788"/>
    </row>
    <row r="72" spans="1:144" s="201" customFormat="1" ht="13.5" thickTop="1">
      <c r="A72" s="738"/>
      <c r="B72" s="739"/>
      <c r="C72" s="739"/>
      <c r="D72" s="739"/>
      <c r="E72" s="739"/>
      <c r="F72" s="739"/>
      <c r="G72" s="739"/>
      <c r="H72" s="739"/>
      <c r="I72" s="739"/>
      <c r="J72" s="739"/>
      <c r="K72" s="739"/>
      <c r="L72" s="739"/>
      <c r="M72" s="739"/>
      <c r="N72" s="739"/>
      <c r="O72" s="739"/>
      <c r="P72" s="739"/>
      <c r="Q72" s="739"/>
      <c r="R72" s="739"/>
      <c r="S72" s="739"/>
      <c r="T72" s="739"/>
      <c r="U72" s="739"/>
      <c r="V72" s="739"/>
      <c r="W72" s="739"/>
      <c r="X72" s="739"/>
      <c r="Y72" s="739"/>
      <c r="Z72" s="739"/>
      <c r="AA72" s="739"/>
      <c r="AB72" s="739"/>
      <c r="AC72" s="739"/>
      <c r="AD72" s="739"/>
      <c r="AE72" s="739"/>
      <c r="AF72" s="739"/>
      <c r="AG72" s="739"/>
      <c r="AH72" s="739"/>
      <c r="AI72" s="739"/>
      <c r="AJ72" s="739"/>
      <c r="AK72" s="739"/>
      <c r="AL72" s="739"/>
      <c r="AM72" s="739"/>
      <c r="AN72" s="739"/>
      <c r="AO72" s="739"/>
      <c r="AP72" s="739"/>
      <c r="AQ72" s="739"/>
      <c r="AR72" s="739"/>
      <c r="AS72" s="739"/>
      <c r="AT72" s="739"/>
      <c r="AU72" s="739"/>
      <c r="AV72" s="739"/>
      <c r="AW72" s="739"/>
      <c r="AX72" s="739"/>
      <c r="AY72" s="739"/>
      <c r="AZ72" s="739"/>
      <c r="BA72" s="739"/>
      <c r="BB72" s="739"/>
      <c r="BC72" s="739"/>
      <c r="BD72" s="739"/>
      <c r="BE72" s="739"/>
      <c r="BF72" s="739"/>
      <c r="BG72" s="739"/>
      <c r="BH72" s="739"/>
      <c r="BI72" s="739"/>
      <c r="BJ72" s="739"/>
      <c r="BK72" s="739"/>
      <c r="BL72" s="739"/>
      <c r="BM72" s="739"/>
      <c r="BN72" s="739"/>
      <c r="BO72" s="739"/>
      <c r="BP72" s="739"/>
      <c r="BQ72" s="739"/>
      <c r="BR72" s="739"/>
      <c r="BS72" s="739"/>
      <c r="BT72" s="739"/>
      <c r="BU72" s="739"/>
      <c r="BV72" s="739"/>
      <c r="BW72" s="739"/>
      <c r="BX72" s="739"/>
      <c r="BY72" s="739"/>
      <c r="BZ72" s="739"/>
      <c r="CA72" s="739"/>
      <c r="CB72" s="739"/>
      <c r="CC72" s="739"/>
      <c r="CD72" s="739"/>
      <c r="CE72" s="739"/>
      <c r="CF72" s="739"/>
      <c r="CG72" s="739"/>
      <c r="CH72" s="739"/>
      <c r="CI72" s="739"/>
      <c r="CJ72" s="739"/>
      <c r="CK72" s="739"/>
      <c r="CL72" s="739"/>
      <c r="CM72" s="739"/>
      <c r="CN72" s="739"/>
      <c r="CO72" s="739"/>
      <c r="CP72" s="739"/>
      <c r="CQ72" s="739"/>
      <c r="CR72" s="739"/>
      <c r="CS72" s="739"/>
      <c r="CT72" s="739"/>
      <c r="CU72" s="739"/>
      <c r="CV72" s="739"/>
      <c r="CW72" s="739"/>
      <c r="CX72" s="739"/>
      <c r="CY72" s="739"/>
      <c r="CZ72" s="739"/>
      <c r="DA72" s="739"/>
      <c r="DB72" s="739"/>
      <c r="DC72" s="739"/>
      <c r="DD72" s="739"/>
      <c r="DE72" s="739"/>
      <c r="DF72" s="739"/>
      <c r="DG72" s="739"/>
      <c r="DH72" s="739"/>
      <c r="DI72" s="739"/>
      <c r="DJ72" s="739"/>
      <c r="DK72" s="739"/>
      <c r="DL72" s="739"/>
      <c r="DM72" s="739"/>
      <c r="DN72" s="739"/>
      <c r="DO72" s="739"/>
      <c r="DP72" s="739"/>
      <c r="DQ72" s="739"/>
      <c r="DR72" s="739"/>
      <c r="DS72" s="739"/>
      <c r="DT72" s="739"/>
      <c r="DU72" s="739"/>
      <c r="DV72" s="739"/>
      <c r="DW72" s="739"/>
      <c r="DX72" s="739"/>
      <c r="DY72" s="739"/>
      <c r="DZ72" s="739"/>
      <c r="EA72" s="739"/>
      <c r="EB72" s="739"/>
      <c r="EC72" s="739"/>
      <c r="ED72" s="739"/>
      <c r="EE72" s="739"/>
      <c r="EF72" s="739"/>
      <c r="EG72" s="739"/>
      <c r="EH72" s="739"/>
      <c r="EI72" s="739"/>
      <c r="EJ72" s="739"/>
      <c r="EK72" s="739"/>
      <c r="EL72" s="739"/>
      <c r="EM72" s="739"/>
      <c r="EN72" s="740"/>
    </row>
    <row r="73" spans="1:144" s="201" customFormat="1">
      <c r="A73" s="738"/>
      <c r="B73" s="739"/>
      <c r="C73" s="739"/>
      <c r="D73" s="744">
        <f>D14</f>
        <v>0</v>
      </c>
      <c r="E73" s="739"/>
      <c r="F73" s="744">
        <f>F14</f>
        <v>0</v>
      </c>
      <c r="G73" s="739"/>
      <c r="H73" s="745">
        <f>H14</f>
        <v>0</v>
      </c>
      <c r="I73" s="739"/>
      <c r="J73" s="745">
        <f>J14</f>
        <v>0</v>
      </c>
      <c r="K73" s="739"/>
      <c r="L73" s="745">
        <f>L14</f>
        <v>0</v>
      </c>
      <c r="M73" s="739"/>
      <c r="N73" s="745">
        <f>N14</f>
        <v>0</v>
      </c>
      <c r="O73" s="739"/>
      <c r="P73" s="745">
        <f>P14</f>
        <v>0</v>
      </c>
      <c r="Q73" s="739"/>
      <c r="R73" s="745">
        <f>R14</f>
        <v>0</v>
      </c>
      <c r="S73" s="739"/>
      <c r="T73" s="745">
        <f>T14</f>
        <v>0</v>
      </c>
      <c r="U73" s="739"/>
      <c r="V73" s="745">
        <f>V14</f>
        <v>0</v>
      </c>
      <c r="W73" s="739"/>
      <c r="X73" s="745">
        <f>X14</f>
        <v>0</v>
      </c>
      <c r="Y73" s="739"/>
      <c r="Z73" s="745">
        <f>Z14</f>
        <v>0</v>
      </c>
      <c r="AA73" s="739"/>
      <c r="AB73" s="745">
        <f>AB14</f>
        <v>0</v>
      </c>
      <c r="AC73" s="739"/>
      <c r="AD73" s="745">
        <f>AD14</f>
        <v>0</v>
      </c>
      <c r="AE73" s="739"/>
      <c r="AF73" s="745">
        <f>AF14</f>
        <v>0</v>
      </c>
      <c r="AG73" s="739"/>
      <c r="AH73" s="745">
        <f>AH14</f>
        <v>0</v>
      </c>
      <c r="AI73" s="739"/>
      <c r="AJ73" s="745">
        <f>AJ14</f>
        <v>0</v>
      </c>
      <c r="AK73" s="739"/>
      <c r="AL73" s="745">
        <f>AL14</f>
        <v>0</v>
      </c>
      <c r="AM73" s="739"/>
      <c r="AN73" s="745">
        <f>AN14</f>
        <v>0</v>
      </c>
      <c r="AO73" s="739"/>
      <c r="AP73" s="745">
        <f>AP14</f>
        <v>0</v>
      </c>
      <c r="AQ73" s="739"/>
      <c r="AR73" s="745">
        <f>AR14</f>
        <v>0</v>
      </c>
      <c r="AS73" s="739"/>
      <c r="AT73" s="745">
        <f>AT14</f>
        <v>0</v>
      </c>
      <c r="AU73" s="739"/>
      <c r="AV73" s="745">
        <f>AV14</f>
        <v>0</v>
      </c>
      <c r="AW73" s="739"/>
      <c r="AX73" s="745">
        <f>AX14</f>
        <v>0</v>
      </c>
      <c r="AY73" s="739"/>
      <c r="AZ73" s="745">
        <f>AZ14</f>
        <v>0</v>
      </c>
      <c r="BA73" s="739"/>
      <c r="BB73" s="745">
        <f>BB14</f>
        <v>0</v>
      </c>
      <c r="BC73" s="739"/>
      <c r="BD73" s="745">
        <f>BD14</f>
        <v>0</v>
      </c>
      <c r="BE73" s="739"/>
      <c r="BF73" s="745">
        <f>BF14</f>
        <v>0</v>
      </c>
      <c r="BG73" s="739"/>
      <c r="BH73" s="745">
        <f>BH14</f>
        <v>0</v>
      </c>
      <c r="BI73" s="739"/>
      <c r="BJ73" s="745">
        <f>BJ14</f>
        <v>0</v>
      </c>
      <c r="BK73" s="739"/>
      <c r="BL73" s="745">
        <f>BL14</f>
        <v>0</v>
      </c>
      <c r="BM73" s="739"/>
      <c r="BN73" s="745">
        <f>BN14</f>
        <v>0</v>
      </c>
      <c r="BO73" s="739"/>
      <c r="BP73" s="745">
        <f>BP14</f>
        <v>0</v>
      </c>
      <c r="BQ73" s="739"/>
      <c r="BR73" s="745">
        <f>BR14</f>
        <v>0</v>
      </c>
      <c r="BS73" s="739"/>
      <c r="BT73" s="745">
        <f>BT14</f>
        <v>0</v>
      </c>
      <c r="BU73" s="739"/>
      <c r="BV73" s="745">
        <f>BV14</f>
        <v>0</v>
      </c>
      <c r="BW73" s="739"/>
      <c r="BX73" s="745">
        <f>BX14</f>
        <v>0</v>
      </c>
      <c r="BY73" s="739"/>
      <c r="BZ73" s="745">
        <f>BZ14</f>
        <v>0</v>
      </c>
      <c r="CA73" s="739"/>
      <c r="CB73" s="745">
        <f>CB14</f>
        <v>0</v>
      </c>
      <c r="CC73" s="739"/>
      <c r="CD73" s="745">
        <f>CD14</f>
        <v>0</v>
      </c>
      <c r="CE73" s="739"/>
      <c r="CF73" s="745">
        <f>CF14</f>
        <v>0</v>
      </c>
      <c r="CG73" s="739"/>
      <c r="CH73" s="745">
        <f>CH14</f>
        <v>0</v>
      </c>
      <c r="CI73" s="739"/>
      <c r="CJ73" s="745">
        <f>CJ14</f>
        <v>0</v>
      </c>
      <c r="CK73" s="739"/>
      <c r="CL73" s="745">
        <f>CL14</f>
        <v>0</v>
      </c>
      <c r="CM73" s="739"/>
      <c r="CN73" s="745">
        <f>CN14</f>
        <v>0</v>
      </c>
      <c r="CO73" s="739"/>
      <c r="CP73" s="745">
        <f>CP14</f>
        <v>0</v>
      </c>
      <c r="CQ73" s="739"/>
      <c r="CR73" s="745">
        <f>CR14</f>
        <v>0</v>
      </c>
      <c r="CS73" s="739"/>
      <c r="CT73" s="745">
        <f>CT14</f>
        <v>0</v>
      </c>
      <c r="CU73" s="739"/>
      <c r="CV73" s="745">
        <f>CV14</f>
        <v>0</v>
      </c>
      <c r="CW73" s="739"/>
      <c r="CX73" s="745">
        <f>CX14</f>
        <v>0</v>
      </c>
      <c r="CY73" s="739"/>
      <c r="CZ73" s="745">
        <f>CZ14</f>
        <v>0</v>
      </c>
      <c r="DA73" s="739"/>
      <c r="DB73" s="745">
        <f>DB14</f>
        <v>0</v>
      </c>
      <c r="DC73" s="739"/>
      <c r="DD73" s="745">
        <f>DD14</f>
        <v>0</v>
      </c>
      <c r="DE73" s="739"/>
      <c r="DF73" s="745">
        <f>DF14</f>
        <v>0</v>
      </c>
      <c r="DG73" s="739"/>
      <c r="DH73" s="745">
        <f>DH14</f>
        <v>0</v>
      </c>
      <c r="DI73" s="739"/>
      <c r="DJ73" s="745"/>
      <c r="DK73" s="739"/>
      <c r="DL73" s="745"/>
      <c r="DM73" s="739"/>
      <c r="DN73" s="745"/>
      <c r="DO73" s="739"/>
      <c r="DP73" s="745"/>
      <c r="DQ73" s="739"/>
      <c r="DR73" s="745"/>
      <c r="DS73" s="739"/>
      <c r="DT73" s="745"/>
      <c r="DU73" s="739"/>
      <c r="DV73" s="745"/>
      <c r="DW73" s="739"/>
      <c r="DX73" s="745"/>
      <c r="DY73" s="739"/>
      <c r="DZ73" s="745"/>
      <c r="EA73" s="739"/>
      <c r="EB73" s="745"/>
      <c r="EC73" s="739"/>
      <c r="ED73" s="745"/>
      <c r="EE73" s="739"/>
      <c r="EF73" s="745"/>
      <c r="EG73" s="739"/>
      <c r="EH73" s="745"/>
      <c r="EI73" s="739"/>
      <c r="EJ73" s="745"/>
      <c r="EK73" s="739"/>
      <c r="EL73" s="745"/>
      <c r="EM73" s="739"/>
      <c r="EN73" s="740"/>
    </row>
    <row r="74" spans="1:144" s="201" customFormat="1">
      <c r="A74" s="738"/>
      <c r="B74" s="739"/>
      <c r="C74" s="739"/>
      <c r="D74" s="739"/>
      <c r="E74" s="739"/>
      <c r="F74" s="739"/>
      <c r="G74" s="739"/>
      <c r="H74" s="739"/>
      <c r="I74" s="739"/>
      <c r="J74" s="739"/>
      <c r="K74" s="739"/>
      <c r="L74" s="739"/>
      <c r="M74" s="739"/>
      <c r="N74" s="739"/>
      <c r="O74" s="739"/>
      <c r="P74" s="739"/>
      <c r="Q74" s="739"/>
      <c r="R74" s="739"/>
      <c r="S74" s="739"/>
      <c r="T74" s="739"/>
      <c r="U74" s="739"/>
      <c r="V74" s="739"/>
      <c r="W74" s="739"/>
      <c r="X74" s="739"/>
      <c r="Y74" s="739"/>
      <c r="Z74" s="739"/>
      <c r="AA74" s="739"/>
      <c r="AB74" s="739"/>
      <c r="AC74" s="739"/>
      <c r="AD74" s="739"/>
      <c r="AE74" s="739"/>
      <c r="AF74" s="739"/>
      <c r="AG74" s="739"/>
      <c r="AH74" s="739"/>
      <c r="AI74" s="739"/>
      <c r="AJ74" s="739"/>
      <c r="AK74" s="739"/>
      <c r="AL74" s="739"/>
      <c r="AM74" s="739"/>
      <c r="AN74" s="739"/>
      <c r="AO74" s="739"/>
      <c r="AP74" s="739"/>
      <c r="AQ74" s="739"/>
      <c r="AR74" s="739"/>
      <c r="AS74" s="739"/>
      <c r="AT74" s="739"/>
      <c r="AU74" s="739"/>
      <c r="AV74" s="739"/>
      <c r="AW74" s="739"/>
      <c r="AX74" s="739"/>
      <c r="AY74" s="739"/>
      <c r="AZ74" s="739"/>
      <c r="BA74" s="739"/>
      <c r="BB74" s="739"/>
      <c r="BC74" s="739"/>
      <c r="BD74" s="739"/>
      <c r="BE74" s="739"/>
      <c r="BF74" s="739"/>
      <c r="BG74" s="739"/>
      <c r="BH74" s="739"/>
      <c r="BI74" s="739"/>
      <c r="BJ74" s="739"/>
      <c r="BK74" s="739"/>
      <c r="BL74" s="739"/>
      <c r="BM74" s="739"/>
      <c r="BN74" s="739"/>
      <c r="BO74" s="739"/>
      <c r="BP74" s="739"/>
      <c r="BQ74" s="739"/>
      <c r="BR74" s="739"/>
      <c r="BS74" s="739"/>
      <c r="BT74" s="739"/>
      <c r="BU74" s="739"/>
      <c r="BV74" s="739"/>
      <c r="BW74" s="739"/>
      <c r="BX74" s="739"/>
      <c r="BY74" s="739"/>
      <c r="BZ74" s="739"/>
      <c r="CA74" s="739"/>
      <c r="CB74" s="739"/>
      <c r="CC74" s="739"/>
      <c r="CD74" s="739"/>
      <c r="CE74" s="739"/>
      <c r="CF74" s="739"/>
      <c r="CG74" s="739"/>
      <c r="CH74" s="739"/>
      <c r="CI74" s="739"/>
      <c r="CJ74" s="739"/>
      <c r="CK74" s="739"/>
      <c r="CL74" s="739"/>
      <c r="CM74" s="739"/>
      <c r="CN74" s="739"/>
      <c r="CO74" s="739"/>
      <c r="CP74" s="739"/>
      <c r="CQ74" s="739"/>
      <c r="CR74" s="739"/>
      <c r="CS74" s="739"/>
      <c r="CT74" s="739"/>
      <c r="CU74" s="739"/>
      <c r="CV74" s="739"/>
      <c r="CW74" s="739"/>
      <c r="CX74" s="739"/>
      <c r="CY74" s="739"/>
      <c r="CZ74" s="739"/>
      <c r="DA74" s="739"/>
      <c r="DB74" s="739"/>
      <c r="DC74" s="739"/>
      <c r="DD74" s="739"/>
      <c r="DE74" s="739"/>
      <c r="DF74" s="739"/>
      <c r="DG74" s="739"/>
      <c r="DH74" s="739"/>
      <c r="DI74" s="739"/>
      <c r="DJ74" s="739"/>
      <c r="DK74" s="739"/>
      <c r="DL74" s="739"/>
      <c r="DM74" s="739"/>
      <c r="DN74" s="739"/>
      <c r="DO74" s="739"/>
      <c r="DP74" s="739"/>
      <c r="DQ74" s="739"/>
      <c r="DR74" s="739"/>
      <c r="DS74" s="739"/>
      <c r="DT74" s="739"/>
      <c r="DU74" s="739"/>
      <c r="DV74" s="739"/>
      <c r="DW74" s="739"/>
      <c r="DX74" s="739"/>
      <c r="DY74" s="739"/>
      <c r="DZ74" s="739"/>
      <c r="EA74" s="739"/>
      <c r="EB74" s="739"/>
      <c r="EC74" s="739"/>
      <c r="ED74" s="739"/>
      <c r="EE74" s="739"/>
      <c r="EF74" s="739"/>
      <c r="EG74" s="739"/>
      <c r="EH74" s="739"/>
      <c r="EI74" s="739"/>
      <c r="EJ74" s="739"/>
      <c r="EK74" s="739"/>
      <c r="EL74" s="739"/>
      <c r="EM74" s="739"/>
      <c r="EN74" s="740"/>
    </row>
    <row r="75" spans="1:144" s="201" customFormat="1">
      <c r="A75" s="738"/>
      <c r="B75" s="739"/>
      <c r="C75" s="739"/>
      <c r="D75" s="739"/>
      <c r="E75" s="739"/>
      <c r="F75" s="739"/>
      <c r="G75" s="739"/>
      <c r="H75" s="739"/>
      <c r="I75" s="739"/>
      <c r="J75" s="739"/>
      <c r="K75" s="739"/>
      <c r="L75" s="739"/>
      <c r="M75" s="739"/>
      <c r="N75" s="739"/>
      <c r="O75" s="739"/>
      <c r="P75" s="739"/>
      <c r="Q75" s="739"/>
      <c r="R75" s="739"/>
      <c r="S75" s="739"/>
      <c r="T75" s="739"/>
      <c r="U75" s="739"/>
      <c r="V75" s="739"/>
      <c r="W75" s="739"/>
      <c r="X75" s="739"/>
      <c r="Y75" s="739"/>
      <c r="Z75" s="739"/>
      <c r="AA75" s="739"/>
      <c r="AB75" s="739"/>
      <c r="AC75" s="739"/>
      <c r="AD75" s="739"/>
      <c r="AE75" s="739"/>
      <c r="AF75" s="739"/>
      <c r="AG75" s="739"/>
      <c r="AH75" s="739"/>
      <c r="AI75" s="739"/>
      <c r="AJ75" s="739"/>
      <c r="AK75" s="739"/>
      <c r="AL75" s="739"/>
      <c r="AM75" s="739"/>
      <c r="AN75" s="739"/>
      <c r="AO75" s="739"/>
      <c r="AP75" s="739"/>
      <c r="AQ75" s="739"/>
      <c r="AR75" s="739"/>
      <c r="AS75" s="739"/>
      <c r="AT75" s="739"/>
      <c r="AU75" s="739"/>
      <c r="AV75" s="739"/>
      <c r="AW75" s="739"/>
      <c r="AX75" s="739"/>
      <c r="AY75" s="739"/>
      <c r="AZ75" s="739"/>
      <c r="BA75" s="739"/>
      <c r="BB75" s="739"/>
      <c r="BC75" s="739"/>
      <c r="BD75" s="739"/>
      <c r="BE75" s="739"/>
      <c r="BF75" s="739"/>
      <c r="BG75" s="739"/>
      <c r="BH75" s="739"/>
      <c r="BI75" s="739"/>
      <c r="BJ75" s="739"/>
      <c r="BK75" s="739"/>
      <c r="BL75" s="739"/>
      <c r="BM75" s="739"/>
      <c r="BN75" s="739"/>
      <c r="BO75" s="739"/>
      <c r="BP75" s="739"/>
      <c r="BQ75" s="739"/>
      <c r="BR75" s="739"/>
      <c r="BS75" s="739"/>
      <c r="BT75" s="739"/>
      <c r="BU75" s="739"/>
      <c r="BV75" s="739"/>
      <c r="BW75" s="739"/>
      <c r="BX75" s="739"/>
      <c r="BY75" s="739"/>
      <c r="BZ75" s="739"/>
      <c r="CA75" s="739"/>
      <c r="CB75" s="739"/>
      <c r="CC75" s="739"/>
      <c r="CD75" s="739"/>
      <c r="CE75" s="739"/>
      <c r="CF75" s="739"/>
      <c r="CG75" s="739"/>
      <c r="CH75" s="739"/>
      <c r="CI75" s="739"/>
      <c r="CJ75" s="739"/>
      <c r="CK75" s="739"/>
      <c r="CL75" s="739"/>
      <c r="CM75" s="739"/>
      <c r="CN75" s="739"/>
      <c r="CO75" s="739"/>
      <c r="CP75" s="739"/>
      <c r="CQ75" s="739"/>
      <c r="CR75" s="739"/>
      <c r="CS75" s="739"/>
      <c r="CT75" s="739"/>
      <c r="CU75" s="739"/>
      <c r="CV75" s="739"/>
      <c r="CW75" s="739"/>
      <c r="CX75" s="739"/>
      <c r="CY75" s="739"/>
      <c r="CZ75" s="739"/>
      <c r="DA75" s="739"/>
      <c r="DB75" s="739"/>
      <c r="DC75" s="739"/>
      <c r="DD75" s="739"/>
      <c r="DE75" s="739"/>
      <c r="DF75" s="739"/>
      <c r="DG75" s="739"/>
      <c r="DH75" s="739"/>
      <c r="DI75" s="739"/>
      <c r="DJ75" s="739"/>
      <c r="DK75" s="739"/>
      <c r="DL75" s="739"/>
      <c r="DM75" s="739"/>
      <c r="DN75" s="739"/>
      <c r="DO75" s="739"/>
      <c r="DP75" s="739"/>
      <c r="DQ75" s="739"/>
      <c r="DR75" s="739"/>
      <c r="DS75" s="739"/>
      <c r="DT75" s="739"/>
      <c r="DU75" s="739"/>
      <c r="DV75" s="739"/>
      <c r="DW75" s="739"/>
      <c r="DX75" s="739"/>
      <c r="DY75" s="739"/>
      <c r="DZ75" s="739"/>
      <c r="EA75" s="739"/>
      <c r="EB75" s="739"/>
      <c r="EC75" s="739"/>
      <c r="ED75" s="739"/>
      <c r="EE75" s="739"/>
      <c r="EF75" s="739"/>
      <c r="EG75" s="739"/>
      <c r="EH75" s="739"/>
      <c r="EI75" s="739"/>
      <c r="EJ75" s="739"/>
      <c r="EK75" s="739"/>
      <c r="EL75" s="739"/>
      <c r="EM75" s="739"/>
      <c r="EN75" s="740"/>
    </row>
    <row r="76" spans="1:144" s="201" customFormat="1">
      <c r="A76" s="738"/>
      <c r="B76" s="739"/>
      <c r="C76" s="739"/>
      <c r="D76" s="739"/>
      <c r="E76" s="739"/>
      <c r="F76" s="739"/>
      <c r="G76" s="739"/>
      <c r="H76" s="739"/>
      <c r="I76" s="739"/>
      <c r="J76" s="739"/>
      <c r="K76" s="739"/>
      <c r="L76" s="739"/>
      <c r="M76" s="739"/>
      <c r="N76" s="739"/>
      <c r="O76" s="739"/>
      <c r="P76" s="739"/>
      <c r="Q76" s="739"/>
      <c r="R76" s="739"/>
      <c r="S76" s="739"/>
      <c r="T76" s="739"/>
      <c r="U76" s="739"/>
      <c r="V76" s="739"/>
      <c r="W76" s="739"/>
      <c r="X76" s="739"/>
      <c r="Y76" s="739"/>
      <c r="Z76" s="739"/>
      <c r="AA76" s="739"/>
      <c r="AB76" s="739"/>
      <c r="AC76" s="739"/>
      <c r="AD76" s="739"/>
      <c r="AE76" s="739"/>
      <c r="AF76" s="739"/>
      <c r="AG76" s="739"/>
      <c r="AH76" s="739"/>
      <c r="AI76" s="739"/>
      <c r="AJ76" s="739"/>
      <c r="AK76" s="739"/>
      <c r="AL76" s="739"/>
      <c r="AM76" s="739"/>
      <c r="AN76" s="739"/>
      <c r="AO76" s="739"/>
      <c r="AP76" s="739"/>
      <c r="AQ76" s="739"/>
      <c r="AR76" s="739"/>
      <c r="AS76" s="739"/>
      <c r="AT76" s="739"/>
      <c r="AU76" s="739"/>
      <c r="AV76" s="739"/>
      <c r="AW76" s="739"/>
      <c r="AX76" s="739"/>
      <c r="AY76" s="739"/>
      <c r="AZ76" s="739"/>
      <c r="BA76" s="739"/>
      <c r="BB76" s="739"/>
      <c r="BC76" s="739"/>
      <c r="BD76" s="739"/>
      <c r="BE76" s="739"/>
      <c r="BF76" s="739"/>
      <c r="BG76" s="739"/>
      <c r="BH76" s="739"/>
      <c r="BI76" s="739"/>
      <c r="BJ76" s="739"/>
      <c r="BK76" s="739"/>
      <c r="BL76" s="739"/>
      <c r="BM76" s="739"/>
      <c r="BN76" s="739"/>
      <c r="BO76" s="739"/>
      <c r="BP76" s="739"/>
      <c r="BQ76" s="739"/>
      <c r="BR76" s="739"/>
      <c r="BS76" s="739"/>
      <c r="BT76" s="739"/>
      <c r="BU76" s="739"/>
      <c r="BV76" s="739"/>
      <c r="BW76" s="739"/>
      <c r="BX76" s="739"/>
      <c r="BY76" s="739"/>
      <c r="BZ76" s="739"/>
      <c r="CA76" s="739"/>
      <c r="CB76" s="739"/>
      <c r="CC76" s="739"/>
      <c r="CD76" s="739"/>
      <c r="CE76" s="739"/>
      <c r="CF76" s="739"/>
      <c r="CG76" s="739"/>
      <c r="CH76" s="739"/>
      <c r="CI76" s="739"/>
      <c r="CJ76" s="739"/>
      <c r="CK76" s="739"/>
      <c r="CL76" s="739"/>
      <c r="CM76" s="739"/>
      <c r="CN76" s="739"/>
      <c r="CO76" s="739"/>
      <c r="CP76" s="739"/>
      <c r="CQ76" s="739"/>
      <c r="CR76" s="739"/>
      <c r="CS76" s="739"/>
      <c r="CT76" s="739"/>
      <c r="CU76" s="739"/>
      <c r="CV76" s="739"/>
      <c r="CW76" s="739"/>
      <c r="CX76" s="739"/>
      <c r="CY76" s="739"/>
      <c r="CZ76" s="739"/>
      <c r="DA76" s="739"/>
      <c r="DB76" s="739"/>
      <c r="DC76" s="739"/>
      <c r="DD76" s="739"/>
      <c r="DE76" s="739"/>
      <c r="DF76" s="739"/>
      <c r="DG76" s="739"/>
      <c r="DH76" s="739"/>
      <c r="DI76" s="739"/>
      <c r="DJ76" s="739"/>
      <c r="DK76" s="739"/>
      <c r="DL76" s="739"/>
      <c r="DM76" s="739"/>
      <c r="DN76" s="739"/>
      <c r="DO76" s="739"/>
      <c r="DP76" s="739"/>
      <c r="DQ76" s="739"/>
      <c r="DR76" s="739"/>
      <c r="DS76" s="739"/>
      <c r="DT76" s="739"/>
      <c r="DU76" s="739"/>
      <c r="DV76" s="739"/>
      <c r="DW76" s="739"/>
      <c r="DX76" s="739"/>
      <c r="DY76" s="739"/>
      <c r="DZ76" s="739"/>
      <c r="EA76" s="739"/>
      <c r="EB76" s="739"/>
      <c r="EC76" s="739"/>
      <c r="ED76" s="739"/>
      <c r="EE76" s="739"/>
      <c r="EF76" s="739"/>
      <c r="EG76" s="739"/>
      <c r="EH76" s="739"/>
      <c r="EI76" s="739"/>
      <c r="EJ76" s="739"/>
      <c r="EK76" s="739"/>
      <c r="EL76" s="739"/>
      <c r="EM76" s="739"/>
      <c r="EN76" s="740"/>
    </row>
    <row r="77" spans="1:144">
      <c r="A77" s="738"/>
      <c r="B77" s="739"/>
      <c r="C77" s="739"/>
      <c r="D77" s="739"/>
      <c r="E77" s="739"/>
      <c r="F77" s="739"/>
      <c r="G77" s="739"/>
      <c r="H77" s="739"/>
      <c r="I77" s="739"/>
      <c r="J77" s="739"/>
      <c r="K77" s="739"/>
      <c r="L77" s="739"/>
      <c r="M77" s="739"/>
      <c r="N77" s="739"/>
      <c r="O77" s="739"/>
      <c r="P77" s="739"/>
      <c r="Q77" s="739"/>
      <c r="R77" s="739"/>
      <c r="S77" s="739"/>
      <c r="T77" s="739"/>
      <c r="U77" s="739"/>
      <c r="V77" s="739"/>
      <c r="W77" s="739"/>
      <c r="X77" s="739"/>
      <c r="Y77" s="739"/>
      <c r="Z77" s="739"/>
      <c r="AA77" s="739"/>
      <c r="AB77" s="739"/>
      <c r="AC77" s="739"/>
      <c r="AD77" s="739"/>
      <c r="AE77" s="739"/>
      <c r="AF77" s="739"/>
      <c r="AG77" s="739"/>
      <c r="AH77" s="739"/>
      <c r="AI77" s="739"/>
      <c r="AJ77" s="739"/>
      <c r="AK77" s="739"/>
      <c r="AL77" s="739"/>
      <c r="AM77" s="739"/>
      <c r="AN77" s="739"/>
      <c r="AO77" s="739"/>
      <c r="AP77" s="739"/>
      <c r="AQ77" s="739"/>
      <c r="AR77" s="739"/>
      <c r="AS77" s="739"/>
      <c r="AT77" s="739"/>
      <c r="AU77" s="739"/>
      <c r="AV77" s="739"/>
      <c r="AW77" s="739"/>
      <c r="AX77" s="739"/>
      <c r="AY77" s="739"/>
      <c r="AZ77" s="739"/>
      <c r="BA77" s="739"/>
      <c r="BB77" s="739"/>
      <c r="BC77" s="739"/>
      <c r="BD77" s="739"/>
      <c r="BE77" s="739"/>
      <c r="BF77" s="739"/>
      <c r="BG77" s="739"/>
      <c r="BH77" s="739"/>
      <c r="BI77" s="739"/>
      <c r="BJ77" s="739"/>
      <c r="BK77" s="739"/>
      <c r="BL77" s="739"/>
      <c r="BM77" s="739"/>
      <c r="BN77" s="739"/>
      <c r="BO77" s="739"/>
      <c r="BP77" s="739"/>
      <c r="BQ77" s="739"/>
      <c r="BR77" s="739"/>
      <c r="BS77" s="739"/>
      <c r="BT77" s="739"/>
      <c r="BU77" s="739"/>
      <c r="BV77" s="739"/>
      <c r="BW77" s="739"/>
      <c r="BX77" s="739"/>
      <c r="BY77" s="739"/>
      <c r="BZ77" s="739"/>
      <c r="CA77" s="739"/>
      <c r="CB77" s="739"/>
      <c r="CC77" s="739"/>
      <c r="CD77" s="739"/>
      <c r="CE77" s="739"/>
      <c r="CF77" s="739"/>
      <c r="CG77" s="739"/>
      <c r="CH77" s="739"/>
      <c r="CI77" s="739"/>
      <c r="CJ77" s="739"/>
      <c r="CK77" s="739"/>
      <c r="CL77" s="739"/>
      <c r="CM77" s="739"/>
      <c r="CN77" s="739"/>
      <c r="CO77" s="739"/>
      <c r="CP77" s="739"/>
      <c r="CQ77" s="739"/>
      <c r="CR77" s="739"/>
      <c r="CS77" s="739"/>
      <c r="CT77" s="739"/>
      <c r="CU77" s="739"/>
      <c r="CV77" s="739"/>
      <c r="CW77" s="739"/>
      <c r="CX77" s="739"/>
      <c r="CY77" s="739"/>
      <c r="CZ77" s="739"/>
      <c r="DA77" s="739"/>
      <c r="DB77" s="739"/>
      <c r="DC77" s="739"/>
      <c r="DD77" s="739"/>
      <c r="DE77" s="739"/>
      <c r="DF77" s="739"/>
      <c r="DG77" s="739"/>
      <c r="DH77" s="739"/>
      <c r="DI77" s="739"/>
      <c r="DJ77" s="739"/>
      <c r="DK77" s="739"/>
      <c r="DL77" s="739"/>
      <c r="DM77" s="739"/>
      <c r="DN77" s="739"/>
      <c r="DO77" s="739"/>
      <c r="DP77" s="739"/>
      <c r="DQ77" s="739"/>
      <c r="DR77" s="739"/>
      <c r="DS77" s="739"/>
      <c r="DT77" s="739"/>
      <c r="DU77" s="739"/>
      <c r="DV77" s="739"/>
      <c r="DW77" s="739"/>
      <c r="DX77" s="739"/>
      <c r="DY77" s="739"/>
      <c r="DZ77" s="739"/>
      <c r="EA77" s="739"/>
      <c r="EB77" s="739"/>
      <c r="EC77" s="739"/>
      <c r="ED77" s="739"/>
      <c r="EE77" s="739"/>
      <c r="EF77" s="739"/>
      <c r="EG77" s="739"/>
      <c r="EH77" s="739"/>
      <c r="EI77" s="739"/>
      <c r="EJ77" s="739"/>
      <c r="EK77" s="739"/>
      <c r="EL77" s="739"/>
      <c r="EM77" s="739"/>
      <c r="EN77" s="740"/>
    </row>
    <row r="78" spans="1:144">
      <c r="A78" s="738"/>
      <c r="B78" s="739"/>
      <c r="C78" s="739"/>
      <c r="D78" s="739"/>
      <c r="E78" s="739"/>
      <c r="F78" s="739"/>
      <c r="G78" s="739"/>
      <c r="H78" s="739"/>
      <c r="I78" s="739"/>
      <c r="J78" s="739"/>
      <c r="K78" s="739"/>
      <c r="L78" s="739"/>
      <c r="M78" s="739"/>
      <c r="N78" s="739"/>
      <c r="O78" s="739"/>
      <c r="P78" s="739"/>
      <c r="Q78" s="739"/>
      <c r="R78" s="739"/>
      <c r="S78" s="739"/>
      <c r="T78" s="739"/>
      <c r="U78" s="739"/>
      <c r="V78" s="739"/>
      <c r="W78" s="739"/>
      <c r="X78" s="739"/>
      <c r="Y78" s="739"/>
      <c r="Z78" s="739"/>
      <c r="AA78" s="739"/>
      <c r="AB78" s="739"/>
      <c r="AC78" s="739"/>
      <c r="AD78" s="739"/>
      <c r="AE78" s="739"/>
      <c r="AF78" s="739"/>
      <c r="AG78" s="739"/>
      <c r="AH78" s="739"/>
      <c r="AI78" s="739"/>
      <c r="AJ78" s="739"/>
      <c r="AK78" s="739"/>
      <c r="AL78" s="739"/>
      <c r="AM78" s="739"/>
      <c r="AN78" s="739"/>
      <c r="AO78" s="739"/>
      <c r="AP78" s="739"/>
      <c r="AQ78" s="739"/>
      <c r="AR78" s="739"/>
      <c r="AS78" s="739"/>
      <c r="AT78" s="739"/>
      <c r="AU78" s="739"/>
      <c r="AV78" s="739"/>
      <c r="AW78" s="739"/>
      <c r="AX78" s="739"/>
      <c r="AY78" s="739"/>
      <c r="AZ78" s="739"/>
      <c r="BA78" s="739"/>
      <c r="BB78" s="739"/>
      <c r="BC78" s="739"/>
      <c r="BD78" s="739"/>
      <c r="BE78" s="739"/>
      <c r="BF78" s="739"/>
      <c r="BG78" s="739"/>
      <c r="BH78" s="739"/>
      <c r="BI78" s="739"/>
      <c r="BJ78" s="739"/>
      <c r="BK78" s="739"/>
      <c r="BL78" s="739"/>
      <c r="BM78" s="739"/>
      <c r="BN78" s="739"/>
      <c r="BO78" s="739"/>
      <c r="BP78" s="739"/>
      <c r="BQ78" s="739"/>
      <c r="BR78" s="739"/>
      <c r="BS78" s="739"/>
      <c r="BT78" s="739"/>
      <c r="BU78" s="739"/>
      <c r="BV78" s="739"/>
      <c r="BW78" s="739"/>
      <c r="BX78" s="739"/>
      <c r="BY78" s="739"/>
      <c r="BZ78" s="739"/>
      <c r="CA78" s="739"/>
      <c r="CB78" s="739"/>
      <c r="CC78" s="739"/>
      <c r="CD78" s="739"/>
      <c r="CE78" s="739"/>
      <c r="CF78" s="739"/>
      <c r="CG78" s="739"/>
      <c r="CH78" s="739"/>
      <c r="CI78" s="739"/>
      <c r="CJ78" s="739"/>
      <c r="CK78" s="739"/>
      <c r="CL78" s="739"/>
      <c r="CM78" s="739"/>
      <c r="CN78" s="739"/>
      <c r="CO78" s="739"/>
      <c r="CP78" s="739"/>
      <c r="CQ78" s="739"/>
      <c r="CR78" s="739"/>
      <c r="CS78" s="739"/>
      <c r="CT78" s="739"/>
      <c r="CU78" s="739"/>
      <c r="CV78" s="739"/>
      <c r="CW78" s="739"/>
      <c r="CX78" s="739"/>
      <c r="CY78" s="739"/>
      <c r="CZ78" s="739"/>
      <c r="DA78" s="739"/>
      <c r="DB78" s="739"/>
      <c r="DC78" s="739"/>
      <c r="DD78" s="739"/>
      <c r="DE78" s="739"/>
      <c r="DF78" s="739"/>
      <c r="DG78" s="739"/>
      <c r="DH78" s="739"/>
      <c r="DI78" s="739"/>
      <c r="DJ78" s="739"/>
      <c r="DK78" s="739"/>
      <c r="DL78" s="739"/>
      <c r="DM78" s="739"/>
      <c r="DN78" s="739"/>
      <c r="DO78" s="739"/>
      <c r="DP78" s="739"/>
      <c r="DQ78" s="739"/>
      <c r="DR78" s="739"/>
      <c r="DS78" s="739"/>
      <c r="DT78" s="739"/>
      <c r="DU78" s="739"/>
      <c r="DV78" s="739"/>
      <c r="DW78" s="739"/>
      <c r="DX78" s="739"/>
      <c r="DY78" s="739"/>
      <c r="DZ78" s="739"/>
      <c r="EA78" s="739"/>
      <c r="EB78" s="739"/>
      <c r="EC78" s="739"/>
      <c r="ED78" s="739"/>
      <c r="EE78" s="739"/>
      <c r="EF78" s="739"/>
      <c r="EG78" s="739"/>
      <c r="EH78" s="739"/>
      <c r="EI78" s="739"/>
      <c r="EJ78" s="739"/>
      <c r="EK78" s="739"/>
      <c r="EL78" s="739"/>
      <c r="EM78" s="739"/>
      <c r="EN78" s="740"/>
    </row>
    <row r="79" spans="1:144">
      <c r="A79" s="738"/>
      <c r="B79" s="739"/>
      <c r="C79" s="739"/>
      <c r="D79" s="739"/>
      <c r="E79" s="739"/>
      <c r="F79" s="739"/>
      <c r="G79" s="739"/>
      <c r="H79" s="739"/>
      <c r="I79" s="739"/>
      <c r="J79" s="739"/>
      <c r="K79" s="739"/>
      <c r="L79" s="739"/>
      <c r="M79" s="739"/>
      <c r="N79" s="739"/>
      <c r="O79" s="739"/>
      <c r="P79" s="739"/>
      <c r="Q79" s="739"/>
      <c r="R79" s="739"/>
      <c r="S79" s="739"/>
      <c r="T79" s="739"/>
      <c r="U79" s="739"/>
      <c r="V79" s="739"/>
      <c r="W79" s="739"/>
      <c r="X79" s="739"/>
      <c r="Y79" s="739"/>
      <c r="Z79" s="739"/>
      <c r="AA79" s="739"/>
      <c r="AB79" s="739"/>
      <c r="AC79" s="739"/>
      <c r="AD79" s="739"/>
      <c r="AE79" s="739"/>
      <c r="AF79" s="739"/>
      <c r="AG79" s="739"/>
      <c r="AH79" s="739"/>
      <c r="AI79" s="739"/>
      <c r="AJ79" s="739"/>
      <c r="AK79" s="739"/>
      <c r="AL79" s="739"/>
      <c r="AM79" s="739"/>
      <c r="AN79" s="739"/>
      <c r="AO79" s="739"/>
      <c r="AP79" s="739"/>
      <c r="AQ79" s="739"/>
      <c r="AR79" s="739"/>
      <c r="AS79" s="739"/>
      <c r="AT79" s="739"/>
      <c r="AU79" s="739"/>
      <c r="AV79" s="739"/>
      <c r="AW79" s="739"/>
      <c r="AX79" s="739"/>
      <c r="AY79" s="739"/>
      <c r="AZ79" s="739"/>
      <c r="BA79" s="739"/>
      <c r="BB79" s="739"/>
      <c r="BC79" s="739"/>
      <c r="BD79" s="739"/>
      <c r="BE79" s="739"/>
      <c r="BF79" s="739"/>
      <c r="BG79" s="739"/>
      <c r="BH79" s="739"/>
      <c r="BI79" s="739"/>
      <c r="BJ79" s="739"/>
      <c r="BK79" s="739"/>
      <c r="BL79" s="739"/>
      <c r="BM79" s="739"/>
      <c r="BN79" s="739"/>
      <c r="BO79" s="739"/>
      <c r="BP79" s="739"/>
      <c r="BQ79" s="739"/>
      <c r="BR79" s="739"/>
      <c r="BS79" s="739"/>
      <c r="BT79" s="739"/>
      <c r="BU79" s="739"/>
      <c r="BV79" s="739"/>
      <c r="BW79" s="739"/>
      <c r="BX79" s="739"/>
      <c r="BY79" s="739"/>
      <c r="BZ79" s="739"/>
      <c r="CA79" s="739"/>
      <c r="CB79" s="739"/>
      <c r="CC79" s="739"/>
      <c r="CD79" s="739"/>
      <c r="CE79" s="739"/>
      <c r="CF79" s="739"/>
      <c r="CG79" s="739"/>
      <c r="CH79" s="739"/>
      <c r="CI79" s="739"/>
      <c r="CJ79" s="739"/>
      <c r="CK79" s="739"/>
      <c r="CL79" s="739"/>
      <c r="CM79" s="739"/>
      <c r="CN79" s="739"/>
      <c r="CO79" s="739"/>
      <c r="CP79" s="739"/>
      <c r="CQ79" s="739"/>
      <c r="CR79" s="739"/>
      <c r="CS79" s="739"/>
      <c r="CT79" s="739"/>
      <c r="CU79" s="739"/>
      <c r="CV79" s="739"/>
      <c r="CW79" s="739"/>
      <c r="CX79" s="739"/>
      <c r="CY79" s="739"/>
      <c r="CZ79" s="739"/>
      <c r="DA79" s="739"/>
      <c r="DB79" s="739"/>
      <c r="DC79" s="739"/>
      <c r="DD79" s="739"/>
      <c r="DE79" s="739"/>
      <c r="DF79" s="739"/>
      <c r="DG79" s="739"/>
      <c r="DH79" s="739"/>
      <c r="DI79" s="739"/>
      <c r="DJ79" s="739"/>
      <c r="DK79" s="739"/>
      <c r="DL79" s="739"/>
      <c r="DM79" s="739"/>
      <c r="DN79" s="739"/>
      <c r="DO79" s="739"/>
      <c r="DP79" s="739"/>
      <c r="DQ79" s="739"/>
      <c r="DR79" s="739"/>
      <c r="DS79" s="739"/>
      <c r="DT79" s="739"/>
      <c r="DU79" s="739"/>
      <c r="DV79" s="739"/>
      <c r="DW79" s="739"/>
      <c r="DX79" s="739"/>
      <c r="DY79" s="739"/>
      <c r="DZ79" s="739"/>
      <c r="EA79" s="739"/>
      <c r="EB79" s="739"/>
      <c r="EC79" s="739"/>
      <c r="ED79" s="739"/>
      <c r="EE79" s="739"/>
      <c r="EF79" s="739"/>
      <c r="EG79" s="739"/>
      <c r="EH79" s="739"/>
      <c r="EI79" s="739"/>
      <c r="EJ79" s="739"/>
      <c r="EK79" s="739"/>
      <c r="EL79" s="739"/>
      <c r="EM79" s="739"/>
      <c r="EN79" s="740"/>
    </row>
    <row r="80" spans="1:144">
      <c r="A80" s="738"/>
      <c r="B80" s="739"/>
      <c r="C80" s="739"/>
      <c r="D80" s="739"/>
      <c r="E80" s="739"/>
      <c r="F80" s="739"/>
      <c r="G80" s="739"/>
      <c r="H80" s="739"/>
      <c r="I80" s="739"/>
      <c r="J80" s="739"/>
      <c r="K80" s="739"/>
      <c r="L80" s="739"/>
      <c r="M80" s="739"/>
      <c r="N80" s="739"/>
      <c r="O80" s="739"/>
      <c r="P80" s="739"/>
      <c r="Q80" s="739"/>
      <c r="R80" s="739"/>
      <c r="S80" s="739"/>
      <c r="T80" s="739"/>
      <c r="U80" s="739"/>
      <c r="V80" s="739"/>
      <c r="W80" s="739"/>
      <c r="X80" s="739"/>
      <c r="Y80" s="739"/>
      <c r="Z80" s="739"/>
      <c r="AA80" s="739"/>
      <c r="AB80" s="739"/>
      <c r="AC80" s="739"/>
      <c r="AD80" s="739"/>
      <c r="AE80" s="739"/>
      <c r="AF80" s="739"/>
      <c r="AG80" s="739"/>
      <c r="AH80" s="739"/>
      <c r="AI80" s="739"/>
      <c r="AJ80" s="739"/>
      <c r="AK80" s="739"/>
      <c r="AL80" s="739"/>
      <c r="AM80" s="739"/>
      <c r="AN80" s="739"/>
      <c r="AO80" s="739"/>
      <c r="AP80" s="739"/>
      <c r="AQ80" s="739"/>
      <c r="AR80" s="739"/>
      <c r="AS80" s="739"/>
      <c r="AT80" s="739"/>
      <c r="AU80" s="739"/>
      <c r="AV80" s="739"/>
      <c r="AW80" s="739"/>
      <c r="AX80" s="739"/>
      <c r="AY80" s="739"/>
      <c r="AZ80" s="739"/>
      <c r="BA80" s="739"/>
      <c r="BB80" s="739"/>
      <c r="BC80" s="739"/>
      <c r="BD80" s="739"/>
      <c r="BE80" s="739"/>
      <c r="BF80" s="739"/>
      <c r="BG80" s="739"/>
      <c r="BH80" s="739"/>
      <c r="BI80" s="739"/>
      <c r="BJ80" s="739"/>
      <c r="BK80" s="739"/>
      <c r="BL80" s="739"/>
      <c r="BM80" s="739"/>
      <c r="BN80" s="739"/>
      <c r="BO80" s="739"/>
      <c r="BP80" s="739"/>
      <c r="BQ80" s="739"/>
      <c r="BR80" s="739"/>
      <c r="BS80" s="739"/>
      <c r="BT80" s="739"/>
      <c r="BU80" s="739"/>
      <c r="BV80" s="739"/>
      <c r="BW80" s="739"/>
      <c r="BX80" s="739"/>
      <c r="BY80" s="739"/>
      <c r="BZ80" s="739"/>
      <c r="CA80" s="739"/>
      <c r="CB80" s="739"/>
      <c r="CC80" s="739"/>
      <c r="CD80" s="739"/>
      <c r="CE80" s="739"/>
      <c r="CF80" s="739"/>
      <c r="CG80" s="739"/>
      <c r="CH80" s="739"/>
      <c r="CI80" s="739"/>
      <c r="CJ80" s="739"/>
      <c r="CK80" s="739"/>
      <c r="CL80" s="739"/>
      <c r="CM80" s="739"/>
      <c r="CN80" s="739"/>
      <c r="CO80" s="739"/>
      <c r="CP80" s="739"/>
      <c r="CQ80" s="739"/>
      <c r="CR80" s="739"/>
      <c r="CS80" s="739"/>
      <c r="CT80" s="739"/>
      <c r="CU80" s="739"/>
      <c r="CV80" s="739"/>
      <c r="CW80" s="739"/>
      <c r="CX80" s="739"/>
      <c r="CY80" s="739"/>
      <c r="CZ80" s="739"/>
      <c r="DA80" s="739"/>
      <c r="DB80" s="739"/>
      <c r="DC80" s="739"/>
      <c r="DD80" s="739"/>
      <c r="DE80" s="739"/>
      <c r="DF80" s="739"/>
      <c r="DG80" s="739"/>
      <c r="DH80" s="739"/>
      <c r="DI80" s="739"/>
      <c r="DJ80" s="739"/>
      <c r="DK80" s="739"/>
      <c r="DL80" s="739"/>
      <c r="DM80" s="739"/>
      <c r="DN80" s="739"/>
      <c r="DO80" s="739"/>
      <c r="DP80" s="739"/>
      <c r="DQ80" s="739"/>
      <c r="DR80" s="739"/>
      <c r="DS80" s="739"/>
      <c r="DT80" s="739"/>
      <c r="DU80" s="739"/>
      <c r="DV80" s="739"/>
      <c r="DW80" s="739"/>
      <c r="DX80" s="739"/>
      <c r="DY80" s="739"/>
      <c r="DZ80" s="739"/>
      <c r="EA80" s="739"/>
      <c r="EB80" s="739"/>
      <c r="EC80" s="739"/>
      <c r="ED80" s="739"/>
      <c r="EE80" s="739"/>
      <c r="EF80" s="739"/>
      <c r="EG80" s="739"/>
      <c r="EH80" s="739"/>
      <c r="EI80" s="739"/>
      <c r="EJ80" s="739"/>
      <c r="EK80" s="739"/>
      <c r="EL80" s="739"/>
      <c r="EM80" s="739"/>
      <c r="EN80" s="740"/>
    </row>
    <row r="81" spans="1:144">
      <c r="A81" s="738"/>
      <c r="B81" s="739"/>
      <c r="C81" s="739"/>
      <c r="D81" s="739"/>
      <c r="E81" s="739"/>
      <c r="F81" s="739"/>
      <c r="G81" s="739"/>
      <c r="H81" s="739"/>
      <c r="I81" s="739"/>
      <c r="J81" s="739"/>
      <c r="K81" s="739"/>
      <c r="L81" s="739"/>
      <c r="M81" s="739"/>
      <c r="N81" s="739"/>
      <c r="O81" s="739"/>
      <c r="P81" s="739"/>
      <c r="Q81" s="739"/>
      <c r="R81" s="739"/>
      <c r="S81" s="739"/>
      <c r="T81" s="739"/>
      <c r="U81" s="739"/>
      <c r="V81" s="739"/>
      <c r="W81" s="739"/>
      <c r="X81" s="739"/>
      <c r="Y81" s="739"/>
      <c r="Z81" s="739"/>
      <c r="AA81" s="739"/>
      <c r="AB81" s="739"/>
      <c r="AC81" s="739"/>
      <c r="AD81" s="739"/>
      <c r="AE81" s="739"/>
      <c r="AF81" s="739"/>
      <c r="AG81" s="739"/>
      <c r="AH81" s="739"/>
      <c r="AI81" s="739"/>
      <c r="AJ81" s="739"/>
      <c r="AK81" s="739"/>
      <c r="AL81" s="739"/>
      <c r="AM81" s="739"/>
      <c r="AN81" s="739"/>
      <c r="AO81" s="739"/>
      <c r="AP81" s="739"/>
      <c r="AQ81" s="739"/>
      <c r="AR81" s="739"/>
      <c r="AS81" s="739"/>
      <c r="AT81" s="739"/>
      <c r="AU81" s="739"/>
      <c r="AV81" s="739"/>
      <c r="AW81" s="739"/>
      <c r="AX81" s="739"/>
      <c r="AY81" s="739"/>
      <c r="AZ81" s="739"/>
      <c r="BA81" s="739"/>
      <c r="BB81" s="739"/>
      <c r="BC81" s="739"/>
      <c r="BD81" s="739"/>
      <c r="BE81" s="739"/>
      <c r="BF81" s="739"/>
      <c r="BG81" s="739"/>
      <c r="BH81" s="739"/>
      <c r="BI81" s="739"/>
      <c r="BJ81" s="739"/>
      <c r="BK81" s="739"/>
      <c r="BL81" s="739"/>
      <c r="BM81" s="739"/>
      <c r="BN81" s="739"/>
      <c r="BO81" s="739"/>
      <c r="BP81" s="739"/>
      <c r="BQ81" s="739"/>
      <c r="BR81" s="739"/>
      <c r="BS81" s="739"/>
      <c r="BT81" s="739"/>
      <c r="BU81" s="739"/>
      <c r="BV81" s="739"/>
      <c r="BW81" s="739"/>
      <c r="BX81" s="739"/>
      <c r="BY81" s="739"/>
      <c r="BZ81" s="739"/>
      <c r="CA81" s="739"/>
      <c r="CB81" s="739"/>
      <c r="CC81" s="739"/>
      <c r="CD81" s="739"/>
      <c r="CE81" s="739"/>
      <c r="CF81" s="739"/>
      <c r="CG81" s="739"/>
      <c r="CH81" s="739"/>
      <c r="CI81" s="739"/>
      <c r="CJ81" s="739"/>
      <c r="CK81" s="739"/>
      <c r="CL81" s="739"/>
      <c r="CM81" s="739"/>
      <c r="CN81" s="739"/>
      <c r="CO81" s="739"/>
      <c r="CP81" s="739"/>
      <c r="CQ81" s="739"/>
      <c r="CR81" s="739"/>
      <c r="CS81" s="739"/>
      <c r="CT81" s="739"/>
      <c r="CU81" s="739"/>
      <c r="CV81" s="739"/>
      <c r="CW81" s="739"/>
      <c r="CX81" s="739"/>
      <c r="CY81" s="739"/>
      <c r="CZ81" s="739"/>
      <c r="DA81" s="739"/>
      <c r="DB81" s="739"/>
      <c r="DC81" s="739"/>
      <c r="DD81" s="739"/>
      <c r="DE81" s="739"/>
      <c r="DF81" s="739"/>
      <c r="DG81" s="739"/>
      <c r="DH81" s="739"/>
      <c r="DI81" s="739"/>
      <c r="DJ81" s="739"/>
      <c r="DK81" s="739"/>
      <c r="DL81" s="739"/>
      <c r="DM81" s="739"/>
      <c r="DN81" s="739"/>
      <c r="DO81" s="739"/>
      <c r="DP81" s="739"/>
      <c r="DQ81" s="739"/>
      <c r="DR81" s="739"/>
      <c r="DS81" s="739"/>
      <c r="DT81" s="739"/>
      <c r="DU81" s="739"/>
      <c r="DV81" s="739"/>
      <c r="DW81" s="739"/>
      <c r="DX81" s="739"/>
      <c r="DY81" s="739"/>
      <c r="DZ81" s="739"/>
      <c r="EA81" s="739"/>
      <c r="EB81" s="739"/>
      <c r="EC81" s="739"/>
      <c r="ED81" s="739"/>
      <c r="EE81" s="739"/>
      <c r="EF81" s="739"/>
      <c r="EG81" s="739"/>
      <c r="EH81" s="739"/>
      <c r="EI81" s="739"/>
      <c r="EJ81" s="739"/>
      <c r="EK81" s="739"/>
      <c r="EL81" s="739"/>
      <c r="EM81" s="739"/>
      <c r="EN81" s="740"/>
    </row>
    <row r="82" spans="1:144">
      <c r="A82" s="738"/>
      <c r="B82" s="739"/>
      <c r="C82" s="739"/>
      <c r="D82" s="739"/>
      <c r="E82" s="739"/>
      <c r="F82" s="739"/>
      <c r="G82" s="739"/>
      <c r="H82" s="739"/>
      <c r="I82" s="739"/>
      <c r="J82" s="739"/>
      <c r="K82" s="739"/>
      <c r="L82" s="739"/>
      <c r="M82" s="739"/>
      <c r="N82" s="739"/>
      <c r="O82" s="739"/>
      <c r="P82" s="739"/>
      <c r="Q82" s="739"/>
      <c r="R82" s="739"/>
      <c r="S82" s="739"/>
      <c r="T82" s="739"/>
      <c r="U82" s="739"/>
      <c r="V82" s="739"/>
      <c r="W82" s="739"/>
      <c r="X82" s="739"/>
      <c r="Y82" s="739"/>
      <c r="Z82" s="739"/>
      <c r="AA82" s="739"/>
      <c r="AB82" s="739"/>
      <c r="AC82" s="739"/>
      <c r="AD82" s="739"/>
      <c r="AE82" s="739"/>
      <c r="AF82" s="739"/>
      <c r="AG82" s="739"/>
      <c r="AH82" s="739"/>
      <c r="AI82" s="739"/>
      <c r="AJ82" s="739"/>
      <c r="AK82" s="739"/>
      <c r="AL82" s="739"/>
      <c r="AM82" s="739"/>
      <c r="AN82" s="739"/>
      <c r="AO82" s="739"/>
      <c r="AP82" s="739"/>
      <c r="AQ82" s="739"/>
      <c r="AR82" s="739"/>
      <c r="AS82" s="739"/>
      <c r="AT82" s="739"/>
      <c r="AU82" s="739"/>
      <c r="AV82" s="739"/>
      <c r="AW82" s="739"/>
      <c r="AX82" s="739"/>
      <c r="AY82" s="739"/>
      <c r="AZ82" s="739"/>
      <c r="BA82" s="739"/>
      <c r="BB82" s="739"/>
      <c r="BC82" s="739"/>
      <c r="BD82" s="739"/>
      <c r="BE82" s="739"/>
      <c r="BF82" s="739"/>
      <c r="BG82" s="739"/>
      <c r="BH82" s="739"/>
      <c r="BI82" s="739"/>
      <c r="BJ82" s="739"/>
      <c r="BK82" s="739"/>
      <c r="BL82" s="739"/>
      <c r="BM82" s="739"/>
      <c r="BN82" s="739"/>
      <c r="BO82" s="739"/>
      <c r="BP82" s="739"/>
      <c r="BQ82" s="739"/>
      <c r="BR82" s="739"/>
      <c r="BS82" s="739"/>
      <c r="BT82" s="739"/>
      <c r="BU82" s="739"/>
      <c r="BV82" s="739"/>
      <c r="BW82" s="739"/>
      <c r="BX82" s="739"/>
      <c r="BY82" s="739"/>
      <c r="BZ82" s="739"/>
      <c r="CA82" s="739"/>
      <c r="CB82" s="739"/>
      <c r="CC82" s="739"/>
      <c r="CD82" s="739"/>
      <c r="CE82" s="739"/>
      <c r="CF82" s="739"/>
      <c r="CG82" s="739"/>
      <c r="CH82" s="739"/>
      <c r="CI82" s="739"/>
      <c r="CJ82" s="739"/>
      <c r="CK82" s="739"/>
      <c r="CL82" s="739"/>
      <c r="CM82" s="739"/>
      <c r="CN82" s="739"/>
      <c r="CO82" s="739"/>
      <c r="CP82" s="739"/>
      <c r="CQ82" s="739"/>
      <c r="CR82" s="739"/>
      <c r="CS82" s="739"/>
      <c r="CT82" s="739"/>
      <c r="CU82" s="739"/>
      <c r="CV82" s="739"/>
      <c r="CW82" s="739"/>
      <c r="CX82" s="739"/>
      <c r="CY82" s="739"/>
      <c r="CZ82" s="739"/>
      <c r="DA82" s="739"/>
      <c r="DB82" s="739"/>
      <c r="DC82" s="739"/>
      <c r="DD82" s="739"/>
      <c r="DE82" s="739"/>
      <c r="DF82" s="739"/>
      <c r="DG82" s="739"/>
      <c r="DH82" s="739"/>
      <c r="DI82" s="739"/>
      <c r="DJ82" s="739"/>
      <c r="DK82" s="739"/>
      <c r="DL82" s="739"/>
      <c r="DM82" s="739"/>
      <c r="DN82" s="739"/>
      <c r="DO82" s="739"/>
      <c r="DP82" s="739"/>
      <c r="DQ82" s="739"/>
      <c r="DR82" s="739"/>
      <c r="DS82" s="739"/>
      <c r="DT82" s="739"/>
      <c r="DU82" s="739"/>
      <c r="DV82" s="739"/>
      <c r="DW82" s="739"/>
      <c r="DX82" s="739"/>
      <c r="DY82" s="739"/>
      <c r="DZ82" s="739"/>
      <c r="EA82" s="739"/>
      <c r="EB82" s="739"/>
      <c r="EC82" s="739"/>
      <c r="ED82" s="739"/>
      <c r="EE82" s="739"/>
      <c r="EF82" s="739"/>
      <c r="EG82" s="739"/>
      <c r="EH82" s="739"/>
      <c r="EI82" s="739"/>
      <c r="EJ82" s="739"/>
      <c r="EK82" s="739"/>
      <c r="EL82" s="739"/>
      <c r="EM82" s="739"/>
      <c r="EN82" s="740"/>
    </row>
    <row r="83" spans="1:144" ht="13.5" thickBot="1">
      <c r="A83" s="741"/>
      <c r="B83" s="742"/>
      <c r="C83" s="742"/>
      <c r="D83" s="742"/>
      <c r="E83" s="742"/>
      <c r="F83" s="742"/>
      <c r="G83" s="742"/>
      <c r="H83" s="742"/>
      <c r="I83" s="742"/>
      <c r="J83" s="742"/>
      <c r="K83" s="742"/>
      <c r="L83" s="742"/>
      <c r="M83" s="742"/>
      <c r="N83" s="742"/>
      <c r="O83" s="742"/>
      <c r="P83" s="742"/>
      <c r="Q83" s="742"/>
      <c r="R83" s="742"/>
      <c r="S83" s="742"/>
      <c r="T83" s="742"/>
      <c r="U83" s="742"/>
      <c r="V83" s="742"/>
      <c r="W83" s="742"/>
      <c r="X83" s="742"/>
      <c r="Y83" s="742"/>
      <c r="Z83" s="742"/>
      <c r="AA83" s="742"/>
      <c r="AB83" s="742"/>
      <c r="AC83" s="742"/>
      <c r="AD83" s="742"/>
      <c r="AE83" s="742"/>
      <c r="AF83" s="742"/>
      <c r="AG83" s="742"/>
      <c r="AH83" s="742"/>
      <c r="AI83" s="742"/>
      <c r="AJ83" s="742"/>
      <c r="AK83" s="742"/>
      <c r="AL83" s="742"/>
      <c r="AM83" s="742"/>
      <c r="AN83" s="742"/>
      <c r="AO83" s="742"/>
      <c r="AP83" s="742"/>
      <c r="AQ83" s="742"/>
      <c r="AR83" s="742"/>
      <c r="AS83" s="742"/>
      <c r="AT83" s="742"/>
      <c r="AU83" s="742"/>
      <c r="AV83" s="742"/>
      <c r="AW83" s="742"/>
      <c r="AX83" s="742"/>
      <c r="AY83" s="742"/>
      <c r="AZ83" s="742"/>
      <c r="BA83" s="742"/>
      <c r="BB83" s="742"/>
      <c r="BC83" s="742"/>
      <c r="BD83" s="742"/>
      <c r="BE83" s="742"/>
      <c r="BF83" s="742"/>
      <c r="BG83" s="742"/>
      <c r="BH83" s="742"/>
      <c r="BI83" s="742"/>
      <c r="BJ83" s="742"/>
      <c r="BK83" s="742"/>
      <c r="BL83" s="742"/>
      <c r="BM83" s="742"/>
      <c r="BN83" s="742"/>
      <c r="BO83" s="742"/>
      <c r="BP83" s="742"/>
      <c r="BQ83" s="742"/>
      <c r="BR83" s="742"/>
      <c r="BS83" s="742"/>
      <c r="BT83" s="742"/>
      <c r="BU83" s="742"/>
      <c r="BV83" s="742"/>
      <c r="BW83" s="742"/>
      <c r="BX83" s="742"/>
      <c r="BY83" s="742"/>
      <c r="BZ83" s="742"/>
      <c r="CA83" s="742"/>
      <c r="CB83" s="742"/>
      <c r="CC83" s="742"/>
      <c r="CD83" s="742"/>
      <c r="CE83" s="742"/>
      <c r="CF83" s="742"/>
      <c r="CG83" s="742"/>
      <c r="CH83" s="742"/>
      <c r="CI83" s="742"/>
      <c r="CJ83" s="742"/>
      <c r="CK83" s="742"/>
      <c r="CL83" s="742"/>
      <c r="CM83" s="742"/>
      <c r="CN83" s="742"/>
      <c r="CO83" s="742"/>
      <c r="CP83" s="742"/>
      <c r="CQ83" s="742"/>
      <c r="CR83" s="742"/>
      <c r="CS83" s="742"/>
      <c r="CT83" s="742"/>
      <c r="CU83" s="742"/>
      <c r="CV83" s="742"/>
      <c r="CW83" s="742"/>
      <c r="CX83" s="742"/>
      <c r="CY83" s="742"/>
      <c r="CZ83" s="742"/>
      <c r="DA83" s="742"/>
      <c r="DB83" s="742"/>
      <c r="DC83" s="742"/>
      <c r="DD83" s="742"/>
      <c r="DE83" s="742"/>
      <c r="DF83" s="742"/>
      <c r="DG83" s="742"/>
      <c r="DH83" s="742"/>
      <c r="DI83" s="742"/>
      <c r="DJ83" s="742"/>
      <c r="DK83" s="742"/>
      <c r="DL83" s="742"/>
      <c r="DM83" s="742"/>
      <c r="DN83" s="742"/>
      <c r="DO83" s="742"/>
      <c r="DP83" s="742"/>
      <c r="DQ83" s="742"/>
      <c r="DR83" s="742"/>
      <c r="DS83" s="742"/>
      <c r="DT83" s="742"/>
      <c r="DU83" s="742"/>
      <c r="DV83" s="742"/>
      <c r="DW83" s="742"/>
      <c r="DX83" s="742"/>
      <c r="DY83" s="742"/>
      <c r="DZ83" s="742"/>
      <c r="EA83" s="742"/>
      <c r="EB83" s="742"/>
      <c r="EC83" s="742"/>
      <c r="ED83" s="742"/>
      <c r="EE83" s="742"/>
      <c r="EF83" s="742"/>
      <c r="EG83" s="742"/>
      <c r="EH83" s="742"/>
      <c r="EI83" s="742"/>
      <c r="EJ83" s="742"/>
      <c r="EK83" s="742"/>
      <c r="EL83" s="742"/>
      <c r="EM83" s="742"/>
      <c r="EN83" s="743"/>
    </row>
  </sheetData>
  <sheetProtection algorithmName="SHA-512" hashValue="eIcE9vq7DIprK1vHNQf+u7b0J2Fg0PujlELTgPyEHXLFkC4TwYpikRHOYJfKrp8LFPNohjxK8+hmD8KghIyh+A==" saltValue="2LmmB8ZwYdT2TeGoQwGe3A==" spinCount="100000" sheet="1" objects="1" formatCells="0" formatColumns="0" formatRows="0"/>
  <mergeCells count="4">
    <mergeCell ref="EM29:EN29"/>
    <mergeCell ref="D5:I5"/>
    <mergeCell ref="L6:R6"/>
    <mergeCell ref="P8:Q8"/>
  </mergeCells>
  <dataValidations count="5">
    <dataValidation allowBlank="1" showInputMessage="1" showErrorMessage="1" prompt="C = Coproduction avec un organisme québécois_x000a_E = Coproduction avec un organisme étranger" sqref="EN61" xr:uid="{103D77A7-586F-470C-B81F-454BAC32FE25}"/>
    <dataValidation type="list" allowBlank="1" showInputMessage="1" showErrorMessage="1" sqref="EJ63:EJ64 F63:F64 D63 H63:H64 J63:J64 L63:L64 N63:N64 P63:P64 R63:R64 T63:T64 V63:V64 X63:X64 Z63:Z64 AB63:AB64 AD63:AD64 AF63:AF64 AH63:AH64 AJ63:AJ64 AL63:AL64 AN63:AN64 AP63:AP64 AR63:AR64 AT63:AT64 AV63:AV64 AX63:AX64 AZ63:AZ64 BB63:BB64 BD63:BD64 BF63:BF64 BH63:BH64 BJ63:BJ64 BL63:BL64 BN63:BN64 BP63:BP64 BR63:BR64 BT63:BT64 BV63:BV64 BX63:BX64 BZ63:BZ64 CB63:CB64 CD63:CD64 CF63:CF64 CH63:CH64 CJ63:CJ64 CL63:CL64 CN63:CN64 CP63:CP64 CR63:CR64 CT63:CT64 CV63:CV64 CX63:CX64 CZ63:CZ64 DB63:DB64 DD63:DD64 DF63:DF64 DH63:DH64 DJ63:DJ64 DL63:DL64 DN63:DN64 DP63:DP64 DR63:DR64 DT63:DT64 DV63:DV64 DX63:DX64 DZ63:DZ64 EB63:EB64 ED63:ED64 EF63:EF64 EH63:EH64 EL63:EL64" xr:uid="{2028044C-ED63-45ED-86D4-7B5EB2C50D95}">
      <formula1>"«Choisir»,OUI,NON"</formula1>
    </dataValidation>
    <dataValidation type="list" allowBlank="1" showInputMessage="1" showErrorMessage="1" sqref="D17 F17 H17 J17 L17 N17 P17 R17 T17 V17 X17 Z17 AB17 AD17 AF17 AH17 AJ17 AL17 AN17 AP17 AR17 AT17 AV17 AX17 AZ17 BB17 BD17 BF17 BH17 BJ17 BL17 BN17 BP17 BR17 BT17 BV17 BX17 BZ17 CB17 CD17 CF17 CH17 CJ17 CL17 CN17 CP17 CR17 CT17 CV17 CX17 CZ17 DB17 DD17 DF17 DH17 DJ17 DL17 DN17 DP17 DR17 DT17 DV17 DX17 DZ17 EB17 ED17 EF17 EH17 EJ17 EL17" xr:uid="{BBDB4D46-D2EA-49F4-97E3-7946953645A2}">
      <formula1>"«Choisir»,Nouvelle production, Création en cours, Reprise"</formula1>
    </dataValidation>
    <dataValidation type="list" allowBlank="1" showInputMessage="1" showErrorMessage="1" sqref="D64" xr:uid="{640C28EF-39EA-4C5D-A7F0-D0C02889965B}">
      <formula1>"«Choisir»,OUI,NON,N/A"</formula1>
    </dataValidation>
    <dataValidation type="list" allowBlank="1" showInputMessage="1" showErrorMessage="1" prompt="C = Coproduction avec un organisme québécois_x000a_E = Coproduction avec un organisme étranger" sqref="D61 F61 H61 J61 L61 N61 P61 R61 T61 V61 X61 Z61 AB61 AD61 AF61 AH61 AJ61 AL61 AN61 AP61 AR61 AT61 AV61 AX61 AZ61 BB61 BD61 BF61 BH61 BJ61 BL61 BN61 BP61 BR61 BT61 BV61 BX61 BZ61 CB61 CD61 CF61 CH61 CJ61 CL61 CN61 CP61 CR61 CT61 CV61 CX61 CZ61 DB61 DD61 DF61 DH61 DJ61 DL61 DN61 DP61 DR61 DT61 DV61 DX61 DZ61 EB61 ED61 EF61 EH61 EJ61 EL61" xr:uid="{81E73B3E-FE02-48DB-8221-203343676E34}">
      <formula1>"«Choisir»,C,E"</formula1>
    </dataValidation>
  </dataValidations>
  <hyperlinks>
    <hyperlink ref="A57" r:id="rId1" location="Coproduction" xr:uid="{83C1EEFF-F856-4E0C-99F8-9AE2D6E9D431}"/>
  </hyperlinks>
  <pageMargins left="0.43307086614173201" right="0.31496062992126" top="0.43307086614173201" bottom="0.39370078740157499" header="0" footer="0.23622047244094499"/>
  <pageSetup scale="59" firstPageNumber="12" fitToWidth="0" fitToHeight="0" orientation="landscape" r:id="rId2"/>
  <headerFooter alignWithMargins="0">
    <oddHeader xml:space="preserve">&amp;R
</oddHeader>
  </headerFooter>
  <colBreaks count="2" manualBreakCount="2">
    <brk id="15" max="1048575" man="1"/>
    <brk id="29" max="47" man="1"/>
  </col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66825-D45E-4B65-AEDB-06F4F0671A2A}">
  <sheetPr codeName="Feuil23"/>
  <dimension ref="A1:X324"/>
  <sheetViews>
    <sheetView showGridLines="0" zoomScale="90" zoomScaleNormal="90" zoomScaleSheetLayoutView="100" workbookViewId="0">
      <selection activeCell="S23" sqref="S23"/>
    </sheetView>
  </sheetViews>
  <sheetFormatPr baseColWidth="10" defaultColWidth="9.1796875" defaultRowHeight="13"/>
  <cols>
    <col min="1" max="1" width="15.453125" customWidth="1"/>
    <col min="2" max="2" width="14.1796875" style="23" customWidth="1"/>
    <col min="3" max="3" width="28.54296875" customWidth="1"/>
    <col min="4" max="4" width="15.453125" customWidth="1"/>
    <col min="5" max="6" width="11.81640625" customWidth="1"/>
    <col min="7" max="10" width="9.26953125" customWidth="1"/>
    <col min="11" max="11" width="18.7265625" customWidth="1"/>
    <col min="12" max="12" width="15.54296875" customWidth="1"/>
    <col min="13" max="13" width="20.90625" customWidth="1"/>
    <col min="14" max="17" width="11.81640625" style="39" customWidth="1"/>
    <col min="18" max="21" width="15.54296875" style="39" customWidth="1"/>
    <col min="22" max="22" width="15.54296875" style="182" customWidth="1"/>
  </cols>
  <sheetData>
    <row r="1" spans="1:24" s="144" customFormat="1" ht="26.25" customHeight="1">
      <c r="A1" s="384" t="str">
        <f>"Section 9a : Bilan de diffusion en "&amp;'Identification '!D7</f>
        <v>Section 9a : Bilan de diffusion en 2025-2026</v>
      </c>
      <c r="B1" s="382"/>
      <c r="C1" s="383"/>
      <c r="D1" s="448"/>
      <c r="G1" s="1436"/>
      <c r="L1" s="610" t="s">
        <v>2891</v>
      </c>
      <c r="N1" s="250"/>
      <c r="P1" s="249" t="s">
        <v>144</v>
      </c>
      <c r="Q1" s="250"/>
      <c r="R1" s="250"/>
      <c r="T1" s="249"/>
      <c r="U1" s="249"/>
    </row>
    <row r="2" spans="1:24" s="144" customFormat="1" ht="14.15" customHeight="1">
      <c r="C2" s="244"/>
      <c r="N2" s="250"/>
      <c r="P2" s="249" t="s">
        <v>143</v>
      </c>
      <c r="Q2" s="250"/>
      <c r="R2" s="250"/>
      <c r="T2" s="249"/>
      <c r="U2" s="249"/>
    </row>
    <row r="3" spans="1:24" s="144" customFormat="1" ht="5.15" customHeight="1">
      <c r="A3" s="251"/>
      <c r="B3" s="1553"/>
      <c r="C3" s="1553"/>
      <c r="M3" s="249"/>
      <c r="N3" s="250"/>
      <c r="P3" s="250"/>
      <c r="Q3" s="250"/>
      <c r="R3" s="250"/>
      <c r="T3" s="249"/>
      <c r="U3" s="249"/>
    </row>
    <row r="4" spans="1:24" s="144" customFormat="1" ht="20.149999999999999" customHeight="1">
      <c r="B4" s="252" t="s">
        <v>104</v>
      </c>
      <c r="C4" s="634" t="str">
        <f>IF(AND('Identification '!$F$11="",'Identification '!$F$15&lt;&gt;""),'Identification '!$F$15,IF('Identification '!$F$11="","",IF('Identification '!$F$13="Inscrire le nom de votre organisme dans la cellule F15",'Identification '!$F$15,'Identification '!$F$13)))</f>
        <v/>
      </c>
      <c r="D4" s="255"/>
      <c r="E4" s="255"/>
      <c r="F4" s="255"/>
      <c r="G4" s="255"/>
      <c r="H4" s="255"/>
      <c r="I4" s="255"/>
      <c r="J4" s="255"/>
      <c r="K4" s="256"/>
      <c r="L4" s="256"/>
      <c r="M4" s="256"/>
      <c r="N4" s="250"/>
      <c r="O4" s="256"/>
      <c r="P4" s="256"/>
      <c r="Q4" s="256"/>
      <c r="R4" s="250"/>
      <c r="S4" s="257"/>
      <c r="T4" s="257"/>
      <c r="U4" s="257"/>
      <c r="V4" s="259"/>
    </row>
    <row r="5" spans="1:24" s="144" customFormat="1" ht="14.15" customHeight="1">
      <c r="B5" s="869" t="s">
        <v>3013</v>
      </c>
      <c r="C5" s="868" t="str">
        <f>IF('Identification '!$F$11="","",'Identification '!$F$11)</f>
        <v/>
      </c>
      <c r="D5" s="256"/>
      <c r="E5" s="256"/>
      <c r="F5" s="256"/>
      <c r="G5" s="256"/>
      <c r="H5" s="256"/>
      <c r="I5" s="256"/>
      <c r="J5" s="256"/>
      <c r="K5" s="256"/>
      <c r="L5" s="256"/>
      <c r="M5" s="256"/>
      <c r="N5" s="250"/>
      <c r="O5" s="256"/>
      <c r="P5" s="256"/>
      <c r="Q5" s="256"/>
      <c r="R5" s="250"/>
      <c r="S5" s="257"/>
      <c r="T5" s="257"/>
      <c r="U5" s="257"/>
      <c r="V5" s="259"/>
    </row>
    <row r="6" spans="1:24" s="240" customFormat="1" ht="9.65" customHeight="1">
      <c r="A6" s="260"/>
      <c r="B6" s="261"/>
      <c r="C6" s="262"/>
      <c r="D6" s="262"/>
      <c r="E6" s="262"/>
      <c r="F6" s="262"/>
      <c r="G6" s="262"/>
      <c r="H6" s="262"/>
      <c r="I6" s="262"/>
      <c r="J6" s="262"/>
      <c r="K6" s="262"/>
      <c r="L6" s="262"/>
      <c r="M6" s="262"/>
      <c r="N6" s="263"/>
      <c r="O6" s="264"/>
      <c r="P6" s="264"/>
      <c r="Q6" s="264"/>
      <c r="R6" s="263"/>
      <c r="S6" s="263"/>
      <c r="T6" s="263"/>
      <c r="U6" s="263"/>
      <c r="V6" s="265"/>
    </row>
    <row r="7" spans="1:24" s="240" customFormat="1" ht="20.149999999999999" customHeight="1">
      <c r="A7" s="260"/>
      <c r="B7" s="266"/>
      <c r="C7" s="886" t="s">
        <v>3033</v>
      </c>
      <c r="D7" s="609"/>
      <c r="E7" s="239" t="str">
        <f>IF(AND(D7="",N15&gt;0),"Information manquante. SVP corrigez la situation.","")</f>
        <v/>
      </c>
      <c r="F7" s="262"/>
      <c r="G7" s="262"/>
      <c r="H7" s="262"/>
      <c r="I7" s="262"/>
      <c r="J7" s="262"/>
      <c r="K7" s="262"/>
      <c r="L7" s="262"/>
      <c r="M7" s="262"/>
      <c r="N7" s="263"/>
      <c r="O7" s="264"/>
      <c r="P7" s="264"/>
      <c r="Q7" s="264"/>
      <c r="R7" s="263"/>
      <c r="S7" s="263"/>
      <c r="T7" s="263"/>
      <c r="U7" s="263"/>
      <c r="V7" s="265"/>
    </row>
    <row r="8" spans="1:24" s="240" customFormat="1" ht="8.5" customHeight="1">
      <c r="A8" s="260"/>
      <c r="B8" s="261"/>
      <c r="C8" s="262"/>
      <c r="D8" s="262"/>
      <c r="E8" s="262"/>
      <c r="F8" s="262"/>
      <c r="G8" s="262"/>
      <c r="H8" s="262"/>
      <c r="I8" s="262"/>
      <c r="J8" s="262"/>
      <c r="K8" s="262"/>
      <c r="L8" s="262"/>
      <c r="M8" s="262"/>
      <c r="N8" s="263"/>
      <c r="O8" s="264"/>
      <c r="P8" s="264"/>
      <c r="Q8" s="264"/>
      <c r="R8" s="263"/>
      <c r="S8" s="263"/>
      <c r="T8" s="263"/>
      <c r="U8" s="263"/>
      <c r="V8" s="265"/>
    </row>
    <row r="9" spans="1:24" s="240" customFormat="1" ht="7" customHeight="1" thickBot="1">
      <c r="A9" s="1265"/>
      <c r="B9" s="261"/>
      <c r="C9" s="262"/>
      <c r="D9" s="262"/>
      <c r="E9" s="262"/>
      <c r="F9" s="262"/>
      <c r="G9" s="262"/>
      <c r="H9" s="262"/>
      <c r="I9" s="262"/>
      <c r="J9" s="262"/>
      <c r="K9" s="262"/>
      <c r="L9" s="262"/>
      <c r="M9" s="262"/>
      <c r="N9" s="263"/>
      <c r="O9" s="264"/>
      <c r="P9" s="264"/>
      <c r="Q9" s="264"/>
      <c r="R9" s="263"/>
      <c r="S9" s="263"/>
      <c r="T9" s="263"/>
      <c r="U9" s="263"/>
      <c r="V9" s="263"/>
      <c r="W9" s="263"/>
      <c r="X9" s="263"/>
    </row>
    <row r="10" spans="1:24" s="240" customFormat="1" ht="15" customHeight="1" thickTop="1">
      <c r="A10" s="387"/>
      <c r="B10" s="1554" t="s">
        <v>114</v>
      </c>
      <c r="C10" s="1554"/>
      <c r="D10" s="1554"/>
      <c r="E10" s="1554"/>
      <c r="F10" s="394"/>
      <c r="G10" s="1554" t="s">
        <v>316</v>
      </c>
      <c r="H10" s="1554"/>
      <c r="I10" s="1554"/>
      <c r="J10" s="1555"/>
      <c r="K10" s="267"/>
      <c r="L10" s="267"/>
    </row>
    <row r="11" spans="1:24" s="240" customFormat="1" ht="38.5" customHeight="1">
      <c r="A11" s="388"/>
      <c r="B11" s="269" t="s">
        <v>122</v>
      </c>
      <c r="C11" s="269" t="s">
        <v>123</v>
      </c>
      <c r="D11" s="269" t="s">
        <v>124</v>
      </c>
      <c r="E11" s="269" t="s">
        <v>121</v>
      </c>
      <c r="F11" s="395"/>
      <c r="G11" s="269" t="s">
        <v>2893</v>
      </c>
      <c r="H11" s="269" t="s">
        <v>313</v>
      </c>
      <c r="I11" s="269" t="s">
        <v>317</v>
      </c>
      <c r="J11" s="385" t="s">
        <v>318</v>
      </c>
      <c r="N11" s="1271" t="s">
        <v>114</v>
      </c>
      <c r="O11" s="1272" t="str">
        <f t="shared" ref="O11:U11" si="0">O29</f>
        <v>Nombre de billets mis en vente</v>
      </c>
      <c r="P11" s="1272" t="str">
        <f t="shared" si="0"/>
        <v>Nombre de spectateurs payants</v>
      </c>
      <c r="Q11" s="1272" t="str">
        <f t="shared" si="0"/>
        <v>Nombre total de spectateurs</v>
      </c>
      <c r="R11" s="1272" t="str">
        <f t="shared" si="0"/>
        <v>Recette de billetterie et d'abonnements
(nette de taxes)</v>
      </c>
      <c r="S11" s="1272" t="str">
        <f t="shared" si="0"/>
        <v>Cachets garantis
(nets de taxes)</v>
      </c>
      <c r="T11" s="1272" t="str">
        <f t="shared" si="0"/>
        <v>Nombre d'accès Web vendus</v>
      </c>
      <c r="U11" s="1272" t="str">
        <f t="shared" si="0"/>
        <v>Revenus de webdiffusion
(nets de taxes)</v>
      </c>
      <c r="V11" s="1273" t="s">
        <v>1820</v>
      </c>
    </row>
    <row r="12" spans="1:24" s="240" customFormat="1" ht="15" customHeight="1">
      <c r="A12" s="389" t="s">
        <v>11</v>
      </c>
      <c r="B12" s="396">
        <f>SUMIFS($N$30:$N$317,$E$30:$E$317,"Création",$A$30:$A$317,"Marché local")</f>
        <v>0</v>
      </c>
      <c r="C12" s="396">
        <f>SUMIFS($N$30:$N$318,$E$30:$E$318,"Répertoire Qc",$A$30:$A$318,"Marché local")</f>
        <v>0</v>
      </c>
      <c r="D12" s="396">
        <f>SUMIFS($N$30:$N$318,$E$30:$E$318,"Répertoire Au",$A$30:$A$318,"Marché local")</f>
        <v>0</v>
      </c>
      <c r="E12" s="396">
        <f>SUMIFS($N$30:$N$318,$E$30:$E$318,"Reprise",$A$30:$A$318,"Marché local")</f>
        <v>0</v>
      </c>
      <c r="F12" s="395"/>
      <c r="G12" s="396">
        <f>SUMIFS($N$30:$N$318,$G$30:$G$318,"x",$A$30:$A$318,"Marché local")</f>
        <v>0</v>
      </c>
      <c r="H12" s="396">
        <f>SUMIFS($N$30:$N$318,$H$30:$H$318,"x",$A$30:$A$318,"Marché local")</f>
        <v>0</v>
      </c>
      <c r="I12" s="396">
        <f>SUMIFS($N$30:$N$318,$I$30:$I$318,"x",$A$30:$A$318,"Marché local")</f>
        <v>0</v>
      </c>
      <c r="J12" s="397">
        <f>SUMIFS($N$30:$N$318,$J$30:$J$318,"x",$A$30:$A$318,"Marché local")</f>
        <v>0</v>
      </c>
      <c r="L12" s="268"/>
      <c r="M12" s="253" t="s">
        <v>11</v>
      </c>
      <c r="N12" s="1274">
        <f>SUMIF($A$30:$A$318,"Marché local",$N$30:$N$318)</f>
        <v>0</v>
      </c>
      <c r="O12" s="887">
        <f>SUMIF($A$30:$A$318,"Marché local",$O$30:$O$318)</f>
        <v>0</v>
      </c>
      <c r="P12" s="887">
        <f>SUMIF($A$30:$A$318,"Marché local",$P$30:$P$318)</f>
        <v>0</v>
      </c>
      <c r="Q12" s="887">
        <f>SUMIF($A$30:$A$318,"Marché local",$Q$30:$Q$318)</f>
        <v>0</v>
      </c>
      <c r="R12" s="888">
        <f>SUMIF($A$30:$A$318,"Marché local",$R$30:$R$318)</f>
        <v>0</v>
      </c>
      <c r="S12" s="888">
        <f>SUMIF($A$30:$A$318,"Marché local",$S$30:$S$318)</f>
        <v>0</v>
      </c>
      <c r="T12" s="270"/>
      <c r="U12" s="271"/>
      <c r="V12" s="272">
        <f>R12+S12</f>
        <v>0</v>
      </c>
    </row>
    <row r="13" spans="1:24" s="240" customFormat="1" ht="15" customHeight="1">
      <c r="A13" s="389" t="s">
        <v>14</v>
      </c>
      <c r="B13" s="398">
        <f>SUMIFS($N$30:$N$318,$E$30:$E$318,"Création",$A$30:$A$318,"Marché québécois")</f>
        <v>0</v>
      </c>
      <c r="C13" s="398">
        <f>SUMIFS($N$30:$N$318,$E$30:$E$318,"Répertoire Qc",$A$30:$A$318,"Marché québécois")</f>
        <v>0</v>
      </c>
      <c r="D13" s="398">
        <f>SUMIFS($N$30:$N$318,$E$30:$E$318,"Répertoire Au",$A$30:$A$318,"Marché québécois")</f>
        <v>0</v>
      </c>
      <c r="E13" s="398">
        <f>SUMIFS($N$30:$N$318,$E$30:$E$318,"Reprise",$A$30:$A$318,"Marché québécois")</f>
        <v>0</v>
      </c>
      <c r="F13" s="395"/>
      <c r="G13" s="398">
        <f>SUMIFS($N$30:$N$318,$G$30:$G$318,"x",$A$30:$A$318,"Marché québécois")</f>
        <v>0</v>
      </c>
      <c r="H13" s="398">
        <f>SUMIFS($N$30:$N$318,$H$30:$H$318,"x",$A$30:$A$318,"Marché québécois")</f>
        <v>0</v>
      </c>
      <c r="I13" s="398">
        <f>SUMIFS($N$30:$N$318,$I$30:$I$318,"x",$A$30:$A$318,"Marché québécois")</f>
        <v>0</v>
      </c>
      <c r="J13" s="399">
        <f>SUMIFS($N$30:$N$318,$J$30:$J$318,"x",$A$30:$A$318,"Marché québécois")</f>
        <v>0</v>
      </c>
      <c r="L13" s="268"/>
      <c r="M13" s="253" t="s">
        <v>14</v>
      </c>
      <c r="N13" s="1275">
        <f>SUMIF($A$30:$A$318,"Marché québécois",$N$30:$N$318)</f>
        <v>0</v>
      </c>
      <c r="O13" s="889">
        <f>SUMIF($A$30:$A$318,"Marché québécois",$O$30:$O$318)</f>
        <v>0</v>
      </c>
      <c r="P13" s="889">
        <f>SUMIF($A$30:$A$318,"Marché québécois",$P$30:$P$318)</f>
        <v>0</v>
      </c>
      <c r="Q13" s="889">
        <f>SUMIF($A$30:$A$318,"Marché québécois",$Q$30:$Q$318)</f>
        <v>0</v>
      </c>
      <c r="R13" s="890">
        <f>SUMIF($A$30:$A$318,"Marché québécois",$R$30:$R$318)</f>
        <v>0</v>
      </c>
      <c r="S13" s="890">
        <f>SUMIF($A$30:$A$318,"Marché québécois",$S$30:$S$318)</f>
        <v>0</v>
      </c>
      <c r="T13" s="273"/>
      <c r="U13" s="274"/>
      <c r="V13" s="272">
        <f>R13+S13</f>
        <v>0</v>
      </c>
    </row>
    <row r="14" spans="1:24" s="240" customFormat="1" ht="15" customHeight="1">
      <c r="A14" s="389" t="s">
        <v>15</v>
      </c>
      <c r="B14" s="398">
        <f>SUMIFS($N$30:$N$318,$E$30:$E$318,"Création",$A$30:$A$318,"Marché hors Québec")</f>
        <v>0</v>
      </c>
      <c r="C14" s="398">
        <f>SUMIFS($N$30:$N$318,$E$30:$E$318,"Répertoire Qc",$A$30:$A$318,"Marché hors Québec")</f>
        <v>0</v>
      </c>
      <c r="D14" s="398">
        <f>SUMIFS($N$30:$N$318,$E$30:$E$318,"Répertoire Au",$A$30:$A$318,"Marché hors Québec")</f>
        <v>0</v>
      </c>
      <c r="E14" s="398">
        <f>SUMIFS($N$30:$N$318,$E$30:$E$318,"Reprise",$A$30:$A$318,"Marché hors Québec")</f>
        <v>0</v>
      </c>
      <c r="F14" s="395"/>
      <c r="G14" s="398">
        <f>SUMIFS($N$30:$N$318,$G$30:$G$318,"x",$A$30:$A$318,"Marché hors Québec")</f>
        <v>0</v>
      </c>
      <c r="H14" s="398">
        <f>SUMIFS($N$30:$N$318,$H$30:$H$318,"x",$A$30:$A$318,"Marché hors Québec")</f>
        <v>0</v>
      </c>
      <c r="I14" s="398">
        <f>SUMIFS($N$30:$N$318,$I$30:$I$318,"x",$A$30:$A$318,"Marché hors Québec")</f>
        <v>0</v>
      </c>
      <c r="J14" s="399">
        <f>SUMIFS($N$30:$N$318,$J$30:$J$318,"x",$A$30:$A$318,"Marché hors Québec")</f>
        <v>0</v>
      </c>
      <c r="L14" s="268"/>
      <c r="M14" s="253" t="s">
        <v>15</v>
      </c>
      <c r="N14" s="1275">
        <f>SUMIF($A$30:$A$318,"Marché hors Québec",$N$30:$N$318)</f>
        <v>0</v>
      </c>
      <c r="O14" s="889">
        <f>SUMIF($A$30:$A$318,"Marché hors Québec",$O$30:$O$318)</f>
        <v>0</v>
      </c>
      <c r="P14" s="889">
        <f>SUMIF($A$30:$A$318,"Marché hors Québec",$P$30:$P$318)</f>
        <v>0</v>
      </c>
      <c r="Q14" s="889">
        <f>SUMIF($A$30:$A$318,"Marché hors Québec",$Q$30:$Q$318)</f>
        <v>0</v>
      </c>
      <c r="R14" s="890">
        <f>SUMIF($A$30:$A$318,"Marché hors Québec",$R$30:$R$318)</f>
        <v>0</v>
      </c>
      <c r="S14" s="890">
        <f>SUMIF($A$30:$A$318,"Marché hors Québec",$S$30:$S$318)</f>
        <v>0</v>
      </c>
      <c r="T14" s="273"/>
      <c r="U14" s="274"/>
      <c r="V14" s="272">
        <f>R14+S14</f>
        <v>0</v>
      </c>
    </row>
    <row r="15" spans="1:24" s="240" customFormat="1" ht="15" customHeight="1">
      <c r="A15" s="390" t="s">
        <v>8</v>
      </c>
      <c r="B15" s="275">
        <f>SUM(B12:B14)</f>
        <v>0</v>
      </c>
      <c r="C15" s="275">
        <f>SUM(C12:C14)</f>
        <v>0</v>
      </c>
      <c r="D15" s="275">
        <f>SUM(D12:D14)</f>
        <v>0</v>
      </c>
      <c r="E15" s="275">
        <f>SUM(E12:E14)</f>
        <v>0</v>
      </c>
      <c r="F15" s="395"/>
      <c r="G15" s="275">
        <f>SUM(G12:G14)</f>
        <v>0</v>
      </c>
      <c r="H15" s="275">
        <f t="shared" ref="H15:J15" si="1">SUM(H12:H14)</f>
        <v>0</v>
      </c>
      <c r="I15" s="275">
        <f t="shared" si="1"/>
        <v>0</v>
      </c>
      <c r="J15" s="386">
        <f t="shared" si="1"/>
        <v>0</v>
      </c>
      <c r="M15" s="258" t="s">
        <v>315</v>
      </c>
      <c r="N15" s="1276">
        <f>SUM(N12:N14)</f>
        <v>0</v>
      </c>
      <c r="O15" s="1277">
        <f t="shared" ref="O15:S15" si="2">SUM(O12:O14)</f>
        <v>0</v>
      </c>
      <c r="P15" s="1277">
        <f t="shared" si="2"/>
        <v>0</v>
      </c>
      <c r="Q15" s="1277">
        <f t="shared" si="2"/>
        <v>0</v>
      </c>
      <c r="R15" s="1278">
        <f t="shared" si="2"/>
        <v>0</v>
      </c>
      <c r="S15" s="1278">
        <f t="shared" si="2"/>
        <v>0</v>
      </c>
      <c r="T15" s="1279">
        <f>SUM(T30:T317)</f>
        <v>0</v>
      </c>
      <c r="U15" s="1278">
        <f>SUM(U30:U317)</f>
        <v>0</v>
      </c>
      <c r="V15" s="1280">
        <f t="shared" ref="V15" si="3">SUM(V12:V14)</f>
        <v>0</v>
      </c>
    </row>
    <row r="16" spans="1:24" s="240" customFormat="1" ht="8" customHeight="1" thickBot="1">
      <c r="A16" s="391"/>
      <c r="B16" s="392"/>
      <c r="C16" s="392"/>
      <c r="D16" s="392"/>
      <c r="E16" s="392"/>
      <c r="F16" s="392"/>
      <c r="G16" s="392"/>
      <c r="H16" s="392"/>
      <c r="I16" s="392"/>
      <c r="J16" s="393"/>
      <c r="K16"/>
      <c r="L16"/>
      <c r="N16" s="258"/>
      <c r="O16" s="258"/>
      <c r="P16" s="258"/>
      <c r="Q16" s="258"/>
      <c r="R16" s="258"/>
      <c r="S16" s="258"/>
      <c r="T16" s="258"/>
      <c r="U16" s="258"/>
      <c r="V16" s="1281">
        <f>SUM(V12:V14)+U15</f>
        <v>0</v>
      </c>
    </row>
    <row r="17" spans="1:22" s="240" customFormat="1" ht="15" customHeight="1" thickTop="1">
      <c r="N17" s="1549" t="s">
        <v>2982</v>
      </c>
      <c r="O17" s="1550"/>
      <c r="P17" s="1551"/>
      <c r="Q17" s="258"/>
      <c r="R17" s="258"/>
      <c r="S17" s="258"/>
      <c r="T17" s="258"/>
      <c r="U17" s="258"/>
      <c r="V17" s="598"/>
    </row>
    <row r="18" spans="1:22" s="240" customFormat="1" ht="15" customHeight="1">
      <c r="N18" s="1269" t="s">
        <v>2880</v>
      </c>
      <c r="O18" s="1266"/>
      <c r="P18" s="593" t="str">
        <f>IFERROR((SUMIF($F$30:$F$317,"Préscolaire",$N$30:$N$317)+SUMIF($F$30:$F$317,"Primaire",$N$30:$N$317))&amp;CONCATENATE(" (",(TEXT(((SUMIF($F$30:$F$317,"Préscolaire",$N$30:$N$317)+SUMIF($F$30:$F$317,"Primaire",$N$30:$N$317))/$N$25),"0%")),")"),"")</f>
        <v/>
      </c>
      <c r="Q18" s="258"/>
      <c r="R18" s="258"/>
      <c r="S18" s="258"/>
      <c r="T18" s="258"/>
      <c r="U18" s="258"/>
      <c r="V18" s="597"/>
    </row>
    <row r="19" spans="1:22" s="240" customFormat="1" ht="15" customHeight="1">
      <c r="A19" s="276"/>
      <c r="D19" s="276"/>
      <c r="E19" s="276"/>
      <c r="H19" s="276"/>
      <c r="I19" s="276"/>
      <c r="J19" s="276"/>
      <c r="N19" s="1269" t="s">
        <v>1857</v>
      </c>
      <c r="O19" s="1267"/>
      <c r="P19" s="594" t="str">
        <f>IFERROR(SUMIF($F$30:$F$317,N19,$N$30:$N$317)&amp;CONCATENATE(" (",(TEXT((SUMIF($F$30:$F$317,N19,$N$30:$N$317)/$N$25),"0%")),")"),"")</f>
        <v/>
      </c>
      <c r="Q19" s="268"/>
      <c r="R19" s="268"/>
      <c r="S19" s="268"/>
      <c r="T19" s="268"/>
      <c r="U19" s="268"/>
      <c r="V19" s="596"/>
    </row>
    <row r="20" spans="1:22" s="240" customFormat="1" ht="15" customHeight="1">
      <c r="A20" s="260"/>
      <c r="D20" s="276"/>
      <c r="E20" s="276"/>
      <c r="F20" s="276"/>
      <c r="G20" s="276"/>
      <c r="H20" s="276"/>
      <c r="I20" s="276"/>
      <c r="J20" s="276"/>
      <c r="N20" s="1269" t="s">
        <v>2881</v>
      </c>
      <c r="O20" s="1267"/>
      <c r="P20" s="594" t="str">
        <f>IFERROR(SUMIF($F$30:$F$317,N20,$N$30:$N$317)&amp;CONCATENATE(" (",(TEXT((SUMIF($F$30:$F$317,N20,$N$30:$N$317)/$N$25),"0%")),")"),"")</f>
        <v/>
      </c>
      <c r="Q20" s="268"/>
      <c r="R20" s="268"/>
      <c r="S20" s="268"/>
      <c r="T20" s="268"/>
      <c r="U20" s="268"/>
      <c r="V20" s="277"/>
    </row>
    <row r="21" spans="1:22" s="278" customFormat="1" ht="15" customHeight="1">
      <c r="A21" s="449"/>
      <c r="N21" s="1269" t="s">
        <v>2882</v>
      </c>
      <c r="O21" s="1267"/>
      <c r="P21" s="594" t="str">
        <f>IFERROR(SUMIF($F$30:$F$317,N21,$N$30:$N$317)&amp;CONCATENATE(" (",(TEXT((SUMIF($F$30:$F$317,N21,$N$30:$N$317)/$N$25),"0%")),")"),"")</f>
        <v/>
      </c>
      <c r="Q21" s="279"/>
      <c r="R21" s="279"/>
      <c r="S21" s="279"/>
      <c r="T21" s="279"/>
      <c r="U21" s="279"/>
      <c r="V21" s="280"/>
    </row>
    <row r="22" spans="1:22" s="278" customFormat="1" ht="15" customHeight="1">
      <c r="A22" s="449"/>
      <c r="G22" s="1557" t="s">
        <v>3328</v>
      </c>
      <c r="H22" s="1558"/>
      <c r="I22" s="1558"/>
      <c r="J22" s="1559"/>
      <c r="N22" s="1269" t="s">
        <v>1865</v>
      </c>
      <c r="O22" s="1267"/>
      <c r="P22" s="594" t="str">
        <f>IFERROR(SUMIF($F$30:$F$317,N22,$N$30:$N$317)&amp;CONCATENATE(" (",(TEXT((SUMIF($F$30:$F$317,N22,$N$30:$N$317)/$N$25),"0%")),")"),"")</f>
        <v/>
      </c>
      <c r="Q22" s="279"/>
      <c r="R22" s="279"/>
      <c r="S22" s="279"/>
      <c r="T22" s="279"/>
      <c r="U22" s="279"/>
      <c r="V22" s="280"/>
    </row>
    <row r="23" spans="1:22" s="278" customFormat="1" ht="15" customHeight="1">
      <c r="A23" s="449"/>
      <c r="G23" s="1560"/>
      <c r="H23" s="1561"/>
      <c r="I23" s="1561"/>
      <c r="J23" s="1562"/>
      <c r="N23" s="1270" t="s">
        <v>315</v>
      </c>
      <c r="O23" s="1268"/>
      <c r="P23" s="578">
        <f>$N$25</f>
        <v>0</v>
      </c>
    </row>
    <row r="24" spans="1:22" s="278" customFormat="1" ht="15" customHeight="1">
      <c r="A24" s="449"/>
      <c r="G24" s="1563"/>
      <c r="H24" s="1564"/>
      <c r="I24" s="1564"/>
      <c r="J24" s="1565"/>
    </row>
    <row r="25" spans="1:22" s="278" customFormat="1" ht="15" customHeight="1">
      <c r="A25" s="449"/>
      <c r="F25" s="258" t="s">
        <v>2885</v>
      </c>
      <c r="G25" s="1282">
        <f>SUMIF($G$30:$G$318,"x",$N$30:$N$318)</f>
        <v>0</v>
      </c>
      <c r="H25" s="1283">
        <f>SUMIF($H$30:$H$318,"x",$N$30:$N$318)</f>
        <v>0</v>
      </c>
      <c r="I25" s="1283">
        <f>SUMIF($I$30:$I$318,"x",$N$30:$N$318)</f>
        <v>0</v>
      </c>
      <c r="J25" s="1284">
        <f>SUMIF($J$30:$J$318,"x",$N$30:$N$318)</f>
        <v>0</v>
      </c>
      <c r="M25" s="258" t="s">
        <v>2885</v>
      </c>
      <c r="N25" s="589">
        <f t="shared" ref="N25:V25" si="4">SUM(N30:N317)</f>
        <v>0</v>
      </c>
      <c r="O25" s="590">
        <f t="shared" si="4"/>
        <v>0</v>
      </c>
      <c r="P25" s="590">
        <f t="shared" si="4"/>
        <v>0</v>
      </c>
      <c r="Q25" s="590">
        <f t="shared" si="4"/>
        <v>0</v>
      </c>
      <c r="R25" s="591">
        <f t="shared" si="4"/>
        <v>0</v>
      </c>
      <c r="S25" s="591">
        <f t="shared" si="4"/>
        <v>0</v>
      </c>
      <c r="T25" s="590">
        <f t="shared" si="4"/>
        <v>0</v>
      </c>
      <c r="U25" s="590">
        <f t="shared" si="4"/>
        <v>0</v>
      </c>
      <c r="V25" s="592">
        <f t="shared" si="4"/>
        <v>0</v>
      </c>
    </row>
    <row r="26" spans="1:22" ht="5" customHeight="1">
      <c r="B26"/>
      <c r="F26" s="278"/>
      <c r="G26" s="587"/>
      <c r="H26" s="587"/>
      <c r="I26" s="587"/>
      <c r="J26" s="587"/>
      <c r="M26" s="278"/>
      <c r="N26" s="279"/>
      <c r="O26" s="279"/>
      <c r="P26" s="279"/>
      <c r="Q26" s="279"/>
      <c r="R26" s="279"/>
      <c r="S26" s="279"/>
      <c r="T26" s="279"/>
      <c r="U26" s="279"/>
      <c r="V26" s="280"/>
    </row>
    <row r="27" spans="1:22" ht="15" customHeight="1">
      <c r="B27"/>
      <c r="F27" s="258" t="s">
        <v>2883</v>
      </c>
      <c r="G27" s="241" cm="1">
        <f t="array" aca="1" ref="G27" ca="1">IFERROR(SUMPRODUCT(((G30:G359="x")*(SUBTOTAL(103,OFFSET($N$25,ROW($N$30:$N$359)-ROW($N$25),0,1))*$N$30:$N$359))),"")</f>
        <v>0</v>
      </c>
      <c r="H27" s="242" cm="1">
        <f t="array" aca="1" ref="H27" ca="1">IFERROR(SUMPRODUCT(((H30:H359="x")*(SUBTOTAL(103,OFFSET($N$25,ROW($N$30:$N$359)-ROW($N$25),0,1))*$N$30:$N$359))),"")</f>
        <v>0</v>
      </c>
      <c r="I27" s="242" cm="1">
        <f t="array" aca="1" ref="I27" ca="1">IFERROR(SUMPRODUCT(((I30:I359="x")*(SUBTOTAL(103,OFFSET($N$25,ROW($N$30:$N$359)-ROW($N$25),0,1))*$N$30:$N$359))),"")</f>
        <v>0</v>
      </c>
      <c r="J27" s="243" cm="1">
        <f t="array" aca="1" ref="J27" ca="1">IFERROR(SUMPRODUCT(((J30:J359="x")*(SUBTOTAL(103,OFFSET($N$25,ROW($N$30:$N$359)-ROW($N$25),0,1))*$N$30:$N$359))),"")</f>
        <v>0</v>
      </c>
      <c r="M27" s="258" t="s">
        <v>2883</v>
      </c>
      <c r="N27" s="589">
        <f t="shared" ref="N27:V27" si="5">SUBTOTAL(9,N30:N317)</f>
        <v>0</v>
      </c>
      <c r="O27" s="590">
        <f t="shared" si="5"/>
        <v>0</v>
      </c>
      <c r="P27" s="590">
        <f t="shared" si="5"/>
        <v>0</v>
      </c>
      <c r="Q27" s="590">
        <f t="shared" si="5"/>
        <v>0</v>
      </c>
      <c r="R27" s="591">
        <f t="shared" si="5"/>
        <v>0</v>
      </c>
      <c r="S27" s="591">
        <f t="shared" si="5"/>
        <v>0</v>
      </c>
      <c r="T27" s="590">
        <f t="shared" si="5"/>
        <v>0</v>
      </c>
      <c r="U27" s="590">
        <f t="shared" si="5"/>
        <v>0</v>
      </c>
      <c r="V27" s="592">
        <f t="shared" si="5"/>
        <v>0</v>
      </c>
    </row>
    <row r="28" spans="1:22" ht="5" customHeight="1">
      <c r="B28"/>
      <c r="N28"/>
      <c r="O28"/>
      <c r="P28"/>
      <c r="Q28"/>
      <c r="R28"/>
      <c r="S28"/>
      <c r="T28"/>
      <c r="U28"/>
      <c r="V28"/>
    </row>
    <row r="29" spans="1:22" s="191" customFormat="1" ht="80.150000000000006" customHeight="1">
      <c r="A29" s="579" t="s">
        <v>241</v>
      </c>
      <c r="B29" s="580" t="s">
        <v>112</v>
      </c>
      <c r="C29" s="580" t="s">
        <v>111</v>
      </c>
      <c r="D29" s="581" t="s">
        <v>3065</v>
      </c>
      <c r="E29" s="581" t="s">
        <v>125</v>
      </c>
      <c r="F29" s="581" t="s">
        <v>320</v>
      </c>
      <c r="G29" s="582" t="s">
        <v>2892</v>
      </c>
      <c r="H29" s="583" t="s">
        <v>3074</v>
      </c>
      <c r="I29" s="583" t="s">
        <v>1045</v>
      </c>
      <c r="J29" s="583" t="s">
        <v>1046</v>
      </c>
      <c r="K29" s="581" t="s">
        <v>3026</v>
      </c>
      <c r="L29" s="580" t="s">
        <v>260</v>
      </c>
      <c r="M29" s="580" t="s">
        <v>243</v>
      </c>
      <c r="N29" s="584" t="s">
        <v>3038</v>
      </c>
      <c r="O29" s="584" t="s">
        <v>25</v>
      </c>
      <c r="P29" s="585" t="s">
        <v>12</v>
      </c>
      <c r="Q29" s="585" t="s">
        <v>13</v>
      </c>
      <c r="R29" s="586" t="s">
        <v>2884</v>
      </c>
      <c r="S29" s="586" t="s">
        <v>279</v>
      </c>
      <c r="T29" s="586" t="s">
        <v>280</v>
      </c>
      <c r="U29" s="586" t="s">
        <v>321</v>
      </c>
      <c r="V29" s="586" t="s">
        <v>1065</v>
      </c>
    </row>
    <row r="30" spans="1:22" s="6" customFormat="1" ht="25" customHeight="1">
      <c r="A30" s="185" t="s">
        <v>202</v>
      </c>
      <c r="B30" s="1313"/>
      <c r="C30" s="186"/>
      <c r="D30" s="185"/>
      <c r="E30" s="185" t="s">
        <v>202</v>
      </c>
      <c r="F30" s="185" t="s">
        <v>202</v>
      </c>
      <c r="G30" s="185"/>
      <c r="H30" s="185"/>
      <c r="I30" s="185"/>
      <c r="J30" s="185"/>
      <c r="K30" s="187"/>
      <c r="L30" s="187"/>
      <c r="M30" s="187"/>
      <c r="N30" s="188"/>
      <c r="O30" s="188"/>
      <c r="P30" s="188"/>
      <c r="Q30" s="188"/>
      <c r="R30" s="228"/>
      <c r="S30" s="228"/>
      <c r="T30" s="229"/>
      <c r="U30" s="228"/>
      <c r="V30" s="1285">
        <f t="shared" ref="V30:V93" si="6">R30+S30+U30</f>
        <v>0</v>
      </c>
    </row>
    <row r="31" spans="1:22" s="6" customFormat="1" ht="25" customHeight="1">
      <c r="A31" s="185" t="s">
        <v>202</v>
      </c>
      <c r="B31" s="1313"/>
      <c r="C31" s="186"/>
      <c r="D31" s="185"/>
      <c r="E31" s="185" t="s">
        <v>202</v>
      </c>
      <c r="F31" s="185" t="s">
        <v>202</v>
      </c>
      <c r="G31" s="185"/>
      <c r="H31" s="185"/>
      <c r="I31" s="185"/>
      <c r="J31" s="185"/>
      <c r="K31" s="187"/>
      <c r="L31" s="187"/>
      <c r="M31" s="187"/>
      <c r="N31" s="188"/>
      <c r="O31" s="188"/>
      <c r="P31" s="188"/>
      <c r="Q31" s="188"/>
      <c r="R31" s="228"/>
      <c r="S31" s="228"/>
      <c r="T31" s="229"/>
      <c r="U31" s="228"/>
      <c r="V31" s="1285">
        <f t="shared" si="6"/>
        <v>0</v>
      </c>
    </row>
    <row r="32" spans="1:22" s="6" customFormat="1" ht="25" customHeight="1">
      <c r="A32" s="185" t="s">
        <v>202</v>
      </c>
      <c r="B32" s="1314"/>
      <c r="C32" s="186"/>
      <c r="D32" s="185"/>
      <c r="E32" s="185" t="s">
        <v>202</v>
      </c>
      <c r="F32" s="185" t="s">
        <v>202</v>
      </c>
      <c r="G32" s="185"/>
      <c r="H32" s="185"/>
      <c r="I32" s="185"/>
      <c r="J32" s="185"/>
      <c r="K32" s="187"/>
      <c r="L32" s="187"/>
      <c r="M32" s="187"/>
      <c r="N32" s="188"/>
      <c r="O32" s="188"/>
      <c r="P32" s="188"/>
      <c r="Q32" s="188"/>
      <c r="R32" s="228"/>
      <c r="S32" s="228"/>
      <c r="T32" s="229"/>
      <c r="U32" s="228"/>
      <c r="V32" s="1285">
        <f t="shared" si="6"/>
        <v>0</v>
      </c>
    </row>
    <row r="33" spans="1:22" s="6" customFormat="1" ht="25" customHeight="1">
      <c r="A33" s="185" t="s">
        <v>202</v>
      </c>
      <c r="B33" s="1314"/>
      <c r="C33" s="186"/>
      <c r="D33" s="185"/>
      <c r="E33" s="185" t="s">
        <v>202</v>
      </c>
      <c r="F33" s="185" t="s">
        <v>202</v>
      </c>
      <c r="G33" s="185"/>
      <c r="H33" s="185"/>
      <c r="I33" s="185"/>
      <c r="J33" s="185"/>
      <c r="K33" s="187"/>
      <c r="L33" s="187"/>
      <c r="M33" s="187"/>
      <c r="N33" s="188"/>
      <c r="O33" s="188"/>
      <c r="P33" s="188"/>
      <c r="Q33" s="188"/>
      <c r="R33" s="228"/>
      <c r="S33" s="228"/>
      <c r="T33" s="229"/>
      <c r="U33" s="228"/>
      <c r="V33" s="1285">
        <f t="shared" si="6"/>
        <v>0</v>
      </c>
    </row>
    <row r="34" spans="1:22" s="6" customFormat="1" ht="25" customHeight="1">
      <c r="A34" s="185" t="s">
        <v>202</v>
      </c>
      <c r="B34" s="1314"/>
      <c r="C34" s="186"/>
      <c r="D34" s="185"/>
      <c r="E34" s="185" t="s">
        <v>202</v>
      </c>
      <c r="F34" s="185" t="s">
        <v>202</v>
      </c>
      <c r="G34" s="185"/>
      <c r="H34" s="185"/>
      <c r="I34" s="185"/>
      <c r="J34" s="185"/>
      <c r="K34" s="187"/>
      <c r="L34" s="187"/>
      <c r="M34" s="187"/>
      <c r="N34" s="188"/>
      <c r="O34" s="188"/>
      <c r="P34" s="188"/>
      <c r="Q34" s="188"/>
      <c r="R34" s="228"/>
      <c r="S34" s="228"/>
      <c r="T34" s="229"/>
      <c r="U34" s="228"/>
      <c r="V34" s="1285">
        <f t="shared" si="6"/>
        <v>0</v>
      </c>
    </row>
    <row r="35" spans="1:22" s="6" customFormat="1" ht="25" customHeight="1">
      <c r="A35" s="185" t="s">
        <v>202</v>
      </c>
      <c r="B35" s="1314"/>
      <c r="C35" s="186"/>
      <c r="D35" s="185"/>
      <c r="E35" s="185" t="s">
        <v>202</v>
      </c>
      <c r="F35" s="185" t="s">
        <v>202</v>
      </c>
      <c r="G35" s="185"/>
      <c r="H35" s="185"/>
      <c r="I35" s="185"/>
      <c r="J35" s="185"/>
      <c r="K35" s="187"/>
      <c r="L35" s="187"/>
      <c r="M35" s="187"/>
      <c r="N35" s="188"/>
      <c r="O35" s="188"/>
      <c r="P35" s="188"/>
      <c r="Q35" s="188"/>
      <c r="R35" s="228"/>
      <c r="S35" s="228"/>
      <c r="T35" s="229"/>
      <c r="U35" s="228"/>
      <c r="V35" s="1285">
        <f t="shared" si="6"/>
        <v>0</v>
      </c>
    </row>
    <row r="36" spans="1:22" s="6" customFormat="1" ht="25" customHeight="1">
      <c r="A36" s="185" t="s">
        <v>202</v>
      </c>
      <c r="B36" s="1314"/>
      <c r="C36" s="186"/>
      <c r="D36" s="185"/>
      <c r="E36" s="185" t="s">
        <v>202</v>
      </c>
      <c r="F36" s="185" t="s">
        <v>202</v>
      </c>
      <c r="G36" s="185"/>
      <c r="H36" s="185"/>
      <c r="I36" s="185"/>
      <c r="J36" s="185"/>
      <c r="K36" s="187"/>
      <c r="L36" s="187"/>
      <c r="M36" s="187"/>
      <c r="N36" s="188"/>
      <c r="O36" s="188"/>
      <c r="P36" s="188"/>
      <c r="Q36" s="188"/>
      <c r="R36" s="228"/>
      <c r="S36" s="228"/>
      <c r="T36" s="229"/>
      <c r="U36" s="228"/>
      <c r="V36" s="1285">
        <f t="shared" si="6"/>
        <v>0</v>
      </c>
    </row>
    <row r="37" spans="1:22" s="6" customFormat="1" ht="25" customHeight="1">
      <c r="A37" s="185" t="s">
        <v>202</v>
      </c>
      <c r="B37" s="1314"/>
      <c r="C37" s="186"/>
      <c r="D37" s="185"/>
      <c r="E37" s="185" t="s">
        <v>202</v>
      </c>
      <c r="F37" s="185" t="s">
        <v>202</v>
      </c>
      <c r="G37" s="185"/>
      <c r="H37" s="185"/>
      <c r="I37" s="185"/>
      <c r="J37" s="185"/>
      <c r="K37" s="187"/>
      <c r="L37" s="187"/>
      <c r="M37" s="187"/>
      <c r="N37" s="188"/>
      <c r="O37" s="188"/>
      <c r="P37" s="188"/>
      <c r="Q37" s="188"/>
      <c r="R37" s="228"/>
      <c r="S37" s="228"/>
      <c r="T37" s="229"/>
      <c r="U37" s="228"/>
      <c r="V37" s="1285">
        <f t="shared" si="6"/>
        <v>0</v>
      </c>
    </row>
    <row r="38" spans="1:22" s="6" customFormat="1" ht="25" customHeight="1">
      <c r="A38" s="185" t="s">
        <v>202</v>
      </c>
      <c r="B38" s="1314"/>
      <c r="C38" s="186"/>
      <c r="D38" s="185"/>
      <c r="E38" s="185" t="s">
        <v>202</v>
      </c>
      <c r="F38" s="185" t="s">
        <v>202</v>
      </c>
      <c r="G38" s="185"/>
      <c r="H38" s="185"/>
      <c r="I38" s="185"/>
      <c r="J38" s="185"/>
      <c r="K38" s="187"/>
      <c r="L38" s="187"/>
      <c r="M38" s="187"/>
      <c r="N38" s="188"/>
      <c r="O38" s="188"/>
      <c r="P38" s="188"/>
      <c r="Q38" s="188"/>
      <c r="R38" s="228"/>
      <c r="S38" s="228"/>
      <c r="T38" s="229"/>
      <c r="U38" s="228"/>
      <c r="V38" s="1285">
        <f t="shared" si="6"/>
        <v>0</v>
      </c>
    </row>
    <row r="39" spans="1:22" s="6" customFormat="1" ht="25" customHeight="1">
      <c r="A39" s="185" t="s">
        <v>202</v>
      </c>
      <c r="B39" s="1314"/>
      <c r="C39" s="186"/>
      <c r="D39" s="185"/>
      <c r="E39" s="185" t="s">
        <v>202</v>
      </c>
      <c r="F39" s="185" t="s">
        <v>202</v>
      </c>
      <c r="G39" s="185"/>
      <c r="H39" s="185"/>
      <c r="I39" s="185"/>
      <c r="J39" s="185"/>
      <c r="K39" s="187"/>
      <c r="L39" s="187"/>
      <c r="M39" s="187"/>
      <c r="N39" s="188"/>
      <c r="O39" s="188"/>
      <c r="P39" s="188"/>
      <c r="Q39" s="188"/>
      <c r="R39" s="228"/>
      <c r="S39" s="228"/>
      <c r="T39" s="229"/>
      <c r="U39" s="228"/>
      <c r="V39" s="1285">
        <f t="shared" si="6"/>
        <v>0</v>
      </c>
    </row>
    <row r="40" spans="1:22" s="6" customFormat="1" ht="25" customHeight="1">
      <c r="A40" s="185" t="s">
        <v>202</v>
      </c>
      <c r="B40" s="1314"/>
      <c r="C40" s="186"/>
      <c r="D40" s="185"/>
      <c r="E40" s="185" t="s">
        <v>202</v>
      </c>
      <c r="F40" s="185" t="s">
        <v>202</v>
      </c>
      <c r="G40" s="185"/>
      <c r="H40" s="185"/>
      <c r="I40" s="185"/>
      <c r="J40" s="185"/>
      <c r="K40" s="187"/>
      <c r="L40" s="187"/>
      <c r="M40" s="187"/>
      <c r="N40" s="188"/>
      <c r="O40" s="188"/>
      <c r="P40" s="188"/>
      <c r="Q40" s="188"/>
      <c r="R40" s="228"/>
      <c r="S40" s="228"/>
      <c r="T40" s="229"/>
      <c r="U40" s="228"/>
      <c r="V40" s="1285">
        <f t="shared" si="6"/>
        <v>0</v>
      </c>
    </row>
    <row r="41" spans="1:22" s="6" customFormat="1" ht="25" customHeight="1">
      <c r="A41" s="185" t="s">
        <v>202</v>
      </c>
      <c r="B41" s="1314"/>
      <c r="C41" s="186"/>
      <c r="D41" s="185"/>
      <c r="E41" s="185" t="s">
        <v>202</v>
      </c>
      <c r="F41" s="185" t="s">
        <v>202</v>
      </c>
      <c r="G41" s="185"/>
      <c r="H41" s="185"/>
      <c r="I41" s="185"/>
      <c r="J41" s="185"/>
      <c r="K41" s="187"/>
      <c r="L41" s="187"/>
      <c r="M41" s="187"/>
      <c r="N41" s="188"/>
      <c r="O41" s="188"/>
      <c r="P41" s="188"/>
      <c r="Q41" s="188"/>
      <c r="R41" s="228"/>
      <c r="S41" s="228"/>
      <c r="T41" s="229"/>
      <c r="U41" s="228"/>
      <c r="V41" s="1285">
        <f t="shared" si="6"/>
        <v>0</v>
      </c>
    </row>
    <row r="42" spans="1:22" s="6" customFormat="1" ht="25" customHeight="1">
      <c r="A42" s="185" t="s">
        <v>202</v>
      </c>
      <c r="B42" s="1314"/>
      <c r="C42" s="186"/>
      <c r="D42" s="185"/>
      <c r="E42" s="185" t="s">
        <v>202</v>
      </c>
      <c r="F42" s="185" t="s">
        <v>202</v>
      </c>
      <c r="G42" s="185"/>
      <c r="H42" s="185"/>
      <c r="I42" s="185"/>
      <c r="J42" s="185"/>
      <c r="K42" s="187"/>
      <c r="L42" s="187"/>
      <c r="M42" s="187"/>
      <c r="N42" s="188"/>
      <c r="O42" s="188"/>
      <c r="P42" s="188"/>
      <c r="Q42" s="188"/>
      <c r="R42" s="228"/>
      <c r="S42" s="228"/>
      <c r="T42" s="229"/>
      <c r="U42" s="228"/>
      <c r="V42" s="1285">
        <f t="shared" si="6"/>
        <v>0</v>
      </c>
    </row>
    <row r="43" spans="1:22" s="6" customFormat="1" ht="25" customHeight="1">
      <c r="A43" s="185" t="s">
        <v>202</v>
      </c>
      <c r="B43" s="1314"/>
      <c r="C43" s="186"/>
      <c r="D43" s="185"/>
      <c r="E43" s="185" t="s">
        <v>202</v>
      </c>
      <c r="F43" s="185" t="s">
        <v>202</v>
      </c>
      <c r="G43" s="185"/>
      <c r="H43" s="185"/>
      <c r="I43" s="185"/>
      <c r="J43" s="185"/>
      <c r="K43" s="187"/>
      <c r="L43" s="187"/>
      <c r="M43" s="187"/>
      <c r="N43" s="188"/>
      <c r="O43" s="188"/>
      <c r="P43" s="188"/>
      <c r="Q43" s="188"/>
      <c r="R43" s="228"/>
      <c r="S43" s="228"/>
      <c r="T43" s="229"/>
      <c r="U43" s="228"/>
      <c r="V43" s="1285">
        <f t="shared" si="6"/>
        <v>0</v>
      </c>
    </row>
    <row r="44" spans="1:22" s="6" customFormat="1" ht="25" customHeight="1">
      <c r="A44" s="185" t="s">
        <v>202</v>
      </c>
      <c r="B44" s="1314"/>
      <c r="C44" s="186"/>
      <c r="D44" s="185"/>
      <c r="E44" s="185" t="s">
        <v>202</v>
      </c>
      <c r="F44" s="185" t="s">
        <v>202</v>
      </c>
      <c r="G44" s="185"/>
      <c r="H44" s="185"/>
      <c r="I44" s="185"/>
      <c r="J44" s="185"/>
      <c r="K44" s="187"/>
      <c r="L44" s="187"/>
      <c r="M44" s="187"/>
      <c r="N44" s="188"/>
      <c r="O44" s="188"/>
      <c r="P44" s="188"/>
      <c r="Q44" s="188"/>
      <c r="R44" s="228"/>
      <c r="S44" s="228"/>
      <c r="T44" s="229"/>
      <c r="U44" s="228"/>
      <c r="V44" s="1285">
        <f t="shared" si="6"/>
        <v>0</v>
      </c>
    </row>
    <row r="45" spans="1:22" s="6" customFormat="1" ht="25" customHeight="1">
      <c r="A45" s="185" t="s">
        <v>202</v>
      </c>
      <c r="B45" s="1314"/>
      <c r="C45" s="186"/>
      <c r="D45" s="185"/>
      <c r="E45" s="185" t="s">
        <v>202</v>
      </c>
      <c r="F45" s="185" t="s">
        <v>202</v>
      </c>
      <c r="G45" s="185"/>
      <c r="H45" s="185"/>
      <c r="I45" s="185"/>
      <c r="J45" s="185"/>
      <c r="K45" s="187"/>
      <c r="L45" s="187"/>
      <c r="M45" s="187"/>
      <c r="N45" s="188"/>
      <c r="O45" s="188"/>
      <c r="P45" s="188"/>
      <c r="Q45" s="188"/>
      <c r="R45" s="228"/>
      <c r="S45" s="228"/>
      <c r="T45" s="229"/>
      <c r="U45" s="228"/>
      <c r="V45" s="1285">
        <f t="shared" si="6"/>
        <v>0</v>
      </c>
    </row>
    <row r="46" spans="1:22" s="6" customFormat="1" ht="25" customHeight="1">
      <c r="A46" s="185" t="s">
        <v>202</v>
      </c>
      <c r="B46" s="1314"/>
      <c r="C46" s="186"/>
      <c r="D46" s="185"/>
      <c r="E46" s="185" t="s">
        <v>202</v>
      </c>
      <c r="F46" s="185" t="s">
        <v>202</v>
      </c>
      <c r="G46" s="185"/>
      <c r="H46" s="185"/>
      <c r="I46" s="185"/>
      <c r="J46" s="185"/>
      <c r="K46" s="187"/>
      <c r="L46" s="187"/>
      <c r="M46" s="187"/>
      <c r="N46" s="188"/>
      <c r="O46" s="188"/>
      <c r="P46" s="188"/>
      <c r="Q46" s="188"/>
      <c r="R46" s="228"/>
      <c r="S46" s="228"/>
      <c r="T46" s="229"/>
      <c r="U46" s="228"/>
      <c r="V46" s="1285">
        <f t="shared" si="6"/>
        <v>0</v>
      </c>
    </row>
    <row r="47" spans="1:22" s="6" customFormat="1" ht="25" customHeight="1">
      <c r="A47" s="185" t="s">
        <v>202</v>
      </c>
      <c r="B47" s="1314"/>
      <c r="C47" s="186"/>
      <c r="D47" s="185"/>
      <c r="E47" s="185" t="s">
        <v>202</v>
      </c>
      <c r="F47" s="185" t="s">
        <v>202</v>
      </c>
      <c r="G47" s="185"/>
      <c r="H47" s="185"/>
      <c r="I47" s="185"/>
      <c r="J47" s="185"/>
      <c r="K47" s="187"/>
      <c r="L47" s="187"/>
      <c r="M47" s="187"/>
      <c r="N47" s="188"/>
      <c r="O47" s="188"/>
      <c r="P47" s="188"/>
      <c r="Q47" s="188"/>
      <c r="R47" s="228"/>
      <c r="S47" s="228"/>
      <c r="T47" s="229"/>
      <c r="U47" s="228"/>
      <c r="V47" s="1285">
        <f t="shared" si="6"/>
        <v>0</v>
      </c>
    </row>
    <row r="48" spans="1:22" s="6" customFormat="1" ht="25" customHeight="1">
      <c r="A48" s="185" t="s">
        <v>202</v>
      </c>
      <c r="B48" s="1314"/>
      <c r="C48" s="186"/>
      <c r="D48" s="185"/>
      <c r="E48" s="185" t="s">
        <v>202</v>
      </c>
      <c r="F48" s="185" t="s">
        <v>202</v>
      </c>
      <c r="G48" s="185"/>
      <c r="H48" s="185"/>
      <c r="I48" s="185"/>
      <c r="J48" s="185"/>
      <c r="K48" s="187"/>
      <c r="L48" s="187"/>
      <c r="M48" s="187"/>
      <c r="N48" s="188"/>
      <c r="O48" s="188"/>
      <c r="P48" s="188"/>
      <c r="Q48" s="188"/>
      <c r="R48" s="228"/>
      <c r="S48" s="228"/>
      <c r="T48" s="229"/>
      <c r="U48" s="228"/>
      <c r="V48" s="1285">
        <f t="shared" si="6"/>
        <v>0</v>
      </c>
    </row>
    <row r="49" spans="1:22" s="6" customFormat="1" ht="25" customHeight="1">
      <c r="A49" s="185" t="s">
        <v>202</v>
      </c>
      <c r="B49" s="1314"/>
      <c r="C49" s="186"/>
      <c r="D49" s="185"/>
      <c r="E49" s="185" t="s">
        <v>202</v>
      </c>
      <c r="F49" s="185" t="s">
        <v>202</v>
      </c>
      <c r="G49" s="185"/>
      <c r="H49" s="185"/>
      <c r="I49" s="185"/>
      <c r="J49" s="185"/>
      <c r="K49" s="187"/>
      <c r="L49" s="187"/>
      <c r="M49" s="187"/>
      <c r="N49" s="188"/>
      <c r="O49" s="188"/>
      <c r="P49" s="188"/>
      <c r="Q49" s="188"/>
      <c r="R49" s="228"/>
      <c r="S49" s="228"/>
      <c r="T49" s="229"/>
      <c r="U49" s="228"/>
      <c r="V49" s="1285">
        <f t="shared" si="6"/>
        <v>0</v>
      </c>
    </row>
    <row r="50" spans="1:22" s="6" customFormat="1" ht="25" customHeight="1">
      <c r="A50" s="185" t="s">
        <v>202</v>
      </c>
      <c r="B50" s="1314"/>
      <c r="C50" s="186"/>
      <c r="D50" s="185"/>
      <c r="E50" s="185" t="s">
        <v>202</v>
      </c>
      <c r="F50" s="185" t="s">
        <v>202</v>
      </c>
      <c r="G50" s="185"/>
      <c r="H50" s="185"/>
      <c r="I50" s="185"/>
      <c r="J50" s="185"/>
      <c r="K50" s="187"/>
      <c r="L50" s="187"/>
      <c r="M50" s="187"/>
      <c r="N50" s="188"/>
      <c r="O50" s="188"/>
      <c r="P50" s="188"/>
      <c r="Q50" s="188"/>
      <c r="R50" s="228"/>
      <c r="S50" s="228"/>
      <c r="T50" s="229"/>
      <c r="U50" s="228"/>
      <c r="V50" s="1285">
        <f t="shared" si="6"/>
        <v>0</v>
      </c>
    </row>
    <row r="51" spans="1:22" s="6" customFormat="1" ht="25" customHeight="1">
      <c r="A51" s="185" t="s">
        <v>202</v>
      </c>
      <c r="B51" s="1314"/>
      <c r="C51" s="186"/>
      <c r="D51" s="185"/>
      <c r="E51" s="185" t="s">
        <v>202</v>
      </c>
      <c r="F51" s="185" t="s">
        <v>202</v>
      </c>
      <c r="G51" s="185"/>
      <c r="H51" s="185"/>
      <c r="I51" s="185"/>
      <c r="J51" s="185"/>
      <c r="K51" s="187"/>
      <c r="L51" s="187"/>
      <c r="M51" s="187"/>
      <c r="N51" s="188"/>
      <c r="O51" s="188"/>
      <c r="P51" s="188"/>
      <c r="Q51" s="188"/>
      <c r="R51" s="228"/>
      <c r="S51" s="228"/>
      <c r="T51" s="229"/>
      <c r="U51" s="228"/>
      <c r="V51" s="1285">
        <f t="shared" si="6"/>
        <v>0</v>
      </c>
    </row>
    <row r="52" spans="1:22" s="6" customFormat="1" ht="25" customHeight="1">
      <c r="A52" s="185" t="s">
        <v>202</v>
      </c>
      <c r="B52" s="1314"/>
      <c r="C52" s="186"/>
      <c r="D52" s="185"/>
      <c r="E52" s="185" t="s">
        <v>202</v>
      </c>
      <c r="F52" s="185" t="s">
        <v>202</v>
      </c>
      <c r="G52" s="185"/>
      <c r="H52" s="185"/>
      <c r="I52" s="185"/>
      <c r="J52" s="185"/>
      <c r="K52" s="187"/>
      <c r="L52" s="187"/>
      <c r="M52" s="187"/>
      <c r="N52" s="188"/>
      <c r="O52" s="188"/>
      <c r="P52" s="188"/>
      <c r="Q52" s="188"/>
      <c r="R52" s="228"/>
      <c r="S52" s="228"/>
      <c r="T52" s="229"/>
      <c r="U52" s="228"/>
      <c r="V52" s="1285">
        <f t="shared" si="6"/>
        <v>0</v>
      </c>
    </row>
    <row r="53" spans="1:22" s="6" customFormat="1" ht="25" customHeight="1">
      <c r="A53" s="185" t="s">
        <v>202</v>
      </c>
      <c r="B53" s="1314"/>
      <c r="C53" s="186"/>
      <c r="D53" s="185"/>
      <c r="E53" s="185" t="s">
        <v>202</v>
      </c>
      <c r="F53" s="185" t="s">
        <v>202</v>
      </c>
      <c r="G53" s="185"/>
      <c r="H53" s="185"/>
      <c r="I53" s="185"/>
      <c r="J53" s="185"/>
      <c r="K53" s="187"/>
      <c r="L53" s="187"/>
      <c r="M53" s="187"/>
      <c r="N53" s="188"/>
      <c r="O53" s="188"/>
      <c r="P53" s="188"/>
      <c r="Q53" s="188"/>
      <c r="R53" s="228"/>
      <c r="S53" s="228"/>
      <c r="T53" s="229"/>
      <c r="U53" s="228"/>
      <c r="V53" s="1285">
        <f t="shared" si="6"/>
        <v>0</v>
      </c>
    </row>
    <row r="54" spans="1:22" s="6" customFormat="1" ht="25" customHeight="1">
      <c r="A54" s="185" t="s">
        <v>202</v>
      </c>
      <c r="B54" s="1314"/>
      <c r="C54" s="186"/>
      <c r="D54" s="185"/>
      <c r="E54" s="185" t="s">
        <v>202</v>
      </c>
      <c r="F54" s="185" t="s">
        <v>202</v>
      </c>
      <c r="G54" s="185"/>
      <c r="H54" s="185"/>
      <c r="I54" s="185"/>
      <c r="J54" s="185"/>
      <c r="K54" s="187"/>
      <c r="L54" s="187"/>
      <c r="M54" s="187"/>
      <c r="N54" s="188"/>
      <c r="O54" s="188"/>
      <c r="P54" s="188"/>
      <c r="Q54" s="188"/>
      <c r="R54" s="228"/>
      <c r="S54" s="228"/>
      <c r="T54" s="229"/>
      <c r="U54" s="228"/>
      <c r="V54" s="1285">
        <f t="shared" si="6"/>
        <v>0</v>
      </c>
    </row>
    <row r="55" spans="1:22" s="6" customFormat="1" ht="25" customHeight="1">
      <c r="A55" s="185" t="s">
        <v>202</v>
      </c>
      <c r="B55" s="1314"/>
      <c r="C55" s="186"/>
      <c r="D55" s="185"/>
      <c r="E55" s="185" t="s">
        <v>202</v>
      </c>
      <c r="F55" s="185" t="s">
        <v>202</v>
      </c>
      <c r="G55" s="185"/>
      <c r="H55" s="185"/>
      <c r="I55" s="185"/>
      <c r="J55" s="185"/>
      <c r="K55" s="187"/>
      <c r="L55" s="187"/>
      <c r="M55" s="187"/>
      <c r="N55" s="188"/>
      <c r="O55" s="188"/>
      <c r="P55" s="188"/>
      <c r="Q55" s="188"/>
      <c r="R55" s="228"/>
      <c r="S55" s="228"/>
      <c r="T55" s="229"/>
      <c r="U55" s="228"/>
      <c r="V55" s="1285">
        <f t="shared" si="6"/>
        <v>0</v>
      </c>
    </row>
    <row r="56" spans="1:22" s="6" customFormat="1" ht="25" customHeight="1">
      <c r="A56" s="185" t="s">
        <v>202</v>
      </c>
      <c r="B56" s="1314"/>
      <c r="C56" s="186"/>
      <c r="D56" s="185"/>
      <c r="E56" s="185" t="s">
        <v>202</v>
      </c>
      <c r="F56" s="185" t="s">
        <v>202</v>
      </c>
      <c r="G56" s="185"/>
      <c r="H56" s="185"/>
      <c r="I56" s="185"/>
      <c r="J56" s="185"/>
      <c r="K56" s="187"/>
      <c r="L56" s="187"/>
      <c r="M56" s="187"/>
      <c r="N56" s="188"/>
      <c r="O56" s="188"/>
      <c r="P56" s="188"/>
      <c r="Q56" s="188"/>
      <c r="R56" s="228"/>
      <c r="S56" s="228"/>
      <c r="T56" s="229"/>
      <c r="U56" s="228"/>
      <c r="V56" s="1285">
        <f t="shared" si="6"/>
        <v>0</v>
      </c>
    </row>
    <row r="57" spans="1:22" s="6" customFormat="1" ht="25" customHeight="1">
      <c r="A57" s="185" t="s">
        <v>202</v>
      </c>
      <c r="B57" s="1314"/>
      <c r="C57" s="186"/>
      <c r="D57" s="185"/>
      <c r="E57" s="185" t="s">
        <v>202</v>
      </c>
      <c r="F57" s="185" t="s">
        <v>202</v>
      </c>
      <c r="G57" s="185"/>
      <c r="H57" s="185"/>
      <c r="I57" s="185"/>
      <c r="J57" s="185"/>
      <c r="K57" s="187"/>
      <c r="L57" s="187"/>
      <c r="M57" s="187"/>
      <c r="N57" s="188"/>
      <c r="O57" s="188"/>
      <c r="P57" s="188"/>
      <c r="Q57" s="188"/>
      <c r="R57" s="228"/>
      <c r="S57" s="228"/>
      <c r="T57" s="229"/>
      <c r="U57" s="228"/>
      <c r="V57" s="1285">
        <f t="shared" si="6"/>
        <v>0</v>
      </c>
    </row>
    <row r="58" spans="1:22" s="6" customFormat="1" ht="25" customHeight="1">
      <c r="A58" s="185" t="s">
        <v>202</v>
      </c>
      <c r="B58" s="1314"/>
      <c r="C58" s="186"/>
      <c r="D58" s="185"/>
      <c r="E58" s="185" t="s">
        <v>202</v>
      </c>
      <c r="F58" s="185" t="s">
        <v>202</v>
      </c>
      <c r="G58" s="185"/>
      <c r="H58" s="185"/>
      <c r="I58" s="185"/>
      <c r="J58" s="185"/>
      <c r="K58" s="187"/>
      <c r="L58" s="187"/>
      <c r="M58" s="187"/>
      <c r="N58" s="188"/>
      <c r="O58" s="188"/>
      <c r="P58" s="188"/>
      <c r="Q58" s="188"/>
      <c r="R58" s="228"/>
      <c r="S58" s="228"/>
      <c r="T58" s="229"/>
      <c r="U58" s="228"/>
      <c r="V58" s="1285">
        <f t="shared" si="6"/>
        <v>0</v>
      </c>
    </row>
    <row r="59" spans="1:22" s="6" customFormat="1" ht="25" customHeight="1">
      <c r="A59" s="185" t="s">
        <v>202</v>
      </c>
      <c r="B59" s="1314"/>
      <c r="C59" s="186"/>
      <c r="D59" s="185"/>
      <c r="E59" s="185" t="s">
        <v>202</v>
      </c>
      <c r="F59" s="185" t="s">
        <v>202</v>
      </c>
      <c r="G59" s="185"/>
      <c r="H59" s="185"/>
      <c r="I59" s="185"/>
      <c r="J59" s="185"/>
      <c r="K59" s="187"/>
      <c r="L59" s="187"/>
      <c r="M59" s="187"/>
      <c r="N59" s="188"/>
      <c r="O59" s="188"/>
      <c r="P59" s="188"/>
      <c r="Q59" s="188"/>
      <c r="R59" s="228"/>
      <c r="S59" s="228"/>
      <c r="T59" s="229"/>
      <c r="U59" s="228"/>
      <c r="V59" s="1285">
        <f t="shared" si="6"/>
        <v>0</v>
      </c>
    </row>
    <row r="60" spans="1:22" s="6" customFormat="1" ht="25" customHeight="1">
      <c r="A60" s="185" t="s">
        <v>202</v>
      </c>
      <c r="B60" s="1314"/>
      <c r="C60" s="186"/>
      <c r="D60" s="185"/>
      <c r="E60" s="185" t="s">
        <v>202</v>
      </c>
      <c r="F60" s="185" t="s">
        <v>202</v>
      </c>
      <c r="G60" s="185"/>
      <c r="H60" s="185"/>
      <c r="I60" s="185"/>
      <c r="J60" s="185"/>
      <c r="K60" s="187"/>
      <c r="L60" s="187"/>
      <c r="M60" s="187"/>
      <c r="N60" s="188"/>
      <c r="O60" s="188"/>
      <c r="P60" s="188"/>
      <c r="Q60" s="188"/>
      <c r="R60" s="228"/>
      <c r="S60" s="228"/>
      <c r="T60" s="229"/>
      <c r="U60" s="228"/>
      <c r="V60" s="1285">
        <f t="shared" si="6"/>
        <v>0</v>
      </c>
    </row>
    <row r="61" spans="1:22" s="6" customFormat="1" ht="25" customHeight="1">
      <c r="A61" s="185" t="s">
        <v>202</v>
      </c>
      <c r="B61" s="1314"/>
      <c r="C61" s="186"/>
      <c r="D61" s="185"/>
      <c r="E61" s="185" t="s">
        <v>202</v>
      </c>
      <c r="F61" s="185" t="s">
        <v>202</v>
      </c>
      <c r="G61" s="185"/>
      <c r="H61" s="185"/>
      <c r="I61" s="185"/>
      <c r="J61" s="185"/>
      <c r="K61" s="187"/>
      <c r="L61" s="187"/>
      <c r="M61" s="187"/>
      <c r="N61" s="188"/>
      <c r="O61" s="188"/>
      <c r="P61" s="188"/>
      <c r="Q61" s="188"/>
      <c r="R61" s="228"/>
      <c r="S61" s="228"/>
      <c r="T61" s="229"/>
      <c r="U61" s="228"/>
      <c r="V61" s="1285">
        <f t="shared" si="6"/>
        <v>0</v>
      </c>
    </row>
    <row r="62" spans="1:22" s="6" customFormat="1" ht="25" customHeight="1">
      <c r="A62" s="185" t="s">
        <v>202</v>
      </c>
      <c r="B62" s="1314"/>
      <c r="C62" s="186"/>
      <c r="D62" s="185"/>
      <c r="E62" s="185" t="s">
        <v>202</v>
      </c>
      <c r="F62" s="185" t="s">
        <v>202</v>
      </c>
      <c r="G62" s="185"/>
      <c r="H62" s="185"/>
      <c r="I62" s="185"/>
      <c r="J62" s="185"/>
      <c r="K62" s="187"/>
      <c r="L62" s="187"/>
      <c r="M62" s="187"/>
      <c r="N62" s="188"/>
      <c r="O62" s="188"/>
      <c r="P62" s="188"/>
      <c r="Q62" s="188"/>
      <c r="R62" s="228"/>
      <c r="S62" s="228"/>
      <c r="T62" s="229"/>
      <c r="U62" s="228"/>
      <c r="V62" s="1285">
        <f t="shared" si="6"/>
        <v>0</v>
      </c>
    </row>
    <row r="63" spans="1:22" s="6" customFormat="1" ht="25" customHeight="1">
      <c r="A63" s="185" t="s">
        <v>202</v>
      </c>
      <c r="B63" s="1314"/>
      <c r="C63" s="186"/>
      <c r="D63" s="185"/>
      <c r="E63" s="185" t="s">
        <v>202</v>
      </c>
      <c r="F63" s="185" t="s">
        <v>202</v>
      </c>
      <c r="G63" s="185"/>
      <c r="H63" s="185"/>
      <c r="I63" s="185"/>
      <c r="J63" s="185"/>
      <c r="K63" s="187"/>
      <c r="L63" s="187"/>
      <c r="M63" s="187"/>
      <c r="N63" s="188"/>
      <c r="O63" s="188"/>
      <c r="P63" s="188"/>
      <c r="Q63" s="188"/>
      <c r="R63" s="228"/>
      <c r="S63" s="228"/>
      <c r="T63" s="229"/>
      <c r="U63" s="228"/>
      <c r="V63" s="1285">
        <f t="shared" si="6"/>
        <v>0</v>
      </c>
    </row>
    <row r="64" spans="1:22" s="6" customFormat="1" ht="25" customHeight="1">
      <c r="A64" s="185" t="s">
        <v>202</v>
      </c>
      <c r="B64" s="1314"/>
      <c r="C64" s="186"/>
      <c r="D64" s="185"/>
      <c r="E64" s="185" t="s">
        <v>202</v>
      </c>
      <c r="F64" s="185" t="s">
        <v>202</v>
      </c>
      <c r="G64" s="185"/>
      <c r="H64" s="185"/>
      <c r="I64" s="185"/>
      <c r="J64" s="185"/>
      <c r="K64" s="187"/>
      <c r="L64" s="187"/>
      <c r="M64" s="187"/>
      <c r="N64" s="188"/>
      <c r="O64" s="188"/>
      <c r="P64" s="188"/>
      <c r="Q64" s="188"/>
      <c r="R64" s="228"/>
      <c r="S64" s="228"/>
      <c r="T64" s="229"/>
      <c r="U64" s="228"/>
      <c r="V64" s="1285">
        <f t="shared" si="6"/>
        <v>0</v>
      </c>
    </row>
    <row r="65" spans="1:22" s="6" customFormat="1" ht="25" customHeight="1">
      <c r="A65" s="185" t="s">
        <v>202</v>
      </c>
      <c r="B65" s="1314"/>
      <c r="C65" s="186"/>
      <c r="D65" s="185"/>
      <c r="E65" s="185" t="s">
        <v>202</v>
      </c>
      <c r="F65" s="185" t="s">
        <v>202</v>
      </c>
      <c r="G65" s="185"/>
      <c r="H65" s="185"/>
      <c r="I65" s="185"/>
      <c r="J65" s="185"/>
      <c r="K65" s="187"/>
      <c r="L65" s="187"/>
      <c r="M65" s="187"/>
      <c r="N65" s="188"/>
      <c r="O65" s="188"/>
      <c r="P65" s="188"/>
      <c r="Q65" s="188"/>
      <c r="R65" s="228"/>
      <c r="S65" s="228"/>
      <c r="T65" s="229"/>
      <c r="U65" s="228"/>
      <c r="V65" s="1285">
        <f t="shared" si="6"/>
        <v>0</v>
      </c>
    </row>
    <row r="66" spans="1:22" s="6" customFormat="1" ht="25" customHeight="1">
      <c r="A66" s="185" t="s">
        <v>202</v>
      </c>
      <c r="B66" s="1314"/>
      <c r="C66" s="186"/>
      <c r="D66" s="185"/>
      <c r="E66" s="185" t="s">
        <v>202</v>
      </c>
      <c r="F66" s="185" t="s">
        <v>202</v>
      </c>
      <c r="G66" s="185"/>
      <c r="H66" s="185"/>
      <c r="I66" s="185"/>
      <c r="J66" s="185"/>
      <c r="K66" s="187"/>
      <c r="L66" s="187"/>
      <c r="M66" s="187"/>
      <c r="N66" s="188"/>
      <c r="O66" s="188"/>
      <c r="P66" s="188"/>
      <c r="Q66" s="188"/>
      <c r="R66" s="228"/>
      <c r="S66" s="228"/>
      <c r="T66" s="229"/>
      <c r="U66" s="228"/>
      <c r="V66" s="1285">
        <f t="shared" si="6"/>
        <v>0</v>
      </c>
    </row>
    <row r="67" spans="1:22" s="6" customFormat="1" ht="25" customHeight="1">
      <c r="A67" s="185" t="s">
        <v>202</v>
      </c>
      <c r="B67" s="1314"/>
      <c r="C67" s="186"/>
      <c r="D67" s="185"/>
      <c r="E67" s="185" t="s">
        <v>202</v>
      </c>
      <c r="F67" s="185" t="s">
        <v>202</v>
      </c>
      <c r="G67" s="185"/>
      <c r="H67" s="185"/>
      <c r="I67" s="185"/>
      <c r="J67" s="185"/>
      <c r="K67" s="187"/>
      <c r="L67" s="187"/>
      <c r="M67" s="187"/>
      <c r="N67" s="188"/>
      <c r="O67" s="188"/>
      <c r="P67" s="188"/>
      <c r="Q67" s="188"/>
      <c r="R67" s="228"/>
      <c r="S67" s="228"/>
      <c r="T67" s="229"/>
      <c r="U67" s="228"/>
      <c r="V67" s="1285">
        <f t="shared" si="6"/>
        <v>0</v>
      </c>
    </row>
    <row r="68" spans="1:22" s="6" customFormat="1" ht="25" customHeight="1">
      <c r="A68" s="185" t="s">
        <v>202</v>
      </c>
      <c r="B68" s="1314"/>
      <c r="C68" s="186"/>
      <c r="D68" s="185"/>
      <c r="E68" s="185" t="s">
        <v>202</v>
      </c>
      <c r="F68" s="185" t="s">
        <v>202</v>
      </c>
      <c r="G68" s="185"/>
      <c r="H68" s="185"/>
      <c r="I68" s="185"/>
      <c r="J68" s="185"/>
      <c r="K68" s="187"/>
      <c r="L68" s="187"/>
      <c r="M68" s="187"/>
      <c r="N68" s="188"/>
      <c r="O68" s="188"/>
      <c r="P68" s="188"/>
      <c r="Q68" s="188"/>
      <c r="R68" s="228"/>
      <c r="S68" s="228"/>
      <c r="T68" s="229"/>
      <c r="U68" s="228"/>
      <c r="V68" s="1285">
        <f t="shared" si="6"/>
        <v>0</v>
      </c>
    </row>
    <row r="69" spans="1:22" s="6" customFormat="1" ht="25" customHeight="1">
      <c r="A69" s="185" t="s">
        <v>202</v>
      </c>
      <c r="B69" s="1314"/>
      <c r="C69" s="186"/>
      <c r="D69" s="185"/>
      <c r="E69" s="185" t="s">
        <v>202</v>
      </c>
      <c r="F69" s="185" t="s">
        <v>202</v>
      </c>
      <c r="G69" s="185"/>
      <c r="H69" s="185"/>
      <c r="I69" s="185"/>
      <c r="J69" s="185"/>
      <c r="K69" s="187"/>
      <c r="L69" s="187"/>
      <c r="M69" s="187"/>
      <c r="N69" s="188"/>
      <c r="O69" s="188"/>
      <c r="P69" s="188"/>
      <c r="Q69" s="188"/>
      <c r="R69" s="228"/>
      <c r="S69" s="228"/>
      <c r="T69" s="229"/>
      <c r="U69" s="228"/>
      <c r="V69" s="1285">
        <f t="shared" si="6"/>
        <v>0</v>
      </c>
    </row>
    <row r="70" spans="1:22" s="6" customFormat="1" ht="25" customHeight="1">
      <c r="A70" s="185" t="s">
        <v>202</v>
      </c>
      <c r="B70" s="1314"/>
      <c r="C70" s="186"/>
      <c r="D70" s="185"/>
      <c r="E70" s="185" t="s">
        <v>202</v>
      </c>
      <c r="F70" s="185" t="s">
        <v>202</v>
      </c>
      <c r="G70" s="185"/>
      <c r="H70" s="185"/>
      <c r="I70" s="185"/>
      <c r="J70" s="185"/>
      <c r="K70" s="187"/>
      <c r="L70" s="187"/>
      <c r="M70" s="187"/>
      <c r="N70" s="188"/>
      <c r="O70" s="188"/>
      <c r="P70" s="188"/>
      <c r="Q70" s="188"/>
      <c r="R70" s="228"/>
      <c r="S70" s="228"/>
      <c r="T70" s="229"/>
      <c r="U70" s="228"/>
      <c r="V70" s="1285">
        <f t="shared" si="6"/>
        <v>0</v>
      </c>
    </row>
    <row r="71" spans="1:22" s="6" customFormat="1" ht="25" customHeight="1">
      <c r="A71" s="185" t="s">
        <v>202</v>
      </c>
      <c r="B71" s="1314"/>
      <c r="C71" s="186"/>
      <c r="D71" s="185"/>
      <c r="E71" s="185" t="s">
        <v>202</v>
      </c>
      <c r="F71" s="185" t="s">
        <v>202</v>
      </c>
      <c r="G71" s="185"/>
      <c r="H71" s="185"/>
      <c r="I71" s="185"/>
      <c r="J71" s="185"/>
      <c r="K71" s="187"/>
      <c r="L71" s="187"/>
      <c r="M71" s="187"/>
      <c r="N71" s="188"/>
      <c r="O71" s="188"/>
      <c r="P71" s="188"/>
      <c r="Q71" s="188"/>
      <c r="R71" s="228"/>
      <c r="S71" s="228"/>
      <c r="T71" s="229"/>
      <c r="U71" s="228"/>
      <c r="V71" s="1285">
        <f t="shared" si="6"/>
        <v>0</v>
      </c>
    </row>
    <row r="72" spans="1:22" s="6" customFormat="1" ht="25" customHeight="1">
      <c r="A72" s="185" t="s">
        <v>202</v>
      </c>
      <c r="B72" s="1314"/>
      <c r="C72" s="186"/>
      <c r="D72" s="185"/>
      <c r="E72" s="185" t="s">
        <v>202</v>
      </c>
      <c r="F72" s="185" t="s">
        <v>202</v>
      </c>
      <c r="G72" s="185"/>
      <c r="H72" s="185"/>
      <c r="I72" s="185"/>
      <c r="J72" s="185"/>
      <c r="K72" s="187"/>
      <c r="L72" s="187"/>
      <c r="M72" s="187"/>
      <c r="N72" s="188"/>
      <c r="O72" s="188"/>
      <c r="P72" s="188"/>
      <c r="Q72" s="188"/>
      <c r="R72" s="228"/>
      <c r="S72" s="228"/>
      <c r="T72" s="229"/>
      <c r="U72" s="228"/>
      <c r="V72" s="1285">
        <f t="shared" si="6"/>
        <v>0</v>
      </c>
    </row>
    <row r="73" spans="1:22" s="6" customFormat="1" ht="25" customHeight="1">
      <c r="A73" s="185" t="s">
        <v>202</v>
      </c>
      <c r="B73" s="1314"/>
      <c r="C73" s="186"/>
      <c r="D73" s="185"/>
      <c r="E73" s="185" t="s">
        <v>202</v>
      </c>
      <c r="F73" s="185" t="s">
        <v>202</v>
      </c>
      <c r="G73" s="185"/>
      <c r="H73" s="185"/>
      <c r="I73" s="185"/>
      <c r="J73" s="185"/>
      <c r="K73" s="187"/>
      <c r="L73" s="187"/>
      <c r="M73" s="187"/>
      <c r="N73" s="188"/>
      <c r="O73" s="188"/>
      <c r="P73" s="188"/>
      <c r="Q73" s="188"/>
      <c r="R73" s="228"/>
      <c r="S73" s="228"/>
      <c r="T73" s="229"/>
      <c r="U73" s="228"/>
      <c r="V73" s="1285">
        <f t="shared" si="6"/>
        <v>0</v>
      </c>
    </row>
    <row r="74" spans="1:22" s="6" customFormat="1" ht="25" customHeight="1">
      <c r="A74" s="185" t="s">
        <v>202</v>
      </c>
      <c r="B74" s="1314"/>
      <c r="C74" s="186"/>
      <c r="D74" s="185"/>
      <c r="E74" s="185" t="s">
        <v>202</v>
      </c>
      <c r="F74" s="185" t="s">
        <v>202</v>
      </c>
      <c r="G74" s="185"/>
      <c r="H74" s="185"/>
      <c r="I74" s="185"/>
      <c r="J74" s="185"/>
      <c r="K74" s="187"/>
      <c r="L74" s="187"/>
      <c r="M74" s="187"/>
      <c r="N74" s="188"/>
      <c r="O74" s="188"/>
      <c r="P74" s="188"/>
      <c r="Q74" s="188"/>
      <c r="R74" s="228"/>
      <c r="S74" s="228"/>
      <c r="T74" s="229"/>
      <c r="U74" s="228"/>
      <c r="V74" s="1285">
        <f t="shared" si="6"/>
        <v>0</v>
      </c>
    </row>
    <row r="75" spans="1:22" s="6" customFormat="1" ht="25" customHeight="1">
      <c r="A75" s="185" t="s">
        <v>202</v>
      </c>
      <c r="B75" s="1314"/>
      <c r="C75" s="186"/>
      <c r="D75" s="185"/>
      <c r="E75" s="185" t="s">
        <v>202</v>
      </c>
      <c r="F75" s="185" t="s">
        <v>202</v>
      </c>
      <c r="G75" s="185"/>
      <c r="H75" s="185"/>
      <c r="I75" s="185"/>
      <c r="J75" s="185"/>
      <c r="K75" s="187"/>
      <c r="L75" s="187"/>
      <c r="M75" s="187"/>
      <c r="N75" s="188"/>
      <c r="O75" s="188"/>
      <c r="P75" s="188"/>
      <c r="Q75" s="188"/>
      <c r="R75" s="228"/>
      <c r="S75" s="228"/>
      <c r="T75" s="229"/>
      <c r="U75" s="228"/>
      <c r="V75" s="1285">
        <f t="shared" si="6"/>
        <v>0</v>
      </c>
    </row>
    <row r="76" spans="1:22" s="6" customFormat="1" ht="25" customHeight="1">
      <c r="A76" s="185" t="s">
        <v>202</v>
      </c>
      <c r="B76" s="1314"/>
      <c r="C76" s="186"/>
      <c r="D76" s="185"/>
      <c r="E76" s="185" t="s">
        <v>202</v>
      </c>
      <c r="F76" s="185" t="s">
        <v>202</v>
      </c>
      <c r="G76" s="185"/>
      <c r="H76" s="185"/>
      <c r="I76" s="185"/>
      <c r="J76" s="185"/>
      <c r="K76" s="187"/>
      <c r="L76" s="187"/>
      <c r="M76" s="187"/>
      <c r="N76" s="188"/>
      <c r="O76" s="188"/>
      <c r="P76" s="188"/>
      <c r="Q76" s="188"/>
      <c r="R76" s="228"/>
      <c r="S76" s="228"/>
      <c r="T76" s="229"/>
      <c r="U76" s="228"/>
      <c r="V76" s="1285">
        <f t="shared" si="6"/>
        <v>0</v>
      </c>
    </row>
    <row r="77" spans="1:22" s="6" customFormat="1" ht="25" customHeight="1">
      <c r="A77" s="185" t="s">
        <v>202</v>
      </c>
      <c r="B77" s="1314"/>
      <c r="C77" s="186"/>
      <c r="D77" s="185"/>
      <c r="E77" s="185" t="s">
        <v>202</v>
      </c>
      <c r="F77" s="185" t="s">
        <v>202</v>
      </c>
      <c r="G77" s="185"/>
      <c r="H77" s="185"/>
      <c r="I77" s="185"/>
      <c r="J77" s="185"/>
      <c r="K77" s="187"/>
      <c r="L77" s="187"/>
      <c r="M77" s="187"/>
      <c r="N77" s="188"/>
      <c r="O77" s="188"/>
      <c r="P77" s="188"/>
      <c r="Q77" s="188"/>
      <c r="R77" s="228"/>
      <c r="S77" s="228"/>
      <c r="T77" s="229"/>
      <c r="U77" s="228"/>
      <c r="V77" s="1285">
        <f t="shared" si="6"/>
        <v>0</v>
      </c>
    </row>
    <row r="78" spans="1:22" s="6" customFormat="1" ht="25" customHeight="1">
      <c r="A78" s="185" t="s">
        <v>202</v>
      </c>
      <c r="B78" s="1314"/>
      <c r="C78" s="186"/>
      <c r="D78" s="185"/>
      <c r="E78" s="185" t="s">
        <v>202</v>
      </c>
      <c r="F78" s="185" t="s">
        <v>202</v>
      </c>
      <c r="G78" s="185"/>
      <c r="H78" s="185"/>
      <c r="I78" s="185"/>
      <c r="J78" s="185"/>
      <c r="K78" s="187"/>
      <c r="L78" s="187"/>
      <c r="M78" s="187"/>
      <c r="N78" s="188"/>
      <c r="O78" s="188"/>
      <c r="P78" s="188"/>
      <c r="Q78" s="188"/>
      <c r="R78" s="228"/>
      <c r="S78" s="228"/>
      <c r="T78" s="229"/>
      <c r="U78" s="228"/>
      <c r="V78" s="1285">
        <f t="shared" si="6"/>
        <v>0</v>
      </c>
    </row>
    <row r="79" spans="1:22" s="6" customFormat="1" ht="25" customHeight="1">
      <c r="A79" s="185" t="s">
        <v>202</v>
      </c>
      <c r="B79" s="1314"/>
      <c r="C79" s="186"/>
      <c r="D79" s="185"/>
      <c r="E79" s="185" t="s">
        <v>202</v>
      </c>
      <c r="F79" s="185" t="s">
        <v>202</v>
      </c>
      <c r="G79" s="185"/>
      <c r="H79" s="185"/>
      <c r="I79" s="185"/>
      <c r="J79" s="185"/>
      <c r="K79" s="187"/>
      <c r="L79" s="187"/>
      <c r="M79" s="187"/>
      <c r="N79" s="188"/>
      <c r="O79" s="188"/>
      <c r="P79" s="188"/>
      <c r="Q79" s="188"/>
      <c r="R79" s="228"/>
      <c r="S79" s="228"/>
      <c r="T79" s="229"/>
      <c r="U79" s="228"/>
      <c r="V79" s="1285">
        <f t="shared" si="6"/>
        <v>0</v>
      </c>
    </row>
    <row r="80" spans="1:22" s="6" customFormat="1" ht="25" customHeight="1">
      <c r="A80" s="185" t="s">
        <v>202</v>
      </c>
      <c r="B80" s="1314"/>
      <c r="C80" s="186"/>
      <c r="D80" s="185"/>
      <c r="E80" s="185" t="s">
        <v>202</v>
      </c>
      <c r="F80" s="185" t="s">
        <v>202</v>
      </c>
      <c r="G80" s="185"/>
      <c r="H80" s="185"/>
      <c r="I80" s="185"/>
      <c r="J80" s="185"/>
      <c r="K80" s="187"/>
      <c r="L80" s="187"/>
      <c r="M80" s="187"/>
      <c r="N80" s="188"/>
      <c r="O80" s="188"/>
      <c r="P80" s="188"/>
      <c r="Q80" s="188"/>
      <c r="R80" s="228"/>
      <c r="S80" s="228"/>
      <c r="T80" s="229"/>
      <c r="U80" s="228"/>
      <c r="V80" s="1285">
        <f t="shared" si="6"/>
        <v>0</v>
      </c>
    </row>
    <row r="81" spans="1:22" s="6" customFormat="1" ht="25" customHeight="1">
      <c r="A81" s="185" t="s">
        <v>202</v>
      </c>
      <c r="B81" s="1314"/>
      <c r="C81" s="186"/>
      <c r="D81" s="185"/>
      <c r="E81" s="185" t="s">
        <v>202</v>
      </c>
      <c r="F81" s="185" t="s">
        <v>202</v>
      </c>
      <c r="G81" s="185"/>
      <c r="H81" s="185"/>
      <c r="I81" s="185"/>
      <c r="J81" s="185"/>
      <c r="K81" s="187"/>
      <c r="L81" s="187"/>
      <c r="M81" s="187"/>
      <c r="N81" s="188"/>
      <c r="O81" s="188"/>
      <c r="P81" s="188"/>
      <c r="Q81" s="188"/>
      <c r="R81" s="228"/>
      <c r="S81" s="228"/>
      <c r="T81" s="229"/>
      <c r="U81" s="228"/>
      <c r="V81" s="1285">
        <f t="shared" si="6"/>
        <v>0</v>
      </c>
    </row>
    <row r="82" spans="1:22" s="6" customFormat="1" ht="25" customHeight="1">
      <c r="A82" s="185" t="s">
        <v>202</v>
      </c>
      <c r="B82" s="1314"/>
      <c r="C82" s="186"/>
      <c r="D82" s="185"/>
      <c r="E82" s="185" t="s">
        <v>202</v>
      </c>
      <c r="F82" s="185" t="s">
        <v>202</v>
      </c>
      <c r="G82" s="185"/>
      <c r="H82" s="185"/>
      <c r="I82" s="185"/>
      <c r="J82" s="185"/>
      <c r="K82" s="187"/>
      <c r="L82" s="187"/>
      <c r="M82" s="187"/>
      <c r="N82" s="188"/>
      <c r="O82" s="188"/>
      <c r="P82" s="188"/>
      <c r="Q82" s="188"/>
      <c r="R82" s="228"/>
      <c r="S82" s="228"/>
      <c r="T82" s="229"/>
      <c r="U82" s="228"/>
      <c r="V82" s="1285">
        <f t="shared" si="6"/>
        <v>0</v>
      </c>
    </row>
    <row r="83" spans="1:22" s="6" customFormat="1" ht="25" customHeight="1">
      <c r="A83" s="185" t="s">
        <v>202</v>
      </c>
      <c r="B83" s="1314"/>
      <c r="C83" s="186"/>
      <c r="D83" s="185"/>
      <c r="E83" s="185" t="s">
        <v>202</v>
      </c>
      <c r="F83" s="185" t="s">
        <v>202</v>
      </c>
      <c r="G83" s="185"/>
      <c r="H83" s="185"/>
      <c r="I83" s="185"/>
      <c r="J83" s="185"/>
      <c r="K83" s="187"/>
      <c r="L83" s="187"/>
      <c r="M83" s="187"/>
      <c r="N83" s="188"/>
      <c r="O83" s="188"/>
      <c r="P83" s="188"/>
      <c r="Q83" s="188"/>
      <c r="R83" s="228"/>
      <c r="S83" s="228"/>
      <c r="T83" s="229"/>
      <c r="U83" s="228"/>
      <c r="V83" s="1285">
        <f t="shared" si="6"/>
        <v>0</v>
      </c>
    </row>
    <row r="84" spans="1:22" s="6" customFormat="1" ht="25" customHeight="1">
      <c r="A84" s="185" t="s">
        <v>202</v>
      </c>
      <c r="B84" s="1314"/>
      <c r="C84" s="186"/>
      <c r="D84" s="185"/>
      <c r="E84" s="185" t="s">
        <v>202</v>
      </c>
      <c r="F84" s="185" t="s">
        <v>202</v>
      </c>
      <c r="G84" s="185"/>
      <c r="H84" s="185"/>
      <c r="I84" s="185"/>
      <c r="J84" s="185"/>
      <c r="K84" s="187"/>
      <c r="L84" s="187"/>
      <c r="M84" s="187"/>
      <c r="N84" s="188"/>
      <c r="O84" s="188"/>
      <c r="P84" s="188"/>
      <c r="Q84" s="188"/>
      <c r="R84" s="228"/>
      <c r="S84" s="228"/>
      <c r="T84" s="229"/>
      <c r="U84" s="228"/>
      <c r="V84" s="1285">
        <f t="shared" si="6"/>
        <v>0</v>
      </c>
    </row>
    <row r="85" spans="1:22" s="6" customFormat="1" ht="25" customHeight="1">
      <c r="A85" s="185" t="s">
        <v>202</v>
      </c>
      <c r="B85" s="1314"/>
      <c r="C85" s="186"/>
      <c r="D85" s="185"/>
      <c r="E85" s="185" t="s">
        <v>202</v>
      </c>
      <c r="F85" s="185" t="s">
        <v>202</v>
      </c>
      <c r="G85" s="185"/>
      <c r="H85" s="185"/>
      <c r="I85" s="185"/>
      <c r="J85" s="185"/>
      <c r="K85" s="187"/>
      <c r="L85" s="187"/>
      <c r="M85" s="187"/>
      <c r="N85" s="188"/>
      <c r="O85" s="188"/>
      <c r="P85" s="188"/>
      <c r="Q85" s="188"/>
      <c r="R85" s="228"/>
      <c r="S85" s="228"/>
      <c r="T85" s="229"/>
      <c r="U85" s="228"/>
      <c r="V85" s="1285">
        <f t="shared" si="6"/>
        <v>0</v>
      </c>
    </row>
    <row r="86" spans="1:22" s="6" customFormat="1" ht="25" customHeight="1">
      <c r="A86" s="185" t="s">
        <v>202</v>
      </c>
      <c r="B86" s="1314"/>
      <c r="C86" s="186"/>
      <c r="D86" s="185"/>
      <c r="E86" s="185" t="s">
        <v>202</v>
      </c>
      <c r="F86" s="185" t="s">
        <v>202</v>
      </c>
      <c r="G86" s="185"/>
      <c r="H86" s="185"/>
      <c r="I86" s="185"/>
      <c r="J86" s="185"/>
      <c r="K86" s="187"/>
      <c r="L86" s="187"/>
      <c r="M86" s="187"/>
      <c r="N86" s="188"/>
      <c r="O86" s="188"/>
      <c r="P86" s="188"/>
      <c r="Q86" s="188"/>
      <c r="R86" s="228"/>
      <c r="S86" s="228"/>
      <c r="T86" s="229"/>
      <c r="U86" s="228"/>
      <c r="V86" s="1285">
        <f t="shared" si="6"/>
        <v>0</v>
      </c>
    </row>
    <row r="87" spans="1:22" s="6" customFormat="1" ht="25" customHeight="1">
      <c r="A87" s="185" t="s">
        <v>202</v>
      </c>
      <c r="B87" s="1314"/>
      <c r="C87" s="186"/>
      <c r="D87" s="185"/>
      <c r="E87" s="185" t="s">
        <v>202</v>
      </c>
      <c r="F87" s="185" t="s">
        <v>202</v>
      </c>
      <c r="G87" s="185"/>
      <c r="H87" s="185"/>
      <c r="I87" s="185"/>
      <c r="J87" s="185"/>
      <c r="K87" s="187"/>
      <c r="L87" s="187"/>
      <c r="M87" s="187"/>
      <c r="N87" s="188"/>
      <c r="O87" s="188"/>
      <c r="P87" s="188"/>
      <c r="Q87" s="188"/>
      <c r="R87" s="228"/>
      <c r="S87" s="228"/>
      <c r="T87" s="229"/>
      <c r="U87" s="228"/>
      <c r="V87" s="1285">
        <f t="shared" si="6"/>
        <v>0</v>
      </c>
    </row>
    <row r="88" spans="1:22" s="6" customFormat="1" ht="25" customHeight="1">
      <c r="A88" s="185" t="s">
        <v>202</v>
      </c>
      <c r="B88" s="1314"/>
      <c r="C88" s="186"/>
      <c r="D88" s="185"/>
      <c r="E88" s="185" t="s">
        <v>202</v>
      </c>
      <c r="F88" s="185" t="s">
        <v>202</v>
      </c>
      <c r="G88" s="185"/>
      <c r="H88" s="185"/>
      <c r="I88" s="185"/>
      <c r="J88" s="185"/>
      <c r="K88" s="187"/>
      <c r="L88" s="187"/>
      <c r="M88" s="187"/>
      <c r="N88" s="188"/>
      <c r="O88" s="188"/>
      <c r="P88" s="188"/>
      <c r="Q88" s="188"/>
      <c r="R88" s="228"/>
      <c r="S88" s="228"/>
      <c r="T88" s="229"/>
      <c r="U88" s="228"/>
      <c r="V88" s="1285">
        <f t="shared" si="6"/>
        <v>0</v>
      </c>
    </row>
    <row r="89" spans="1:22" s="6" customFormat="1" ht="25" customHeight="1">
      <c r="A89" s="185" t="s">
        <v>202</v>
      </c>
      <c r="B89" s="1314"/>
      <c r="C89" s="186"/>
      <c r="D89" s="185"/>
      <c r="E89" s="185" t="s">
        <v>202</v>
      </c>
      <c r="F89" s="185" t="s">
        <v>202</v>
      </c>
      <c r="G89" s="185"/>
      <c r="H89" s="185"/>
      <c r="I89" s="185"/>
      <c r="J89" s="185"/>
      <c r="K89" s="187"/>
      <c r="L89" s="187"/>
      <c r="M89" s="187"/>
      <c r="N89" s="188"/>
      <c r="O89" s="188"/>
      <c r="P89" s="188"/>
      <c r="Q89" s="188"/>
      <c r="R89" s="228"/>
      <c r="S89" s="228"/>
      <c r="T89" s="229"/>
      <c r="U89" s="228"/>
      <c r="V89" s="1285">
        <f t="shared" si="6"/>
        <v>0</v>
      </c>
    </row>
    <row r="90" spans="1:22" s="6" customFormat="1" ht="25" customHeight="1">
      <c r="A90" s="185" t="s">
        <v>202</v>
      </c>
      <c r="B90" s="1314"/>
      <c r="C90" s="186"/>
      <c r="D90" s="185"/>
      <c r="E90" s="185" t="s">
        <v>202</v>
      </c>
      <c r="F90" s="185" t="s">
        <v>202</v>
      </c>
      <c r="G90" s="185"/>
      <c r="H90" s="185"/>
      <c r="I90" s="185"/>
      <c r="J90" s="185"/>
      <c r="K90" s="187"/>
      <c r="L90" s="187"/>
      <c r="M90" s="187"/>
      <c r="N90" s="188"/>
      <c r="O90" s="188"/>
      <c r="P90" s="188"/>
      <c r="Q90" s="188"/>
      <c r="R90" s="228"/>
      <c r="S90" s="228"/>
      <c r="T90" s="229"/>
      <c r="U90" s="228"/>
      <c r="V90" s="1285">
        <f t="shared" si="6"/>
        <v>0</v>
      </c>
    </row>
    <row r="91" spans="1:22" s="6" customFormat="1" ht="25" customHeight="1">
      <c r="A91" s="185" t="s">
        <v>202</v>
      </c>
      <c r="B91" s="1314"/>
      <c r="C91" s="186"/>
      <c r="D91" s="185"/>
      <c r="E91" s="185" t="s">
        <v>202</v>
      </c>
      <c r="F91" s="185" t="s">
        <v>202</v>
      </c>
      <c r="G91" s="185"/>
      <c r="H91" s="185"/>
      <c r="I91" s="185"/>
      <c r="J91" s="185"/>
      <c r="K91" s="187"/>
      <c r="L91" s="187"/>
      <c r="M91" s="187"/>
      <c r="N91" s="188"/>
      <c r="O91" s="188"/>
      <c r="P91" s="188"/>
      <c r="Q91" s="188"/>
      <c r="R91" s="228"/>
      <c r="S91" s="228"/>
      <c r="T91" s="229"/>
      <c r="U91" s="228"/>
      <c r="V91" s="1285">
        <f t="shared" si="6"/>
        <v>0</v>
      </c>
    </row>
    <row r="92" spans="1:22" s="6" customFormat="1" ht="25" customHeight="1">
      <c r="A92" s="185" t="s">
        <v>202</v>
      </c>
      <c r="B92" s="1314"/>
      <c r="C92" s="186"/>
      <c r="D92" s="185"/>
      <c r="E92" s="185" t="s">
        <v>202</v>
      </c>
      <c r="F92" s="185" t="s">
        <v>202</v>
      </c>
      <c r="G92" s="185"/>
      <c r="H92" s="185"/>
      <c r="I92" s="185"/>
      <c r="J92" s="185"/>
      <c r="K92" s="187"/>
      <c r="L92" s="187"/>
      <c r="M92" s="187"/>
      <c r="N92" s="188"/>
      <c r="O92" s="188"/>
      <c r="P92" s="188"/>
      <c r="Q92" s="188"/>
      <c r="R92" s="228"/>
      <c r="S92" s="228"/>
      <c r="T92" s="229"/>
      <c r="U92" s="228"/>
      <c r="V92" s="1285">
        <f t="shared" si="6"/>
        <v>0</v>
      </c>
    </row>
    <row r="93" spans="1:22" s="6" customFormat="1" ht="25" customHeight="1">
      <c r="A93" s="185" t="s">
        <v>202</v>
      </c>
      <c r="B93" s="1314"/>
      <c r="C93" s="186"/>
      <c r="D93" s="185"/>
      <c r="E93" s="185" t="s">
        <v>202</v>
      </c>
      <c r="F93" s="185" t="s">
        <v>202</v>
      </c>
      <c r="G93" s="185"/>
      <c r="H93" s="185"/>
      <c r="I93" s="185"/>
      <c r="J93" s="185"/>
      <c r="K93" s="187"/>
      <c r="L93" s="187"/>
      <c r="M93" s="187"/>
      <c r="N93" s="188"/>
      <c r="O93" s="188"/>
      <c r="P93" s="188"/>
      <c r="Q93" s="188"/>
      <c r="R93" s="228"/>
      <c r="S93" s="228"/>
      <c r="T93" s="229"/>
      <c r="U93" s="228"/>
      <c r="V93" s="1285">
        <f t="shared" si="6"/>
        <v>0</v>
      </c>
    </row>
    <row r="94" spans="1:22" s="6" customFormat="1" ht="25" customHeight="1">
      <c r="A94" s="185" t="s">
        <v>202</v>
      </c>
      <c r="B94" s="1314"/>
      <c r="C94" s="186"/>
      <c r="D94" s="185"/>
      <c r="E94" s="185" t="s">
        <v>202</v>
      </c>
      <c r="F94" s="185" t="s">
        <v>202</v>
      </c>
      <c r="G94" s="185"/>
      <c r="H94" s="185"/>
      <c r="I94" s="185"/>
      <c r="J94" s="185"/>
      <c r="K94" s="187"/>
      <c r="L94" s="187"/>
      <c r="M94" s="187"/>
      <c r="N94" s="188"/>
      <c r="O94" s="188"/>
      <c r="P94" s="188"/>
      <c r="Q94" s="188"/>
      <c r="R94" s="228"/>
      <c r="S94" s="228"/>
      <c r="T94" s="229"/>
      <c r="U94" s="228"/>
      <c r="V94" s="1285">
        <f t="shared" ref="V94:V157" si="7">R94+S94+U94</f>
        <v>0</v>
      </c>
    </row>
    <row r="95" spans="1:22" s="6" customFormat="1" ht="25" customHeight="1">
      <c r="A95" s="185" t="s">
        <v>202</v>
      </c>
      <c r="B95" s="1314"/>
      <c r="C95" s="186"/>
      <c r="D95" s="185"/>
      <c r="E95" s="185" t="s">
        <v>202</v>
      </c>
      <c r="F95" s="185" t="s">
        <v>202</v>
      </c>
      <c r="G95" s="185"/>
      <c r="H95" s="185"/>
      <c r="I95" s="185"/>
      <c r="J95" s="185"/>
      <c r="K95" s="187"/>
      <c r="L95" s="187"/>
      <c r="M95" s="187"/>
      <c r="N95" s="188"/>
      <c r="O95" s="188"/>
      <c r="P95" s="188"/>
      <c r="Q95" s="188"/>
      <c r="R95" s="228"/>
      <c r="S95" s="228"/>
      <c r="T95" s="229"/>
      <c r="U95" s="228"/>
      <c r="V95" s="1285">
        <f t="shared" si="7"/>
        <v>0</v>
      </c>
    </row>
    <row r="96" spans="1:22" s="6" customFormat="1" ht="25" customHeight="1">
      <c r="A96" s="185" t="s">
        <v>202</v>
      </c>
      <c r="B96" s="1314"/>
      <c r="C96" s="186"/>
      <c r="D96" s="185"/>
      <c r="E96" s="185" t="s">
        <v>202</v>
      </c>
      <c r="F96" s="185" t="s">
        <v>202</v>
      </c>
      <c r="G96" s="185"/>
      <c r="H96" s="185"/>
      <c r="I96" s="185"/>
      <c r="J96" s="185"/>
      <c r="K96" s="187"/>
      <c r="L96" s="187"/>
      <c r="M96" s="187"/>
      <c r="N96" s="188"/>
      <c r="O96" s="188"/>
      <c r="P96" s="188"/>
      <c r="Q96" s="188"/>
      <c r="R96" s="228"/>
      <c r="S96" s="228"/>
      <c r="T96" s="229"/>
      <c r="U96" s="228"/>
      <c r="V96" s="1285">
        <f t="shared" si="7"/>
        <v>0</v>
      </c>
    </row>
    <row r="97" spans="1:22" s="6" customFormat="1" ht="25" customHeight="1">
      <c r="A97" s="185" t="s">
        <v>202</v>
      </c>
      <c r="B97" s="1314"/>
      <c r="C97" s="186"/>
      <c r="D97" s="185"/>
      <c r="E97" s="185" t="s">
        <v>202</v>
      </c>
      <c r="F97" s="185" t="s">
        <v>202</v>
      </c>
      <c r="G97" s="185"/>
      <c r="H97" s="185"/>
      <c r="I97" s="185"/>
      <c r="J97" s="185"/>
      <c r="K97" s="187"/>
      <c r="L97" s="187"/>
      <c r="M97" s="187"/>
      <c r="N97" s="188"/>
      <c r="O97" s="188"/>
      <c r="P97" s="188"/>
      <c r="Q97" s="188"/>
      <c r="R97" s="228"/>
      <c r="S97" s="228"/>
      <c r="T97" s="229"/>
      <c r="U97" s="228"/>
      <c r="V97" s="1285">
        <f t="shared" si="7"/>
        <v>0</v>
      </c>
    </row>
    <row r="98" spans="1:22" s="6" customFormat="1" ht="25" customHeight="1">
      <c r="A98" s="185" t="s">
        <v>202</v>
      </c>
      <c r="B98" s="1314"/>
      <c r="C98" s="186"/>
      <c r="D98" s="185"/>
      <c r="E98" s="185" t="s">
        <v>202</v>
      </c>
      <c r="F98" s="185" t="s">
        <v>202</v>
      </c>
      <c r="G98" s="185"/>
      <c r="H98" s="185"/>
      <c r="I98" s="185"/>
      <c r="J98" s="185"/>
      <c r="K98" s="187"/>
      <c r="L98" s="187"/>
      <c r="M98" s="187"/>
      <c r="N98" s="188"/>
      <c r="O98" s="188"/>
      <c r="P98" s="188"/>
      <c r="Q98" s="188"/>
      <c r="R98" s="228"/>
      <c r="S98" s="228"/>
      <c r="T98" s="229"/>
      <c r="U98" s="228"/>
      <c r="V98" s="1285">
        <f t="shared" si="7"/>
        <v>0</v>
      </c>
    </row>
    <row r="99" spans="1:22" s="6" customFormat="1" ht="25" customHeight="1">
      <c r="A99" s="185" t="s">
        <v>202</v>
      </c>
      <c r="B99" s="1314"/>
      <c r="C99" s="186"/>
      <c r="D99" s="185"/>
      <c r="E99" s="185" t="s">
        <v>202</v>
      </c>
      <c r="F99" s="185" t="s">
        <v>202</v>
      </c>
      <c r="G99" s="185"/>
      <c r="H99" s="185"/>
      <c r="I99" s="185"/>
      <c r="J99" s="185"/>
      <c r="K99" s="187"/>
      <c r="L99" s="187"/>
      <c r="M99" s="187"/>
      <c r="N99" s="188"/>
      <c r="O99" s="188"/>
      <c r="P99" s="188"/>
      <c r="Q99" s="188"/>
      <c r="R99" s="228"/>
      <c r="S99" s="228"/>
      <c r="T99" s="229"/>
      <c r="U99" s="228"/>
      <c r="V99" s="1285">
        <f t="shared" si="7"/>
        <v>0</v>
      </c>
    </row>
    <row r="100" spans="1:22" s="6" customFormat="1" ht="25" customHeight="1">
      <c r="A100" s="185" t="s">
        <v>202</v>
      </c>
      <c r="B100" s="1314"/>
      <c r="C100" s="186"/>
      <c r="D100" s="185"/>
      <c r="E100" s="185" t="s">
        <v>202</v>
      </c>
      <c r="F100" s="185" t="s">
        <v>202</v>
      </c>
      <c r="G100" s="185"/>
      <c r="H100" s="185"/>
      <c r="I100" s="185"/>
      <c r="J100" s="185"/>
      <c r="K100" s="187"/>
      <c r="L100" s="187"/>
      <c r="M100" s="187"/>
      <c r="N100" s="188"/>
      <c r="O100" s="188"/>
      <c r="P100" s="188"/>
      <c r="Q100" s="188"/>
      <c r="R100" s="228"/>
      <c r="S100" s="228"/>
      <c r="T100" s="229"/>
      <c r="U100" s="228"/>
      <c r="V100" s="1285">
        <f t="shared" si="7"/>
        <v>0</v>
      </c>
    </row>
    <row r="101" spans="1:22" s="6" customFormat="1" ht="25" customHeight="1">
      <c r="A101" s="185" t="s">
        <v>202</v>
      </c>
      <c r="B101" s="1314"/>
      <c r="C101" s="186"/>
      <c r="D101" s="185"/>
      <c r="E101" s="185" t="s">
        <v>202</v>
      </c>
      <c r="F101" s="185" t="s">
        <v>202</v>
      </c>
      <c r="G101" s="185"/>
      <c r="H101" s="185"/>
      <c r="I101" s="185"/>
      <c r="J101" s="185"/>
      <c r="K101" s="187"/>
      <c r="L101" s="187"/>
      <c r="M101" s="187"/>
      <c r="N101" s="188"/>
      <c r="O101" s="188"/>
      <c r="P101" s="188"/>
      <c r="Q101" s="188"/>
      <c r="R101" s="228"/>
      <c r="S101" s="228"/>
      <c r="T101" s="229"/>
      <c r="U101" s="228"/>
      <c r="V101" s="1285">
        <f t="shared" si="7"/>
        <v>0</v>
      </c>
    </row>
    <row r="102" spans="1:22" s="6" customFormat="1" ht="25" customHeight="1">
      <c r="A102" s="185" t="s">
        <v>202</v>
      </c>
      <c r="B102" s="1314"/>
      <c r="C102" s="186"/>
      <c r="D102" s="185"/>
      <c r="E102" s="185" t="s">
        <v>202</v>
      </c>
      <c r="F102" s="185" t="s">
        <v>202</v>
      </c>
      <c r="G102" s="185"/>
      <c r="H102" s="185"/>
      <c r="I102" s="185"/>
      <c r="J102" s="185"/>
      <c r="K102" s="187"/>
      <c r="L102" s="187"/>
      <c r="M102" s="187"/>
      <c r="N102" s="188"/>
      <c r="O102" s="188"/>
      <c r="P102" s="188"/>
      <c r="Q102" s="188"/>
      <c r="R102" s="228"/>
      <c r="S102" s="228"/>
      <c r="T102" s="229"/>
      <c r="U102" s="228"/>
      <c r="V102" s="1285">
        <f t="shared" si="7"/>
        <v>0</v>
      </c>
    </row>
    <row r="103" spans="1:22" s="6" customFormat="1" ht="25" customHeight="1">
      <c r="A103" s="185" t="s">
        <v>202</v>
      </c>
      <c r="B103" s="1314"/>
      <c r="C103" s="186"/>
      <c r="D103" s="185"/>
      <c r="E103" s="185" t="s">
        <v>202</v>
      </c>
      <c r="F103" s="185" t="s">
        <v>202</v>
      </c>
      <c r="G103" s="185"/>
      <c r="H103" s="185"/>
      <c r="I103" s="185"/>
      <c r="J103" s="185"/>
      <c r="K103" s="187"/>
      <c r="L103" s="187"/>
      <c r="M103" s="187"/>
      <c r="N103" s="188"/>
      <c r="O103" s="188"/>
      <c r="P103" s="188"/>
      <c r="Q103" s="188"/>
      <c r="R103" s="228"/>
      <c r="S103" s="228"/>
      <c r="T103" s="229"/>
      <c r="U103" s="228"/>
      <c r="V103" s="1285">
        <f t="shared" si="7"/>
        <v>0</v>
      </c>
    </row>
    <row r="104" spans="1:22" s="6" customFormat="1" ht="25" customHeight="1">
      <c r="A104" s="185" t="s">
        <v>202</v>
      </c>
      <c r="B104" s="1314"/>
      <c r="C104" s="186"/>
      <c r="D104" s="185"/>
      <c r="E104" s="185" t="s">
        <v>202</v>
      </c>
      <c r="F104" s="185" t="s">
        <v>202</v>
      </c>
      <c r="G104" s="185"/>
      <c r="H104" s="185"/>
      <c r="I104" s="185"/>
      <c r="J104" s="185"/>
      <c r="K104" s="187"/>
      <c r="L104" s="187"/>
      <c r="M104" s="187"/>
      <c r="N104" s="188"/>
      <c r="O104" s="188"/>
      <c r="P104" s="188"/>
      <c r="Q104" s="188"/>
      <c r="R104" s="228"/>
      <c r="S104" s="228"/>
      <c r="T104" s="229"/>
      <c r="U104" s="228"/>
      <c r="V104" s="1285">
        <f t="shared" si="7"/>
        <v>0</v>
      </c>
    </row>
    <row r="105" spans="1:22" s="6" customFormat="1" ht="25" customHeight="1">
      <c r="A105" s="185" t="s">
        <v>202</v>
      </c>
      <c r="B105" s="1314"/>
      <c r="C105" s="186"/>
      <c r="D105" s="185"/>
      <c r="E105" s="185" t="s">
        <v>202</v>
      </c>
      <c r="F105" s="185" t="s">
        <v>202</v>
      </c>
      <c r="G105" s="185"/>
      <c r="H105" s="185"/>
      <c r="I105" s="185"/>
      <c r="J105" s="185"/>
      <c r="K105" s="187"/>
      <c r="L105" s="187"/>
      <c r="M105" s="187"/>
      <c r="N105" s="188"/>
      <c r="O105" s="188"/>
      <c r="P105" s="188"/>
      <c r="Q105" s="188"/>
      <c r="R105" s="228"/>
      <c r="S105" s="228"/>
      <c r="T105" s="229"/>
      <c r="U105" s="228"/>
      <c r="V105" s="1285">
        <f t="shared" si="7"/>
        <v>0</v>
      </c>
    </row>
    <row r="106" spans="1:22" s="6" customFormat="1" ht="25" customHeight="1">
      <c r="A106" s="185" t="s">
        <v>202</v>
      </c>
      <c r="B106" s="1314"/>
      <c r="C106" s="186"/>
      <c r="D106" s="185"/>
      <c r="E106" s="185" t="s">
        <v>202</v>
      </c>
      <c r="F106" s="185" t="s">
        <v>202</v>
      </c>
      <c r="G106" s="185"/>
      <c r="H106" s="185"/>
      <c r="I106" s="185"/>
      <c r="J106" s="185"/>
      <c r="K106" s="187"/>
      <c r="L106" s="187"/>
      <c r="M106" s="187"/>
      <c r="N106" s="188"/>
      <c r="O106" s="188"/>
      <c r="P106" s="188"/>
      <c r="Q106" s="188"/>
      <c r="R106" s="228"/>
      <c r="S106" s="228"/>
      <c r="T106" s="229"/>
      <c r="U106" s="228"/>
      <c r="V106" s="1285">
        <f t="shared" si="7"/>
        <v>0</v>
      </c>
    </row>
    <row r="107" spans="1:22" s="6" customFormat="1" ht="25" customHeight="1">
      <c r="A107" s="185" t="s">
        <v>202</v>
      </c>
      <c r="B107" s="1314"/>
      <c r="C107" s="186"/>
      <c r="D107" s="185"/>
      <c r="E107" s="185" t="s">
        <v>202</v>
      </c>
      <c r="F107" s="185" t="s">
        <v>202</v>
      </c>
      <c r="G107" s="185"/>
      <c r="H107" s="185"/>
      <c r="I107" s="185"/>
      <c r="J107" s="185"/>
      <c r="K107" s="187"/>
      <c r="L107" s="187"/>
      <c r="M107" s="187"/>
      <c r="N107" s="188"/>
      <c r="O107" s="188"/>
      <c r="P107" s="188"/>
      <c r="Q107" s="188"/>
      <c r="R107" s="228"/>
      <c r="S107" s="228"/>
      <c r="T107" s="229"/>
      <c r="U107" s="228"/>
      <c r="V107" s="1285">
        <f t="shared" si="7"/>
        <v>0</v>
      </c>
    </row>
    <row r="108" spans="1:22" s="6" customFormat="1" ht="25" customHeight="1">
      <c r="A108" s="185" t="s">
        <v>202</v>
      </c>
      <c r="B108" s="1314"/>
      <c r="C108" s="186"/>
      <c r="D108" s="185"/>
      <c r="E108" s="185" t="s">
        <v>202</v>
      </c>
      <c r="F108" s="185" t="s">
        <v>202</v>
      </c>
      <c r="G108" s="185"/>
      <c r="H108" s="185"/>
      <c r="I108" s="185"/>
      <c r="J108" s="185"/>
      <c r="K108" s="187"/>
      <c r="L108" s="187"/>
      <c r="M108" s="187"/>
      <c r="N108" s="188"/>
      <c r="O108" s="188"/>
      <c r="P108" s="188"/>
      <c r="Q108" s="188"/>
      <c r="R108" s="228"/>
      <c r="S108" s="228"/>
      <c r="T108" s="229"/>
      <c r="U108" s="228"/>
      <c r="V108" s="1285">
        <f t="shared" si="7"/>
        <v>0</v>
      </c>
    </row>
    <row r="109" spans="1:22" s="6" customFormat="1" ht="25" customHeight="1">
      <c r="A109" s="185" t="s">
        <v>202</v>
      </c>
      <c r="B109" s="1314"/>
      <c r="C109" s="186"/>
      <c r="D109" s="185"/>
      <c r="E109" s="185" t="s">
        <v>202</v>
      </c>
      <c r="F109" s="185" t="s">
        <v>202</v>
      </c>
      <c r="G109" s="185"/>
      <c r="H109" s="185"/>
      <c r="I109" s="185"/>
      <c r="J109" s="185"/>
      <c r="K109" s="187"/>
      <c r="L109" s="187"/>
      <c r="M109" s="187"/>
      <c r="N109" s="188"/>
      <c r="O109" s="188"/>
      <c r="P109" s="188"/>
      <c r="Q109" s="188"/>
      <c r="R109" s="228"/>
      <c r="S109" s="228"/>
      <c r="T109" s="229"/>
      <c r="U109" s="228"/>
      <c r="V109" s="1285">
        <f t="shared" si="7"/>
        <v>0</v>
      </c>
    </row>
    <row r="110" spans="1:22" s="6" customFormat="1" ht="25" customHeight="1">
      <c r="A110" s="185" t="s">
        <v>202</v>
      </c>
      <c r="B110" s="1314"/>
      <c r="C110" s="186"/>
      <c r="D110" s="185"/>
      <c r="E110" s="185" t="s">
        <v>202</v>
      </c>
      <c r="F110" s="185" t="s">
        <v>202</v>
      </c>
      <c r="G110" s="185"/>
      <c r="H110" s="185"/>
      <c r="I110" s="185"/>
      <c r="J110" s="185"/>
      <c r="K110" s="187"/>
      <c r="L110" s="187"/>
      <c r="M110" s="187"/>
      <c r="N110" s="188"/>
      <c r="O110" s="188"/>
      <c r="P110" s="188"/>
      <c r="Q110" s="188"/>
      <c r="R110" s="228"/>
      <c r="S110" s="228"/>
      <c r="T110" s="229"/>
      <c r="U110" s="228"/>
      <c r="V110" s="1285">
        <f t="shared" si="7"/>
        <v>0</v>
      </c>
    </row>
    <row r="111" spans="1:22" s="6" customFormat="1" ht="25" customHeight="1">
      <c r="A111" s="185" t="s">
        <v>202</v>
      </c>
      <c r="B111" s="1314"/>
      <c r="C111" s="186"/>
      <c r="D111" s="185"/>
      <c r="E111" s="185" t="s">
        <v>202</v>
      </c>
      <c r="F111" s="185" t="s">
        <v>202</v>
      </c>
      <c r="G111" s="185"/>
      <c r="H111" s="185"/>
      <c r="I111" s="185"/>
      <c r="J111" s="185"/>
      <c r="K111" s="187"/>
      <c r="L111" s="187"/>
      <c r="M111" s="187"/>
      <c r="N111" s="188"/>
      <c r="O111" s="188"/>
      <c r="P111" s="188"/>
      <c r="Q111" s="188"/>
      <c r="R111" s="228"/>
      <c r="S111" s="228"/>
      <c r="T111" s="229"/>
      <c r="U111" s="228"/>
      <c r="V111" s="1285">
        <f t="shared" si="7"/>
        <v>0</v>
      </c>
    </row>
    <row r="112" spans="1:22" s="6" customFormat="1" ht="25" customHeight="1">
      <c r="A112" s="185" t="s">
        <v>202</v>
      </c>
      <c r="B112" s="1314"/>
      <c r="C112" s="186"/>
      <c r="D112" s="185"/>
      <c r="E112" s="185" t="s">
        <v>202</v>
      </c>
      <c r="F112" s="185" t="s">
        <v>202</v>
      </c>
      <c r="G112" s="185"/>
      <c r="H112" s="185"/>
      <c r="I112" s="185"/>
      <c r="J112" s="185"/>
      <c r="K112" s="187"/>
      <c r="L112" s="187"/>
      <c r="M112" s="187"/>
      <c r="N112" s="188"/>
      <c r="O112" s="188"/>
      <c r="P112" s="188"/>
      <c r="Q112" s="188"/>
      <c r="R112" s="228"/>
      <c r="S112" s="228"/>
      <c r="T112" s="229"/>
      <c r="U112" s="228"/>
      <c r="V112" s="1285">
        <f t="shared" si="7"/>
        <v>0</v>
      </c>
    </row>
    <row r="113" spans="1:22" s="6" customFormat="1" ht="25" customHeight="1">
      <c r="A113" s="185" t="s">
        <v>202</v>
      </c>
      <c r="B113" s="1314"/>
      <c r="C113" s="186"/>
      <c r="D113" s="185"/>
      <c r="E113" s="185" t="s">
        <v>202</v>
      </c>
      <c r="F113" s="185" t="s">
        <v>202</v>
      </c>
      <c r="G113" s="185"/>
      <c r="H113" s="185"/>
      <c r="I113" s="185"/>
      <c r="J113" s="185"/>
      <c r="K113" s="187"/>
      <c r="L113" s="187"/>
      <c r="M113" s="187"/>
      <c r="N113" s="188"/>
      <c r="O113" s="188"/>
      <c r="P113" s="188"/>
      <c r="Q113" s="188"/>
      <c r="R113" s="228"/>
      <c r="S113" s="228"/>
      <c r="T113" s="229"/>
      <c r="U113" s="228"/>
      <c r="V113" s="1285">
        <f t="shared" si="7"/>
        <v>0</v>
      </c>
    </row>
    <row r="114" spans="1:22" s="6" customFormat="1" ht="25" customHeight="1">
      <c r="A114" s="185" t="s">
        <v>202</v>
      </c>
      <c r="B114" s="1314"/>
      <c r="C114" s="186"/>
      <c r="D114" s="185"/>
      <c r="E114" s="185" t="s">
        <v>202</v>
      </c>
      <c r="F114" s="185" t="s">
        <v>202</v>
      </c>
      <c r="G114" s="185"/>
      <c r="H114" s="185"/>
      <c r="I114" s="185"/>
      <c r="J114" s="185"/>
      <c r="K114" s="187"/>
      <c r="L114" s="187"/>
      <c r="M114" s="187"/>
      <c r="N114" s="188"/>
      <c r="O114" s="188"/>
      <c r="P114" s="188"/>
      <c r="Q114" s="188"/>
      <c r="R114" s="228"/>
      <c r="S114" s="228"/>
      <c r="T114" s="229"/>
      <c r="U114" s="228"/>
      <c r="V114" s="1285">
        <f t="shared" si="7"/>
        <v>0</v>
      </c>
    </row>
    <row r="115" spans="1:22" s="6" customFormat="1" ht="25" customHeight="1">
      <c r="A115" s="185" t="s">
        <v>202</v>
      </c>
      <c r="B115" s="1314"/>
      <c r="C115" s="186"/>
      <c r="D115" s="185"/>
      <c r="E115" s="185" t="s">
        <v>202</v>
      </c>
      <c r="F115" s="185" t="s">
        <v>202</v>
      </c>
      <c r="G115" s="185"/>
      <c r="H115" s="185"/>
      <c r="I115" s="185"/>
      <c r="J115" s="185"/>
      <c r="K115" s="187"/>
      <c r="L115" s="187"/>
      <c r="M115" s="187"/>
      <c r="N115" s="188"/>
      <c r="O115" s="188"/>
      <c r="P115" s="188"/>
      <c r="Q115" s="188"/>
      <c r="R115" s="228"/>
      <c r="S115" s="228"/>
      <c r="T115" s="229"/>
      <c r="U115" s="228"/>
      <c r="V115" s="1285">
        <f t="shared" si="7"/>
        <v>0</v>
      </c>
    </row>
    <row r="116" spans="1:22" s="6" customFormat="1" ht="25" customHeight="1">
      <c r="A116" s="185" t="s">
        <v>202</v>
      </c>
      <c r="B116" s="1314"/>
      <c r="C116" s="186"/>
      <c r="D116" s="185"/>
      <c r="E116" s="185" t="s">
        <v>202</v>
      </c>
      <c r="F116" s="185" t="s">
        <v>202</v>
      </c>
      <c r="G116" s="185"/>
      <c r="H116" s="185"/>
      <c r="I116" s="185"/>
      <c r="J116" s="185"/>
      <c r="K116" s="187"/>
      <c r="L116" s="187"/>
      <c r="M116" s="187"/>
      <c r="N116" s="188"/>
      <c r="O116" s="188"/>
      <c r="P116" s="188"/>
      <c r="Q116" s="188"/>
      <c r="R116" s="228"/>
      <c r="S116" s="228"/>
      <c r="T116" s="229"/>
      <c r="U116" s="228"/>
      <c r="V116" s="1285">
        <f t="shared" si="7"/>
        <v>0</v>
      </c>
    </row>
    <row r="117" spans="1:22" s="6" customFormat="1" ht="25" customHeight="1">
      <c r="A117" s="185" t="s">
        <v>202</v>
      </c>
      <c r="B117" s="1314"/>
      <c r="C117" s="186"/>
      <c r="D117" s="185"/>
      <c r="E117" s="185" t="s">
        <v>202</v>
      </c>
      <c r="F117" s="185" t="s">
        <v>202</v>
      </c>
      <c r="G117" s="185"/>
      <c r="H117" s="185"/>
      <c r="I117" s="185"/>
      <c r="J117" s="185"/>
      <c r="K117" s="187"/>
      <c r="L117" s="187"/>
      <c r="M117" s="187"/>
      <c r="N117" s="188"/>
      <c r="O117" s="188"/>
      <c r="P117" s="188"/>
      <c r="Q117" s="188"/>
      <c r="R117" s="228"/>
      <c r="S117" s="228"/>
      <c r="T117" s="229"/>
      <c r="U117" s="228"/>
      <c r="V117" s="1285">
        <f t="shared" si="7"/>
        <v>0</v>
      </c>
    </row>
    <row r="118" spans="1:22" s="6" customFormat="1" ht="25" customHeight="1">
      <c r="A118" s="185" t="s">
        <v>202</v>
      </c>
      <c r="B118" s="1314"/>
      <c r="C118" s="186"/>
      <c r="D118" s="185"/>
      <c r="E118" s="185" t="s">
        <v>202</v>
      </c>
      <c r="F118" s="185" t="s">
        <v>202</v>
      </c>
      <c r="G118" s="185"/>
      <c r="H118" s="185"/>
      <c r="I118" s="185"/>
      <c r="J118" s="185"/>
      <c r="K118" s="187"/>
      <c r="L118" s="187"/>
      <c r="M118" s="187"/>
      <c r="N118" s="188"/>
      <c r="O118" s="188"/>
      <c r="P118" s="188"/>
      <c r="Q118" s="188"/>
      <c r="R118" s="228"/>
      <c r="S118" s="228"/>
      <c r="T118" s="229"/>
      <c r="U118" s="228"/>
      <c r="V118" s="1285">
        <f t="shared" si="7"/>
        <v>0</v>
      </c>
    </row>
    <row r="119" spans="1:22" s="6" customFormat="1" ht="25" customHeight="1">
      <c r="A119" s="185" t="s">
        <v>202</v>
      </c>
      <c r="B119" s="1314"/>
      <c r="C119" s="186"/>
      <c r="D119" s="185"/>
      <c r="E119" s="185" t="s">
        <v>202</v>
      </c>
      <c r="F119" s="185" t="s">
        <v>202</v>
      </c>
      <c r="G119" s="185"/>
      <c r="H119" s="185"/>
      <c r="I119" s="185"/>
      <c r="J119" s="185"/>
      <c r="K119" s="187"/>
      <c r="L119" s="187"/>
      <c r="M119" s="187"/>
      <c r="N119" s="188"/>
      <c r="O119" s="188"/>
      <c r="P119" s="188"/>
      <c r="Q119" s="188"/>
      <c r="R119" s="228"/>
      <c r="S119" s="228"/>
      <c r="T119" s="229"/>
      <c r="U119" s="228"/>
      <c r="V119" s="1285">
        <f t="shared" si="7"/>
        <v>0</v>
      </c>
    </row>
    <row r="120" spans="1:22" s="6" customFormat="1" ht="25" customHeight="1">
      <c r="A120" s="185" t="s">
        <v>202</v>
      </c>
      <c r="B120" s="1314"/>
      <c r="C120" s="186"/>
      <c r="D120" s="185"/>
      <c r="E120" s="185" t="s">
        <v>202</v>
      </c>
      <c r="F120" s="185" t="s">
        <v>202</v>
      </c>
      <c r="G120" s="185"/>
      <c r="H120" s="185"/>
      <c r="I120" s="185"/>
      <c r="J120" s="185"/>
      <c r="K120" s="187"/>
      <c r="L120" s="187"/>
      <c r="M120" s="187"/>
      <c r="N120" s="188"/>
      <c r="O120" s="188"/>
      <c r="P120" s="188"/>
      <c r="Q120" s="188"/>
      <c r="R120" s="228"/>
      <c r="S120" s="228"/>
      <c r="T120" s="229"/>
      <c r="U120" s="228"/>
      <c r="V120" s="1285">
        <f t="shared" si="7"/>
        <v>0</v>
      </c>
    </row>
    <row r="121" spans="1:22" s="6" customFormat="1" ht="25" customHeight="1">
      <c r="A121" s="185" t="s">
        <v>202</v>
      </c>
      <c r="B121" s="1314"/>
      <c r="C121" s="186"/>
      <c r="D121" s="185"/>
      <c r="E121" s="185" t="s">
        <v>202</v>
      </c>
      <c r="F121" s="185" t="s">
        <v>202</v>
      </c>
      <c r="G121" s="185"/>
      <c r="H121" s="185"/>
      <c r="I121" s="185"/>
      <c r="J121" s="185"/>
      <c r="K121" s="187"/>
      <c r="L121" s="187"/>
      <c r="M121" s="187"/>
      <c r="N121" s="188"/>
      <c r="O121" s="188"/>
      <c r="P121" s="188"/>
      <c r="Q121" s="188"/>
      <c r="R121" s="228"/>
      <c r="S121" s="228"/>
      <c r="T121" s="229"/>
      <c r="U121" s="228"/>
      <c r="V121" s="1285">
        <f t="shared" si="7"/>
        <v>0</v>
      </c>
    </row>
    <row r="122" spans="1:22" s="6" customFormat="1" ht="25" customHeight="1">
      <c r="A122" s="185" t="s">
        <v>202</v>
      </c>
      <c r="B122" s="1314"/>
      <c r="C122" s="186"/>
      <c r="D122" s="185"/>
      <c r="E122" s="185" t="s">
        <v>202</v>
      </c>
      <c r="F122" s="185" t="s">
        <v>202</v>
      </c>
      <c r="G122" s="185"/>
      <c r="H122" s="185"/>
      <c r="I122" s="185"/>
      <c r="J122" s="185"/>
      <c r="K122" s="187"/>
      <c r="L122" s="187"/>
      <c r="M122" s="187"/>
      <c r="N122" s="188"/>
      <c r="O122" s="188"/>
      <c r="P122" s="188"/>
      <c r="Q122" s="188"/>
      <c r="R122" s="228"/>
      <c r="S122" s="228"/>
      <c r="T122" s="229"/>
      <c r="U122" s="228"/>
      <c r="V122" s="1285">
        <f t="shared" si="7"/>
        <v>0</v>
      </c>
    </row>
    <row r="123" spans="1:22" s="6" customFormat="1" ht="25" customHeight="1">
      <c r="A123" s="185" t="s">
        <v>202</v>
      </c>
      <c r="B123" s="1314"/>
      <c r="C123" s="186"/>
      <c r="D123" s="185"/>
      <c r="E123" s="185" t="s">
        <v>202</v>
      </c>
      <c r="F123" s="185" t="s">
        <v>202</v>
      </c>
      <c r="G123" s="185"/>
      <c r="H123" s="185"/>
      <c r="I123" s="185"/>
      <c r="J123" s="185"/>
      <c r="K123" s="187"/>
      <c r="L123" s="187"/>
      <c r="M123" s="187"/>
      <c r="N123" s="188"/>
      <c r="O123" s="188"/>
      <c r="P123" s="188"/>
      <c r="Q123" s="188"/>
      <c r="R123" s="228"/>
      <c r="S123" s="228"/>
      <c r="T123" s="229"/>
      <c r="U123" s="228"/>
      <c r="V123" s="1285">
        <f t="shared" si="7"/>
        <v>0</v>
      </c>
    </row>
    <row r="124" spans="1:22" s="6" customFormat="1" ht="25" customHeight="1">
      <c r="A124" s="185" t="s">
        <v>202</v>
      </c>
      <c r="B124" s="1314"/>
      <c r="C124" s="186"/>
      <c r="D124" s="185"/>
      <c r="E124" s="185" t="s">
        <v>202</v>
      </c>
      <c r="F124" s="185" t="s">
        <v>202</v>
      </c>
      <c r="G124" s="185"/>
      <c r="H124" s="185"/>
      <c r="I124" s="185"/>
      <c r="J124" s="185"/>
      <c r="K124" s="187"/>
      <c r="L124" s="187"/>
      <c r="M124" s="187"/>
      <c r="N124" s="188"/>
      <c r="O124" s="188"/>
      <c r="P124" s="188"/>
      <c r="Q124" s="188"/>
      <c r="R124" s="228"/>
      <c r="S124" s="228"/>
      <c r="T124" s="229"/>
      <c r="U124" s="228"/>
      <c r="V124" s="1285">
        <f t="shared" si="7"/>
        <v>0</v>
      </c>
    </row>
    <row r="125" spans="1:22" s="6" customFormat="1" ht="25" customHeight="1">
      <c r="A125" s="185" t="s">
        <v>202</v>
      </c>
      <c r="B125" s="1314"/>
      <c r="C125" s="186"/>
      <c r="D125" s="185"/>
      <c r="E125" s="185" t="s">
        <v>202</v>
      </c>
      <c r="F125" s="185" t="s">
        <v>202</v>
      </c>
      <c r="G125" s="185"/>
      <c r="H125" s="185"/>
      <c r="I125" s="185"/>
      <c r="J125" s="185"/>
      <c r="K125" s="187"/>
      <c r="L125" s="187"/>
      <c r="M125" s="187"/>
      <c r="N125" s="188"/>
      <c r="O125" s="188"/>
      <c r="P125" s="188"/>
      <c r="Q125" s="188"/>
      <c r="R125" s="228"/>
      <c r="S125" s="228"/>
      <c r="T125" s="229"/>
      <c r="U125" s="228"/>
      <c r="V125" s="1285">
        <f t="shared" si="7"/>
        <v>0</v>
      </c>
    </row>
    <row r="126" spans="1:22" s="6" customFormat="1" ht="25" customHeight="1">
      <c r="A126" s="185" t="s">
        <v>202</v>
      </c>
      <c r="B126" s="1314"/>
      <c r="C126" s="186"/>
      <c r="D126" s="185"/>
      <c r="E126" s="185" t="s">
        <v>202</v>
      </c>
      <c r="F126" s="185" t="s">
        <v>202</v>
      </c>
      <c r="G126" s="185"/>
      <c r="H126" s="185"/>
      <c r="I126" s="185"/>
      <c r="J126" s="185"/>
      <c r="K126" s="187"/>
      <c r="L126" s="187"/>
      <c r="M126" s="187"/>
      <c r="N126" s="188"/>
      <c r="O126" s="188"/>
      <c r="P126" s="188"/>
      <c r="Q126" s="188"/>
      <c r="R126" s="228"/>
      <c r="S126" s="228"/>
      <c r="T126" s="229"/>
      <c r="U126" s="228"/>
      <c r="V126" s="1285">
        <f t="shared" si="7"/>
        <v>0</v>
      </c>
    </row>
    <row r="127" spans="1:22" s="6" customFormat="1" ht="25" customHeight="1">
      <c r="A127" s="185" t="s">
        <v>202</v>
      </c>
      <c r="B127" s="1314"/>
      <c r="C127" s="186"/>
      <c r="D127" s="185"/>
      <c r="E127" s="185" t="s">
        <v>202</v>
      </c>
      <c r="F127" s="185" t="s">
        <v>202</v>
      </c>
      <c r="G127" s="185"/>
      <c r="H127" s="185"/>
      <c r="I127" s="185"/>
      <c r="J127" s="185"/>
      <c r="K127" s="187"/>
      <c r="L127" s="187"/>
      <c r="M127" s="187"/>
      <c r="N127" s="188"/>
      <c r="O127" s="188"/>
      <c r="P127" s="188"/>
      <c r="Q127" s="188"/>
      <c r="R127" s="228"/>
      <c r="S127" s="228"/>
      <c r="T127" s="229"/>
      <c r="U127" s="228"/>
      <c r="V127" s="1285">
        <f t="shared" si="7"/>
        <v>0</v>
      </c>
    </row>
    <row r="128" spans="1:22" s="6" customFormat="1" ht="25" customHeight="1">
      <c r="A128" s="185" t="s">
        <v>202</v>
      </c>
      <c r="B128" s="1314"/>
      <c r="C128" s="186"/>
      <c r="D128" s="185"/>
      <c r="E128" s="185" t="s">
        <v>202</v>
      </c>
      <c r="F128" s="185" t="s">
        <v>202</v>
      </c>
      <c r="G128" s="185"/>
      <c r="H128" s="185"/>
      <c r="I128" s="185"/>
      <c r="J128" s="185"/>
      <c r="K128" s="187"/>
      <c r="L128" s="187"/>
      <c r="M128" s="187"/>
      <c r="N128" s="188"/>
      <c r="O128" s="188"/>
      <c r="P128" s="188"/>
      <c r="Q128" s="188"/>
      <c r="R128" s="228"/>
      <c r="S128" s="228"/>
      <c r="T128" s="229"/>
      <c r="U128" s="228"/>
      <c r="V128" s="1285">
        <f t="shared" si="7"/>
        <v>0</v>
      </c>
    </row>
    <row r="129" spans="1:22" s="6" customFormat="1" ht="25" customHeight="1">
      <c r="A129" s="185" t="s">
        <v>202</v>
      </c>
      <c r="B129" s="1314"/>
      <c r="C129" s="186"/>
      <c r="D129" s="185"/>
      <c r="E129" s="185" t="s">
        <v>202</v>
      </c>
      <c r="F129" s="185" t="s">
        <v>202</v>
      </c>
      <c r="G129" s="185"/>
      <c r="H129" s="185"/>
      <c r="I129" s="185"/>
      <c r="J129" s="185"/>
      <c r="K129" s="187"/>
      <c r="L129" s="187"/>
      <c r="M129" s="187"/>
      <c r="N129" s="188"/>
      <c r="O129" s="188"/>
      <c r="P129" s="188"/>
      <c r="Q129" s="188"/>
      <c r="R129" s="228"/>
      <c r="S129" s="228"/>
      <c r="T129" s="229"/>
      <c r="U129" s="228"/>
      <c r="V129" s="1285">
        <f t="shared" si="7"/>
        <v>0</v>
      </c>
    </row>
    <row r="130" spans="1:22" s="6" customFormat="1" ht="25" customHeight="1">
      <c r="A130" s="185" t="s">
        <v>202</v>
      </c>
      <c r="B130" s="1314"/>
      <c r="C130" s="186"/>
      <c r="D130" s="185"/>
      <c r="E130" s="185" t="s">
        <v>202</v>
      </c>
      <c r="F130" s="185" t="s">
        <v>202</v>
      </c>
      <c r="G130" s="185"/>
      <c r="H130" s="185"/>
      <c r="I130" s="185"/>
      <c r="J130" s="185"/>
      <c r="K130" s="187"/>
      <c r="L130" s="187"/>
      <c r="M130" s="187"/>
      <c r="N130" s="188"/>
      <c r="O130" s="188"/>
      <c r="P130" s="188"/>
      <c r="Q130" s="188"/>
      <c r="R130" s="228"/>
      <c r="S130" s="228"/>
      <c r="T130" s="229"/>
      <c r="U130" s="228"/>
      <c r="V130" s="1285">
        <f t="shared" si="7"/>
        <v>0</v>
      </c>
    </row>
    <row r="131" spans="1:22" s="6" customFormat="1" ht="25" customHeight="1">
      <c r="A131" s="185" t="s">
        <v>202</v>
      </c>
      <c r="B131" s="1314"/>
      <c r="C131" s="186"/>
      <c r="D131" s="185"/>
      <c r="E131" s="185" t="s">
        <v>202</v>
      </c>
      <c r="F131" s="185" t="s">
        <v>202</v>
      </c>
      <c r="G131" s="185"/>
      <c r="H131" s="185"/>
      <c r="I131" s="185"/>
      <c r="J131" s="185"/>
      <c r="K131" s="187"/>
      <c r="L131" s="187"/>
      <c r="M131" s="187"/>
      <c r="N131" s="188"/>
      <c r="O131" s="188"/>
      <c r="P131" s="188"/>
      <c r="Q131" s="188"/>
      <c r="R131" s="228"/>
      <c r="S131" s="228"/>
      <c r="T131" s="229"/>
      <c r="U131" s="228"/>
      <c r="V131" s="1285">
        <f t="shared" si="7"/>
        <v>0</v>
      </c>
    </row>
    <row r="132" spans="1:22" s="6" customFormat="1" ht="25" customHeight="1">
      <c r="A132" s="185" t="s">
        <v>202</v>
      </c>
      <c r="B132" s="1314"/>
      <c r="C132" s="186"/>
      <c r="D132" s="185"/>
      <c r="E132" s="185" t="s">
        <v>202</v>
      </c>
      <c r="F132" s="185" t="s">
        <v>202</v>
      </c>
      <c r="G132" s="185"/>
      <c r="H132" s="185"/>
      <c r="I132" s="185"/>
      <c r="J132" s="185"/>
      <c r="K132" s="187"/>
      <c r="L132" s="187"/>
      <c r="M132" s="187"/>
      <c r="N132" s="188"/>
      <c r="O132" s="188"/>
      <c r="P132" s="188"/>
      <c r="Q132" s="188"/>
      <c r="R132" s="228"/>
      <c r="S132" s="228"/>
      <c r="T132" s="229"/>
      <c r="U132" s="228"/>
      <c r="V132" s="1285">
        <f t="shared" si="7"/>
        <v>0</v>
      </c>
    </row>
    <row r="133" spans="1:22" s="6" customFormat="1" ht="25" customHeight="1">
      <c r="A133" s="185" t="s">
        <v>202</v>
      </c>
      <c r="B133" s="1314"/>
      <c r="C133" s="186"/>
      <c r="D133" s="185"/>
      <c r="E133" s="185" t="s">
        <v>202</v>
      </c>
      <c r="F133" s="185" t="s">
        <v>202</v>
      </c>
      <c r="G133" s="185"/>
      <c r="H133" s="185"/>
      <c r="I133" s="185"/>
      <c r="J133" s="185"/>
      <c r="K133" s="187"/>
      <c r="L133" s="187"/>
      <c r="M133" s="187"/>
      <c r="N133" s="188"/>
      <c r="O133" s="188"/>
      <c r="P133" s="188"/>
      <c r="Q133" s="188"/>
      <c r="R133" s="228"/>
      <c r="S133" s="228"/>
      <c r="T133" s="229"/>
      <c r="U133" s="228"/>
      <c r="V133" s="1285">
        <f t="shared" si="7"/>
        <v>0</v>
      </c>
    </row>
    <row r="134" spans="1:22" s="6" customFormat="1" ht="25" customHeight="1">
      <c r="A134" s="185" t="s">
        <v>202</v>
      </c>
      <c r="B134" s="1314"/>
      <c r="C134" s="186"/>
      <c r="D134" s="185"/>
      <c r="E134" s="185" t="s">
        <v>202</v>
      </c>
      <c r="F134" s="185" t="s">
        <v>202</v>
      </c>
      <c r="G134" s="185"/>
      <c r="H134" s="185"/>
      <c r="I134" s="185"/>
      <c r="J134" s="185"/>
      <c r="K134" s="187"/>
      <c r="L134" s="187"/>
      <c r="M134" s="187"/>
      <c r="N134" s="188"/>
      <c r="O134" s="188"/>
      <c r="P134" s="188"/>
      <c r="Q134" s="188"/>
      <c r="R134" s="228"/>
      <c r="S134" s="228"/>
      <c r="T134" s="229"/>
      <c r="U134" s="228"/>
      <c r="V134" s="1285">
        <f t="shared" si="7"/>
        <v>0</v>
      </c>
    </row>
    <row r="135" spans="1:22" s="6" customFormat="1" ht="25" customHeight="1">
      <c r="A135" s="185" t="s">
        <v>202</v>
      </c>
      <c r="B135" s="1314"/>
      <c r="C135" s="186"/>
      <c r="D135" s="185"/>
      <c r="E135" s="185" t="s">
        <v>202</v>
      </c>
      <c r="F135" s="185" t="s">
        <v>202</v>
      </c>
      <c r="G135" s="185"/>
      <c r="H135" s="185"/>
      <c r="I135" s="185"/>
      <c r="J135" s="185"/>
      <c r="K135" s="187"/>
      <c r="L135" s="187"/>
      <c r="M135" s="187"/>
      <c r="N135" s="188"/>
      <c r="O135" s="188"/>
      <c r="P135" s="188"/>
      <c r="Q135" s="188"/>
      <c r="R135" s="228"/>
      <c r="S135" s="228"/>
      <c r="T135" s="229"/>
      <c r="U135" s="228"/>
      <c r="V135" s="1285">
        <f t="shared" si="7"/>
        <v>0</v>
      </c>
    </row>
    <row r="136" spans="1:22" s="6" customFormat="1" ht="25" customHeight="1">
      <c r="A136" s="185" t="s">
        <v>202</v>
      </c>
      <c r="B136" s="1314"/>
      <c r="C136" s="186"/>
      <c r="D136" s="185"/>
      <c r="E136" s="185" t="s">
        <v>202</v>
      </c>
      <c r="F136" s="185" t="s">
        <v>202</v>
      </c>
      <c r="G136" s="185"/>
      <c r="H136" s="185"/>
      <c r="I136" s="185"/>
      <c r="J136" s="185"/>
      <c r="K136" s="187"/>
      <c r="L136" s="187"/>
      <c r="M136" s="187"/>
      <c r="N136" s="188"/>
      <c r="O136" s="188"/>
      <c r="P136" s="188"/>
      <c r="Q136" s="188"/>
      <c r="R136" s="228"/>
      <c r="S136" s="228"/>
      <c r="T136" s="229"/>
      <c r="U136" s="228"/>
      <c r="V136" s="1285">
        <f t="shared" si="7"/>
        <v>0</v>
      </c>
    </row>
    <row r="137" spans="1:22" s="6" customFormat="1" ht="25" customHeight="1">
      <c r="A137" s="185" t="s">
        <v>202</v>
      </c>
      <c r="B137" s="1314"/>
      <c r="C137" s="186"/>
      <c r="D137" s="185"/>
      <c r="E137" s="185" t="s">
        <v>202</v>
      </c>
      <c r="F137" s="185" t="s">
        <v>202</v>
      </c>
      <c r="G137" s="185"/>
      <c r="H137" s="185"/>
      <c r="I137" s="185"/>
      <c r="J137" s="185"/>
      <c r="K137" s="187"/>
      <c r="L137" s="187"/>
      <c r="M137" s="187"/>
      <c r="N137" s="188"/>
      <c r="O137" s="188"/>
      <c r="P137" s="188"/>
      <c r="Q137" s="188"/>
      <c r="R137" s="228"/>
      <c r="S137" s="228"/>
      <c r="T137" s="229"/>
      <c r="U137" s="228"/>
      <c r="V137" s="1285">
        <f t="shared" si="7"/>
        <v>0</v>
      </c>
    </row>
    <row r="138" spans="1:22" s="6" customFormat="1" ht="25" customHeight="1">
      <c r="A138" s="185" t="s">
        <v>202</v>
      </c>
      <c r="B138" s="1314"/>
      <c r="C138" s="186"/>
      <c r="D138" s="185"/>
      <c r="E138" s="185" t="s">
        <v>202</v>
      </c>
      <c r="F138" s="185" t="s">
        <v>202</v>
      </c>
      <c r="G138" s="185"/>
      <c r="H138" s="185"/>
      <c r="I138" s="185"/>
      <c r="J138" s="185"/>
      <c r="K138" s="187"/>
      <c r="L138" s="187"/>
      <c r="M138" s="187"/>
      <c r="N138" s="188"/>
      <c r="O138" s="188"/>
      <c r="P138" s="188"/>
      <c r="Q138" s="188"/>
      <c r="R138" s="228"/>
      <c r="S138" s="228"/>
      <c r="T138" s="229"/>
      <c r="U138" s="228"/>
      <c r="V138" s="1285">
        <f t="shared" si="7"/>
        <v>0</v>
      </c>
    </row>
    <row r="139" spans="1:22" s="6" customFormat="1" ht="25" customHeight="1">
      <c r="A139" s="185" t="s">
        <v>202</v>
      </c>
      <c r="B139" s="1314"/>
      <c r="C139" s="186"/>
      <c r="D139" s="185"/>
      <c r="E139" s="185" t="s">
        <v>202</v>
      </c>
      <c r="F139" s="185" t="s">
        <v>202</v>
      </c>
      <c r="G139" s="185"/>
      <c r="H139" s="185"/>
      <c r="I139" s="185"/>
      <c r="J139" s="185"/>
      <c r="K139" s="187"/>
      <c r="L139" s="187"/>
      <c r="M139" s="187"/>
      <c r="N139" s="188"/>
      <c r="O139" s="188"/>
      <c r="P139" s="188"/>
      <c r="Q139" s="188"/>
      <c r="R139" s="228"/>
      <c r="S139" s="228"/>
      <c r="T139" s="229"/>
      <c r="U139" s="228"/>
      <c r="V139" s="1285">
        <f t="shared" si="7"/>
        <v>0</v>
      </c>
    </row>
    <row r="140" spans="1:22" s="6" customFormat="1" ht="25" customHeight="1">
      <c r="A140" s="185" t="s">
        <v>202</v>
      </c>
      <c r="B140" s="1314"/>
      <c r="C140" s="186"/>
      <c r="D140" s="185"/>
      <c r="E140" s="185" t="s">
        <v>202</v>
      </c>
      <c r="F140" s="185" t="s">
        <v>202</v>
      </c>
      <c r="G140" s="185"/>
      <c r="H140" s="185"/>
      <c r="I140" s="185"/>
      <c r="J140" s="185"/>
      <c r="K140" s="187"/>
      <c r="L140" s="187"/>
      <c r="M140" s="187"/>
      <c r="N140" s="188"/>
      <c r="O140" s="188"/>
      <c r="P140" s="188"/>
      <c r="Q140" s="188"/>
      <c r="R140" s="228"/>
      <c r="S140" s="228"/>
      <c r="T140" s="229"/>
      <c r="U140" s="228"/>
      <c r="V140" s="1285">
        <f t="shared" si="7"/>
        <v>0</v>
      </c>
    </row>
    <row r="141" spans="1:22" s="6" customFormat="1" ht="25" customHeight="1">
      <c r="A141" s="185" t="s">
        <v>202</v>
      </c>
      <c r="B141" s="1314"/>
      <c r="C141" s="186"/>
      <c r="D141" s="185"/>
      <c r="E141" s="185" t="s">
        <v>202</v>
      </c>
      <c r="F141" s="185" t="s">
        <v>202</v>
      </c>
      <c r="G141" s="185"/>
      <c r="H141" s="185"/>
      <c r="I141" s="185"/>
      <c r="J141" s="185"/>
      <c r="K141" s="187"/>
      <c r="L141" s="187"/>
      <c r="M141" s="187"/>
      <c r="N141" s="188"/>
      <c r="O141" s="188"/>
      <c r="P141" s="188"/>
      <c r="Q141" s="188"/>
      <c r="R141" s="228"/>
      <c r="S141" s="228"/>
      <c r="T141" s="229"/>
      <c r="U141" s="228"/>
      <c r="V141" s="1285">
        <f t="shared" si="7"/>
        <v>0</v>
      </c>
    </row>
    <row r="142" spans="1:22" s="6" customFormat="1" ht="25" customHeight="1">
      <c r="A142" s="185" t="s">
        <v>202</v>
      </c>
      <c r="B142" s="1314"/>
      <c r="C142" s="186"/>
      <c r="D142" s="185"/>
      <c r="E142" s="185" t="s">
        <v>202</v>
      </c>
      <c r="F142" s="185" t="s">
        <v>202</v>
      </c>
      <c r="G142" s="185"/>
      <c r="H142" s="185"/>
      <c r="I142" s="185"/>
      <c r="J142" s="185"/>
      <c r="K142" s="187"/>
      <c r="L142" s="187"/>
      <c r="M142" s="187"/>
      <c r="N142" s="188"/>
      <c r="O142" s="188"/>
      <c r="P142" s="188"/>
      <c r="Q142" s="188"/>
      <c r="R142" s="228"/>
      <c r="S142" s="228"/>
      <c r="T142" s="229"/>
      <c r="U142" s="228"/>
      <c r="V142" s="1285">
        <f t="shared" si="7"/>
        <v>0</v>
      </c>
    </row>
    <row r="143" spans="1:22" s="6" customFormat="1" ht="25" customHeight="1">
      <c r="A143" s="185" t="s">
        <v>202</v>
      </c>
      <c r="B143" s="1314"/>
      <c r="C143" s="186"/>
      <c r="D143" s="185"/>
      <c r="E143" s="185" t="s">
        <v>202</v>
      </c>
      <c r="F143" s="185" t="s">
        <v>202</v>
      </c>
      <c r="G143" s="185"/>
      <c r="H143" s="185"/>
      <c r="I143" s="185"/>
      <c r="J143" s="185"/>
      <c r="K143" s="187"/>
      <c r="L143" s="187"/>
      <c r="M143" s="187"/>
      <c r="N143" s="188"/>
      <c r="O143" s="188"/>
      <c r="P143" s="188"/>
      <c r="Q143" s="188"/>
      <c r="R143" s="228"/>
      <c r="S143" s="228"/>
      <c r="T143" s="229"/>
      <c r="U143" s="228"/>
      <c r="V143" s="1285">
        <f t="shared" si="7"/>
        <v>0</v>
      </c>
    </row>
    <row r="144" spans="1:22" s="6" customFormat="1" ht="25" customHeight="1">
      <c r="A144" s="185" t="s">
        <v>202</v>
      </c>
      <c r="B144" s="1314"/>
      <c r="C144" s="186"/>
      <c r="D144" s="185"/>
      <c r="E144" s="185" t="s">
        <v>202</v>
      </c>
      <c r="F144" s="185" t="s">
        <v>202</v>
      </c>
      <c r="G144" s="185"/>
      <c r="H144" s="185"/>
      <c r="I144" s="185"/>
      <c r="J144" s="185"/>
      <c r="K144" s="187"/>
      <c r="L144" s="187"/>
      <c r="M144" s="187"/>
      <c r="N144" s="188"/>
      <c r="O144" s="188"/>
      <c r="P144" s="188"/>
      <c r="Q144" s="188"/>
      <c r="R144" s="228"/>
      <c r="S144" s="228"/>
      <c r="T144" s="229"/>
      <c r="U144" s="228"/>
      <c r="V144" s="1285">
        <f t="shared" si="7"/>
        <v>0</v>
      </c>
    </row>
    <row r="145" spans="1:22" s="6" customFormat="1" ht="25" customHeight="1">
      <c r="A145" s="185" t="s">
        <v>202</v>
      </c>
      <c r="B145" s="1314"/>
      <c r="C145" s="186"/>
      <c r="D145" s="185"/>
      <c r="E145" s="185" t="s">
        <v>202</v>
      </c>
      <c r="F145" s="185" t="s">
        <v>202</v>
      </c>
      <c r="G145" s="185"/>
      <c r="H145" s="185"/>
      <c r="I145" s="185"/>
      <c r="J145" s="185"/>
      <c r="K145" s="187"/>
      <c r="L145" s="187"/>
      <c r="M145" s="187"/>
      <c r="N145" s="188"/>
      <c r="O145" s="188"/>
      <c r="P145" s="188"/>
      <c r="Q145" s="188"/>
      <c r="R145" s="228"/>
      <c r="S145" s="228"/>
      <c r="T145" s="229"/>
      <c r="U145" s="228"/>
      <c r="V145" s="1285">
        <f t="shared" si="7"/>
        <v>0</v>
      </c>
    </row>
    <row r="146" spans="1:22" s="6" customFormat="1" ht="25" customHeight="1">
      <c r="A146" s="185" t="s">
        <v>202</v>
      </c>
      <c r="B146" s="1314"/>
      <c r="C146" s="186"/>
      <c r="D146" s="185"/>
      <c r="E146" s="185" t="s">
        <v>202</v>
      </c>
      <c r="F146" s="185" t="s">
        <v>202</v>
      </c>
      <c r="G146" s="185"/>
      <c r="H146" s="185"/>
      <c r="I146" s="185"/>
      <c r="J146" s="185"/>
      <c r="K146" s="187"/>
      <c r="L146" s="187"/>
      <c r="M146" s="187"/>
      <c r="N146" s="188"/>
      <c r="O146" s="188"/>
      <c r="P146" s="188"/>
      <c r="Q146" s="188"/>
      <c r="R146" s="228"/>
      <c r="S146" s="228"/>
      <c r="T146" s="229"/>
      <c r="U146" s="228"/>
      <c r="V146" s="1285">
        <f t="shared" si="7"/>
        <v>0</v>
      </c>
    </row>
    <row r="147" spans="1:22" s="6" customFormat="1" ht="25" customHeight="1">
      <c r="A147" s="185" t="s">
        <v>202</v>
      </c>
      <c r="B147" s="1314"/>
      <c r="C147" s="186"/>
      <c r="D147" s="185"/>
      <c r="E147" s="185" t="s">
        <v>202</v>
      </c>
      <c r="F147" s="185" t="s">
        <v>202</v>
      </c>
      <c r="G147" s="185"/>
      <c r="H147" s="185"/>
      <c r="I147" s="185"/>
      <c r="J147" s="185"/>
      <c r="K147" s="187"/>
      <c r="L147" s="187"/>
      <c r="M147" s="187"/>
      <c r="N147" s="188"/>
      <c r="O147" s="188"/>
      <c r="P147" s="188"/>
      <c r="Q147" s="188"/>
      <c r="R147" s="228"/>
      <c r="S147" s="228"/>
      <c r="T147" s="229"/>
      <c r="U147" s="228"/>
      <c r="V147" s="1285">
        <f t="shared" si="7"/>
        <v>0</v>
      </c>
    </row>
    <row r="148" spans="1:22" s="6" customFormat="1" ht="25" customHeight="1">
      <c r="A148" s="185" t="s">
        <v>202</v>
      </c>
      <c r="B148" s="1314"/>
      <c r="C148" s="186"/>
      <c r="D148" s="185"/>
      <c r="E148" s="185" t="s">
        <v>202</v>
      </c>
      <c r="F148" s="185" t="s">
        <v>202</v>
      </c>
      <c r="G148" s="185"/>
      <c r="H148" s="185"/>
      <c r="I148" s="185"/>
      <c r="J148" s="185"/>
      <c r="K148" s="187"/>
      <c r="L148" s="187"/>
      <c r="M148" s="187"/>
      <c r="N148" s="188"/>
      <c r="O148" s="188"/>
      <c r="P148" s="188"/>
      <c r="Q148" s="188"/>
      <c r="R148" s="228"/>
      <c r="S148" s="228"/>
      <c r="T148" s="229"/>
      <c r="U148" s="228"/>
      <c r="V148" s="1285">
        <f t="shared" si="7"/>
        <v>0</v>
      </c>
    </row>
    <row r="149" spans="1:22" s="6" customFormat="1" ht="25" customHeight="1">
      <c r="A149" s="185" t="s">
        <v>202</v>
      </c>
      <c r="B149" s="1314"/>
      <c r="C149" s="186"/>
      <c r="D149" s="185"/>
      <c r="E149" s="185" t="s">
        <v>202</v>
      </c>
      <c r="F149" s="185" t="s">
        <v>202</v>
      </c>
      <c r="G149" s="185"/>
      <c r="H149" s="185"/>
      <c r="I149" s="185"/>
      <c r="J149" s="185"/>
      <c r="K149" s="187"/>
      <c r="L149" s="187"/>
      <c r="M149" s="187"/>
      <c r="N149" s="188"/>
      <c r="O149" s="188"/>
      <c r="P149" s="188"/>
      <c r="Q149" s="188"/>
      <c r="R149" s="228"/>
      <c r="S149" s="228"/>
      <c r="T149" s="229"/>
      <c r="U149" s="228"/>
      <c r="V149" s="1285">
        <f t="shared" si="7"/>
        <v>0</v>
      </c>
    </row>
    <row r="150" spans="1:22" s="6" customFormat="1" ht="25" customHeight="1">
      <c r="A150" s="185" t="s">
        <v>202</v>
      </c>
      <c r="B150" s="1314"/>
      <c r="C150" s="186"/>
      <c r="D150" s="185"/>
      <c r="E150" s="185" t="s">
        <v>202</v>
      </c>
      <c r="F150" s="185" t="s">
        <v>202</v>
      </c>
      <c r="G150" s="185"/>
      <c r="H150" s="185"/>
      <c r="I150" s="185"/>
      <c r="J150" s="185"/>
      <c r="K150" s="187"/>
      <c r="L150" s="187"/>
      <c r="M150" s="187"/>
      <c r="N150" s="188"/>
      <c r="O150" s="188"/>
      <c r="P150" s="188"/>
      <c r="Q150" s="188"/>
      <c r="R150" s="228"/>
      <c r="S150" s="228"/>
      <c r="T150" s="229"/>
      <c r="U150" s="228"/>
      <c r="V150" s="1285">
        <f t="shared" si="7"/>
        <v>0</v>
      </c>
    </row>
    <row r="151" spans="1:22" s="6" customFormat="1" ht="25" customHeight="1">
      <c r="A151" s="185" t="s">
        <v>202</v>
      </c>
      <c r="B151" s="1314"/>
      <c r="C151" s="186"/>
      <c r="D151" s="185"/>
      <c r="E151" s="185" t="s">
        <v>202</v>
      </c>
      <c r="F151" s="185" t="s">
        <v>202</v>
      </c>
      <c r="G151" s="185"/>
      <c r="H151" s="185"/>
      <c r="I151" s="185"/>
      <c r="J151" s="185"/>
      <c r="K151" s="187"/>
      <c r="L151" s="187"/>
      <c r="M151" s="187"/>
      <c r="N151" s="188"/>
      <c r="O151" s="188"/>
      <c r="P151" s="188"/>
      <c r="Q151" s="188"/>
      <c r="R151" s="228"/>
      <c r="S151" s="228"/>
      <c r="T151" s="229"/>
      <c r="U151" s="228"/>
      <c r="V151" s="1285">
        <f t="shared" si="7"/>
        <v>0</v>
      </c>
    </row>
    <row r="152" spans="1:22" s="6" customFormat="1" ht="25" customHeight="1">
      <c r="A152" s="185" t="s">
        <v>202</v>
      </c>
      <c r="B152" s="1314"/>
      <c r="C152" s="186"/>
      <c r="D152" s="185"/>
      <c r="E152" s="185" t="s">
        <v>202</v>
      </c>
      <c r="F152" s="185" t="s">
        <v>202</v>
      </c>
      <c r="G152" s="185"/>
      <c r="H152" s="185"/>
      <c r="I152" s="185"/>
      <c r="J152" s="185"/>
      <c r="K152" s="187"/>
      <c r="L152" s="187"/>
      <c r="M152" s="187"/>
      <c r="N152" s="188"/>
      <c r="O152" s="188"/>
      <c r="P152" s="188"/>
      <c r="Q152" s="188"/>
      <c r="R152" s="228"/>
      <c r="S152" s="228"/>
      <c r="T152" s="229"/>
      <c r="U152" s="228"/>
      <c r="V152" s="1285">
        <f t="shared" si="7"/>
        <v>0</v>
      </c>
    </row>
    <row r="153" spans="1:22" s="6" customFormat="1" ht="25" customHeight="1">
      <c r="A153" s="185" t="s">
        <v>202</v>
      </c>
      <c r="B153" s="1314"/>
      <c r="C153" s="186"/>
      <c r="D153" s="185"/>
      <c r="E153" s="185" t="s">
        <v>202</v>
      </c>
      <c r="F153" s="185" t="s">
        <v>202</v>
      </c>
      <c r="G153" s="185"/>
      <c r="H153" s="185"/>
      <c r="I153" s="185"/>
      <c r="J153" s="185"/>
      <c r="K153" s="187"/>
      <c r="L153" s="187"/>
      <c r="M153" s="187"/>
      <c r="N153" s="188"/>
      <c r="O153" s="188"/>
      <c r="P153" s="188"/>
      <c r="Q153" s="188"/>
      <c r="R153" s="228"/>
      <c r="S153" s="228"/>
      <c r="T153" s="229"/>
      <c r="U153" s="228"/>
      <c r="V153" s="1285">
        <f t="shared" si="7"/>
        <v>0</v>
      </c>
    </row>
    <row r="154" spans="1:22" s="6" customFormat="1" ht="25" customHeight="1">
      <c r="A154" s="185" t="s">
        <v>202</v>
      </c>
      <c r="B154" s="1314"/>
      <c r="C154" s="186"/>
      <c r="D154" s="185"/>
      <c r="E154" s="185" t="s">
        <v>202</v>
      </c>
      <c r="F154" s="185" t="s">
        <v>202</v>
      </c>
      <c r="G154" s="185"/>
      <c r="H154" s="185"/>
      <c r="I154" s="185"/>
      <c r="J154" s="185"/>
      <c r="K154" s="187"/>
      <c r="L154" s="187"/>
      <c r="M154" s="187"/>
      <c r="N154" s="188"/>
      <c r="O154" s="188"/>
      <c r="P154" s="188"/>
      <c r="Q154" s="188"/>
      <c r="R154" s="228"/>
      <c r="S154" s="228"/>
      <c r="T154" s="229"/>
      <c r="U154" s="228"/>
      <c r="V154" s="1285">
        <f t="shared" si="7"/>
        <v>0</v>
      </c>
    </row>
    <row r="155" spans="1:22" s="6" customFormat="1" ht="25" customHeight="1">
      <c r="A155" s="185" t="s">
        <v>202</v>
      </c>
      <c r="B155" s="1314"/>
      <c r="C155" s="186"/>
      <c r="D155" s="185"/>
      <c r="E155" s="185" t="s">
        <v>202</v>
      </c>
      <c r="F155" s="185" t="s">
        <v>202</v>
      </c>
      <c r="G155" s="185"/>
      <c r="H155" s="185"/>
      <c r="I155" s="185"/>
      <c r="J155" s="185"/>
      <c r="K155" s="187"/>
      <c r="L155" s="187"/>
      <c r="M155" s="187"/>
      <c r="N155" s="188"/>
      <c r="O155" s="188"/>
      <c r="P155" s="188"/>
      <c r="Q155" s="188"/>
      <c r="R155" s="228"/>
      <c r="S155" s="228"/>
      <c r="T155" s="229"/>
      <c r="U155" s="228"/>
      <c r="V155" s="1285">
        <f t="shared" si="7"/>
        <v>0</v>
      </c>
    </row>
    <row r="156" spans="1:22" s="6" customFormat="1" ht="25" customHeight="1">
      <c r="A156" s="185" t="s">
        <v>202</v>
      </c>
      <c r="B156" s="1314"/>
      <c r="C156" s="186"/>
      <c r="D156" s="185"/>
      <c r="E156" s="185" t="s">
        <v>202</v>
      </c>
      <c r="F156" s="185" t="s">
        <v>202</v>
      </c>
      <c r="G156" s="185"/>
      <c r="H156" s="185"/>
      <c r="I156" s="185"/>
      <c r="J156" s="185"/>
      <c r="K156" s="187"/>
      <c r="L156" s="187"/>
      <c r="M156" s="187"/>
      <c r="N156" s="188"/>
      <c r="O156" s="188"/>
      <c r="P156" s="188"/>
      <c r="Q156" s="188"/>
      <c r="R156" s="228"/>
      <c r="S156" s="228"/>
      <c r="T156" s="229"/>
      <c r="U156" s="228"/>
      <c r="V156" s="1285">
        <f t="shared" si="7"/>
        <v>0</v>
      </c>
    </row>
    <row r="157" spans="1:22" s="6" customFormat="1" ht="25" customHeight="1">
      <c r="A157" s="185" t="s">
        <v>202</v>
      </c>
      <c r="B157" s="1314"/>
      <c r="C157" s="186"/>
      <c r="D157" s="185"/>
      <c r="E157" s="185" t="s">
        <v>202</v>
      </c>
      <c r="F157" s="185" t="s">
        <v>202</v>
      </c>
      <c r="G157" s="185"/>
      <c r="H157" s="185"/>
      <c r="I157" s="185"/>
      <c r="J157" s="185"/>
      <c r="K157" s="187"/>
      <c r="L157" s="187"/>
      <c r="M157" s="187"/>
      <c r="N157" s="188"/>
      <c r="O157" s="188"/>
      <c r="P157" s="188"/>
      <c r="Q157" s="188"/>
      <c r="R157" s="228"/>
      <c r="S157" s="228"/>
      <c r="T157" s="229"/>
      <c r="U157" s="228"/>
      <c r="V157" s="1285">
        <f t="shared" si="7"/>
        <v>0</v>
      </c>
    </row>
    <row r="158" spans="1:22" s="6" customFormat="1" ht="25" customHeight="1">
      <c r="A158" s="185" t="s">
        <v>202</v>
      </c>
      <c r="B158" s="1314"/>
      <c r="C158" s="186"/>
      <c r="D158" s="185"/>
      <c r="E158" s="185" t="s">
        <v>202</v>
      </c>
      <c r="F158" s="185" t="s">
        <v>202</v>
      </c>
      <c r="G158" s="185"/>
      <c r="H158" s="185"/>
      <c r="I158" s="185"/>
      <c r="J158" s="185"/>
      <c r="K158" s="187"/>
      <c r="L158" s="187"/>
      <c r="M158" s="187"/>
      <c r="N158" s="188"/>
      <c r="O158" s="188"/>
      <c r="P158" s="188"/>
      <c r="Q158" s="188"/>
      <c r="R158" s="228"/>
      <c r="S158" s="228"/>
      <c r="T158" s="229"/>
      <c r="U158" s="228"/>
      <c r="V158" s="1285">
        <f t="shared" ref="V158:V221" si="8">R158+S158+U158</f>
        <v>0</v>
      </c>
    </row>
    <row r="159" spans="1:22" s="6" customFormat="1" ht="25" customHeight="1">
      <c r="A159" s="185" t="s">
        <v>202</v>
      </c>
      <c r="B159" s="1314"/>
      <c r="C159" s="186"/>
      <c r="D159" s="185"/>
      <c r="E159" s="185" t="s">
        <v>202</v>
      </c>
      <c r="F159" s="185" t="s">
        <v>202</v>
      </c>
      <c r="G159" s="185"/>
      <c r="H159" s="185"/>
      <c r="I159" s="185"/>
      <c r="J159" s="185"/>
      <c r="K159" s="187"/>
      <c r="L159" s="187"/>
      <c r="M159" s="187"/>
      <c r="N159" s="188"/>
      <c r="O159" s="188"/>
      <c r="P159" s="188"/>
      <c r="Q159" s="188"/>
      <c r="R159" s="228"/>
      <c r="S159" s="228"/>
      <c r="T159" s="229"/>
      <c r="U159" s="228"/>
      <c r="V159" s="1285">
        <f t="shared" si="8"/>
        <v>0</v>
      </c>
    </row>
    <row r="160" spans="1:22" s="6" customFormat="1" ht="25" customHeight="1">
      <c r="A160" s="185" t="s">
        <v>202</v>
      </c>
      <c r="B160" s="1314"/>
      <c r="C160" s="186"/>
      <c r="D160" s="185"/>
      <c r="E160" s="185" t="s">
        <v>202</v>
      </c>
      <c r="F160" s="185" t="s">
        <v>202</v>
      </c>
      <c r="G160" s="185"/>
      <c r="H160" s="185"/>
      <c r="I160" s="185"/>
      <c r="J160" s="185"/>
      <c r="K160" s="187"/>
      <c r="L160" s="187"/>
      <c r="M160" s="187"/>
      <c r="N160" s="188"/>
      <c r="O160" s="188"/>
      <c r="P160" s="188"/>
      <c r="Q160" s="188"/>
      <c r="R160" s="228"/>
      <c r="S160" s="228"/>
      <c r="T160" s="229"/>
      <c r="U160" s="228"/>
      <c r="V160" s="1285">
        <f t="shared" si="8"/>
        <v>0</v>
      </c>
    </row>
    <row r="161" spans="1:22" s="6" customFormat="1" ht="25" customHeight="1">
      <c r="A161" s="185" t="s">
        <v>202</v>
      </c>
      <c r="B161" s="1314"/>
      <c r="C161" s="186"/>
      <c r="D161" s="185"/>
      <c r="E161" s="185" t="s">
        <v>202</v>
      </c>
      <c r="F161" s="185" t="s">
        <v>202</v>
      </c>
      <c r="G161" s="185"/>
      <c r="H161" s="185"/>
      <c r="I161" s="185"/>
      <c r="J161" s="185"/>
      <c r="K161" s="187"/>
      <c r="L161" s="187"/>
      <c r="M161" s="187"/>
      <c r="N161" s="188"/>
      <c r="O161" s="188"/>
      <c r="P161" s="188"/>
      <c r="Q161" s="188"/>
      <c r="R161" s="228"/>
      <c r="S161" s="228"/>
      <c r="T161" s="229"/>
      <c r="U161" s="228"/>
      <c r="V161" s="1285">
        <f t="shared" si="8"/>
        <v>0</v>
      </c>
    </row>
    <row r="162" spans="1:22" s="6" customFormat="1" ht="25" customHeight="1">
      <c r="A162" s="185" t="s">
        <v>202</v>
      </c>
      <c r="B162" s="1314"/>
      <c r="C162" s="186"/>
      <c r="D162" s="185"/>
      <c r="E162" s="185" t="s">
        <v>202</v>
      </c>
      <c r="F162" s="185" t="s">
        <v>202</v>
      </c>
      <c r="G162" s="185"/>
      <c r="H162" s="185"/>
      <c r="I162" s="185"/>
      <c r="J162" s="185"/>
      <c r="K162" s="187"/>
      <c r="L162" s="187"/>
      <c r="M162" s="187"/>
      <c r="N162" s="188"/>
      <c r="O162" s="188"/>
      <c r="P162" s="188"/>
      <c r="Q162" s="188"/>
      <c r="R162" s="228"/>
      <c r="S162" s="228"/>
      <c r="T162" s="229"/>
      <c r="U162" s="228"/>
      <c r="V162" s="1285">
        <f t="shared" si="8"/>
        <v>0</v>
      </c>
    </row>
    <row r="163" spans="1:22" s="6" customFormat="1" ht="25" customHeight="1">
      <c r="A163" s="185" t="s">
        <v>202</v>
      </c>
      <c r="B163" s="1314"/>
      <c r="C163" s="186"/>
      <c r="D163" s="185"/>
      <c r="E163" s="185" t="s">
        <v>202</v>
      </c>
      <c r="F163" s="185" t="s">
        <v>202</v>
      </c>
      <c r="G163" s="185"/>
      <c r="H163" s="185"/>
      <c r="I163" s="185"/>
      <c r="J163" s="185"/>
      <c r="K163" s="187"/>
      <c r="L163" s="187"/>
      <c r="M163" s="187"/>
      <c r="N163" s="188"/>
      <c r="O163" s="188"/>
      <c r="P163" s="188"/>
      <c r="Q163" s="188"/>
      <c r="R163" s="228"/>
      <c r="S163" s="228"/>
      <c r="T163" s="229"/>
      <c r="U163" s="228"/>
      <c r="V163" s="1285">
        <f t="shared" si="8"/>
        <v>0</v>
      </c>
    </row>
    <row r="164" spans="1:22" s="6" customFormat="1" ht="25" customHeight="1">
      <c r="A164" s="185" t="s">
        <v>202</v>
      </c>
      <c r="B164" s="1314"/>
      <c r="C164" s="186"/>
      <c r="D164" s="185"/>
      <c r="E164" s="185" t="s">
        <v>202</v>
      </c>
      <c r="F164" s="185" t="s">
        <v>202</v>
      </c>
      <c r="G164" s="185"/>
      <c r="H164" s="185"/>
      <c r="I164" s="185"/>
      <c r="J164" s="185"/>
      <c r="K164" s="187"/>
      <c r="L164" s="187"/>
      <c r="M164" s="187"/>
      <c r="N164" s="188"/>
      <c r="O164" s="188"/>
      <c r="P164" s="188"/>
      <c r="Q164" s="188"/>
      <c r="R164" s="228"/>
      <c r="S164" s="228"/>
      <c r="T164" s="229"/>
      <c r="U164" s="228"/>
      <c r="V164" s="1285">
        <f t="shared" si="8"/>
        <v>0</v>
      </c>
    </row>
    <row r="165" spans="1:22" s="6" customFormat="1" ht="25" customHeight="1">
      <c r="A165" s="185" t="s">
        <v>202</v>
      </c>
      <c r="B165" s="1314"/>
      <c r="C165" s="186"/>
      <c r="D165" s="185"/>
      <c r="E165" s="185" t="s">
        <v>202</v>
      </c>
      <c r="F165" s="185" t="s">
        <v>202</v>
      </c>
      <c r="G165" s="185"/>
      <c r="H165" s="185"/>
      <c r="I165" s="185"/>
      <c r="J165" s="185"/>
      <c r="K165" s="187"/>
      <c r="L165" s="187"/>
      <c r="M165" s="187"/>
      <c r="N165" s="188"/>
      <c r="O165" s="188"/>
      <c r="P165" s="188"/>
      <c r="Q165" s="188"/>
      <c r="R165" s="228"/>
      <c r="S165" s="228"/>
      <c r="T165" s="229"/>
      <c r="U165" s="228"/>
      <c r="V165" s="1285">
        <f t="shared" si="8"/>
        <v>0</v>
      </c>
    </row>
    <row r="166" spans="1:22" s="6" customFormat="1" ht="25" customHeight="1">
      <c r="A166" s="185" t="s">
        <v>202</v>
      </c>
      <c r="B166" s="1314"/>
      <c r="C166" s="186"/>
      <c r="D166" s="185"/>
      <c r="E166" s="185" t="s">
        <v>202</v>
      </c>
      <c r="F166" s="185" t="s">
        <v>202</v>
      </c>
      <c r="G166" s="185"/>
      <c r="H166" s="185"/>
      <c r="I166" s="185"/>
      <c r="J166" s="185"/>
      <c r="K166" s="187"/>
      <c r="L166" s="187"/>
      <c r="M166" s="187"/>
      <c r="N166" s="188"/>
      <c r="O166" s="188"/>
      <c r="P166" s="188"/>
      <c r="Q166" s="188"/>
      <c r="R166" s="228"/>
      <c r="S166" s="228"/>
      <c r="T166" s="229"/>
      <c r="U166" s="228"/>
      <c r="V166" s="1285">
        <f t="shared" si="8"/>
        <v>0</v>
      </c>
    </row>
    <row r="167" spans="1:22" s="6" customFormat="1" ht="25" customHeight="1">
      <c r="A167" s="185" t="s">
        <v>202</v>
      </c>
      <c r="B167" s="1314"/>
      <c r="C167" s="186"/>
      <c r="D167" s="185"/>
      <c r="E167" s="185" t="s">
        <v>202</v>
      </c>
      <c r="F167" s="185" t="s">
        <v>202</v>
      </c>
      <c r="G167" s="185"/>
      <c r="H167" s="185"/>
      <c r="I167" s="185"/>
      <c r="J167" s="185"/>
      <c r="K167" s="187"/>
      <c r="L167" s="187"/>
      <c r="M167" s="187"/>
      <c r="N167" s="188"/>
      <c r="O167" s="188"/>
      <c r="P167" s="188"/>
      <c r="Q167" s="188"/>
      <c r="R167" s="228"/>
      <c r="S167" s="228"/>
      <c r="T167" s="229"/>
      <c r="U167" s="228"/>
      <c r="V167" s="1285">
        <f t="shared" si="8"/>
        <v>0</v>
      </c>
    </row>
    <row r="168" spans="1:22" s="6" customFormat="1" ht="25" customHeight="1">
      <c r="A168" s="185" t="s">
        <v>202</v>
      </c>
      <c r="B168" s="1314"/>
      <c r="C168" s="186"/>
      <c r="D168" s="185"/>
      <c r="E168" s="185" t="s">
        <v>202</v>
      </c>
      <c r="F168" s="185" t="s">
        <v>202</v>
      </c>
      <c r="G168" s="185"/>
      <c r="H168" s="185"/>
      <c r="I168" s="185"/>
      <c r="J168" s="185"/>
      <c r="K168" s="187"/>
      <c r="L168" s="187"/>
      <c r="M168" s="187"/>
      <c r="N168" s="188"/>
      <c r="O168" s="188"/>
      <c r="P168" s="188"/>
      <c r="Q168" s="188"/>
      <c r="R168" s="228"/>
      <c r="S168" s="228"/>
      <c r="T168" s="229"/>
      <c r="U168" s="228"/>
      <c r="V168" s="1285">
        <f t="shared" si="8"/>
        <v>0</v>
      </c>
    </row>
    <row r="169" spans="1:22" s="6" customFormat="1" ht="25" customHeight="1">
      <c r="A169" s="185" t="s">
        <v>202</v>
      </c>
      <c r="B169" s="1314"/>
      <c r="C169" s="186"/>
      <c r="D169" s="185"/>
      <c r="E169" s="185" t="s">
        <v>202</v>
      </c>
      <c r="F169" s="185" t="s">
        <v>202</v>
      </c>
      <c r="G169" s="185"/>
      <c r="H169" s="185"/>
      <c r="I169" s="185"/>
      <c r="J169" s="185"/>
      <c r="K169" s="187"/>
      <c r="L169" s="187"/>
      <c r="M169" s="187"/>
      <c r="N169" s="188"/>
      <c r="O169" s="188"/>
      <c r="P169" s="188"/>
      <c r="Q169" s="188"/>
      <c r="R169" s="228"/>
      <c r="S169" s="228"/>
      <c r="T169" s="229"/>
      <c r="U169" s="228"/>
      <c r="V169" s="1285">
        <f t="shared" si="8"/>
        <v>0</v>
      </c>
    </row>
    <row r="170" spans="1:22" s="6" customFormat="1" ht="25" customHeight="1">
      <c r="A170" s="185" t="s">
        <v>202</v>
      </c>
      <c r="B170" s="1314"/>
      <c r="C170" s="186"/>
      <c r="D170" s="185"/>
      <c r="E170" s="185" t="s">
        <v>202</v>
      </c>
      <c r="F170" s="185" t="s">
        <v>202</v>
      </c>
      <c r="G170" s="185"/>
      <c r="H170" s="185"/>
      <c r="I170" s="185"/>
      <c r="J170" s="185"/>
      <c r="K170" s="187"/>
      <c r="L170" s="187"/>
      <c r="M170" s="187"/>
      <c r="N170" s="188"/>
      <c r="O170" s="188"/>
      <c r="P170" s="188"/>
      <c r="Q170" s="188"/>
      <c r="R170" s="228"/>
      <c r="S170" s="228"/>
      <c r="T170" s="229"/>
      <c r="U170" s="228"/>
      <c r="V170" s="1285">
        <f t="shared" si="8"/>
        <v>0</v>
      </c>
    </row>
    <row r="171" spans="1:22" s="6" customFormat="1" ht="25" customHeight="1">
      <c r="A171" s="185" t="s">
        <v>202</v>
      </c>
      <c r="B171" s="1314"/>
      <c r="C171" s="186"/>
      <c r="D171" s="185"/>
      <c r="E171" s="185" t="s">
        <v>202</v>
      </c>
      <c r="F171" s="185" t="s">
        <v>202</v>
      </c>
      <c r="G171" s="185"/>
      <c r="H171" s="185"/>
      <c r="I171" s="185"/>
      <c r="J171" s="185"/>
      <c r="K171" s="187"/>
      <c r="L171" s="187"/>
      <c r="M171" s="187"/>
      <c r="N171" s="188"/>
      <c r="O171" s="188"/>
      <c r="P171" s="188"/>
      <c r="Q171" s="188"/>
      <c r="R171" s="228"/>
      <c r="S171" s="228"/>
      <c r="T171" s="229"/>
      <c r="U171" s="228"/>
      <c r="V171" s="1285">
        <f t="shared" si="8"/>
        <v>0</v>
      </c>
    </row>
    <row r="172" spans="1:22" s="6" customFormat="1" ht="25" customHeight="1">
      <c r="A172" s="185" t="s">
        <v>202</v>
      </c>
      <c r="B172" s="1314"/>
      <c r="C172" s="186"/>
      <c r="D172" s="185"/>
      <c r="E172" s="185" t="s">
        <v>202</v>
      </c>
      <c r="F172" s="185" t="s">
        <v>202</v>
      </c>
      <c r="G172" s="185"/>
      <c r="H172" s="185"/>
      <c r="I172" s="185"/>
      <c r="J172" s="185"/>
      <c r="K172" s="187"/>
      <c r="L172" s="187"/>
      <c r="M172" s="187"/>
      <c r="N172" s="188"/>
      <c r="O172" s="188"/>
      <c r="P172" s="188"/>
      <c r="Q172" s="188"/>
      <c r="R172" s="228"/>
      <c r="S172" s="228"/>
      <c r="T172" s="229"/>
      <c r="U172" s="228"/>
      <c r="V172" s="1285">
        <f t="shared" si="8"/>
        <v>0</v>
      </c>
    </row>
    <row r="173" spans="1:22" s="6" customFormat="1" ht="25" customHeight="1">
      <c r="A173" s="185" t="s">
        <v>202</v>
      </c>
      <c r="B173" s="1314"/>
      <c r="C173" s="186"/>
      <c r="D173" s="185"/>
      <c r="E173" s="185" t="s">
        <v>202</v>
      </c>
      <c r="F173" s="185" t="s">
        <v>202</v>
      </c>
      <c r="G173" s="185"/>
      <c r="H173" s="185"/>
      <c r="I173" s="185"/>
      <c r="J173" s="185"/>
      <c r="K173" s="187"/>
      <c r="L173" s="187"/>
      <c r="M173" s="187"/>
      <c r="N173" s="188"/>
      <c r="O173" s="188"/>
      <c r="P173" s="188"/>
      <c r="Q173" s="188"/>
      <c r="R173" s="228"/>
      <c r="S173" s="228"/>
      <c r="T173" s="229"/>
      <c r="U173" s="228"/>
      <c r="V173" s="1285">
        <f t="shared" si="8"/>
        <v>0</v>
      </c>
    </row>
    <row r="174" spans="1:22" s="6" customFormat="1" ht="25" customHeight="1">
      <c r="A174" s="185" t="s">
        <v>202</v>
      </c>
      <c r="B174" s="1314"/>
      <c r="C174" s="186"/>
      <c r="D174" s="185"/>
      <c r="E174" s="185" t="s">
        <v>202</v>
      </c>
      <c r="F174" s="185" t="s">
        <v>202</v>
      </c>
      <c r="G174" s="185"/>
      <c r="H174" s="185"/>
      <c r="I174" s="185"/>
      <c r="J174" s="185"/>
      <c r="K174" s="187"/>
      <c r="L174" s="187"/>
      <c r="M174" s="187"/>
      <c r="N174" s="188"/>
      <c r="O174" s="188"/>
      <c r="P174" s="188"/>
      <c r="Q174" s="188"/>
      <c r="R174" s="228"/>
      <c r="S174" s="228"/>
      <c r="T174" s="229"/>
      <c r="U174" s="228"/>
      <c r="V174" s="1285">
        <f t="shared" si="8"/>
        <v>0</v>
      </c>
    </row>
    <row r="175" spans="1:22" s="6" customFormat="1" ht="25" customHeight="1">
      <c r="A175" s="185" t="s">
        <v>202</v>
      </c>
      <c r="B175" s="1314"/>
      <c r="C175" s="186"/>
      <c r="D175" s="185"/>
      <c r="E175" s="185" t="s">
        <v>202</v>
      </c>
      <c r="F175" s="185" t="s">
        <v>202</v>
      </c>
      <c r="G175" s="185"/>
      <c r="H175" s="185"/>
      <c r="I175" s="185"/>
      <c r="J175" s="185"/>
      <c r="K175" s="187"/>
      <c r="L175" s="187"/>
      <c r="M175" s="187"/>
      <c r="N175" s="188"/>
      <c r="O175" s="188"/>
      <c r="P175" s="188"/>
      <c r="Q175" s="188"/>
      <c r="R175" s="228"/>
      <c r="S175" s="228"/>
      <c r="T175" s="229"/>
      <c r="U175" s="228"/>
      <c r="V175" s="1285">
        <f t="shared" si="8"/>
        <v>0</v>
      </c>
    </row>
    <row r="176" spans="1:22" s="6" customFormat="1" ht="25" customHeight="1">
      <c r="A176" s="185" t="s">
        <v>202</v>
      </c>
      <c r="B176" s="1314"/>
      <c r="C176" s="186"/>
      <c r="D176" s="185"/>
      <c r="E176" s="185" t="s">
        <v>202</v>
      </c>
      <c r="F176" s="185" t="s">
        <v>202</v>
      </c>
      <c r="G176" s="185"/>
      <c r="H176" s="185"/>
      <c r="I176" s="185"/>
      <c r="J176" s="185"/>
      <c r="K176" s="187"/>
      <c r="L176" s="187"/>
      <c r="M176" s="187"/>
      <c r="N176" s="188"/>
      <c r="O176" s="188"/>
      <c r="P176" s="188"/>
      <c r="Q176" s="188"/>
      <c r="R176" s="228"/>
      <c r="S176" s="228"/>
      <c r="T176" s="229"/>
      <c r="U176" s="228"/>
      <c r="V176" s="1285">
        <f t="shared" si="8"/>
        <v>0</v>
      </c>
    </row>
    <row r="177" spans="1:22" s="6" customFormat="1" ht="25" customHeight="1">
      <c r="A177" s="185" t="s">
        <v>202</v>
      </c>
      <c r="B177" s="1314"/>
      <c r="C177" s="186"/>
      <c r="D177" s="185"/>
      <c r="E177" s="185" t="s">
        <v>202</v>
      </c>
      <c r="F177" s="185" t="s">
        <v>202</v>
      </c>
      <c r="G177" s="185"/>
      <c r="H177" s="185"/>
      <c r="I177" s="185"/>
      <c r="J177" s="185"/>
      <c r="K177" s="187"/>
      <c r="L177" s="187"/>
      <c r="M177" s="187"/>
      <c r="N177" s="188"/>
      <c r="O177" s="188"/>
      <c r="P177" s="188"/>
      <c r="Q177" s="188"/>
      <c r="R177" s="228"/>
      <c r="S177" s="228"/>
      <c r="T177" s="229"/>
      <c r="U177" s="228"/>
      <c r="V177" s="1285">
        <f t="shared" si="8"/>
        <v>0</v>
      </c>
    </row>
    <row r="178" spans="1:22" s="6" customFormat="1" ht="25" customHeight="1">
      <c r="A178" s="185" t="s">
        <v>202</v>
      </c>
      <c r="B178" s="1314"/>
      <c r="C178" s="186"/>
      <c r="D178" s="185"/>
      <c r="E178" s="185" t="s">
        <v>202</v>
      </c>
      <c r="F178" s="185" t="s">
        <v>202</v>
      </c>
      <c r="G178" s="185"/>
      <c r="H178" s="185"/>
      <c r="I178" s="185"/>
      <c r="J178" s="185"/>
      <c r="K178" s="187"/>
      <c r="L178" s="187"/>
      <c r="M178" s="187"/>
      <c r="N178" s="188"/>
      <c r="O178" s="188"/>
      <c r="P178" s="188"/>
      <c r="Q178" s="188"/>
      <c r="R178" s="228"/>
      <c r="S178" s="228"/>
      <c r="T178" s="229"/>
      <c r="U178" s="228"/>
      <c r="V178" s="1285">
        <f t="shared" si="8"/>
        <v>0</v>
      </c>
    </row>
    <row r="179" spans="1:22" s="6" customFormat="1" ht="25" customHeight="1">
      <c r="A179" s="185" t="s">
        <v>202</v>
      </c>
      <c r="B179" s="1314"/>
      <c r="C179" s="186"/>
      <c r="D179" s="185"/>
      <c r="E179" s="185" t="s">
        <v>202</v>
      </c>
      <c r="F179" s="185" t="s">
        <v>202</v>
      </c>
      <c r="G179" s="185"/>
      <c r="H179" s="185"/>
      <c r="I179" s="185"/>
      <c r="J179" s="185"/>
      <c r="K179" s="187"/>
      <c r="L179" s="187"/>
      <c r="M179" s="187"/>
      <c r="N179" s="188"/>
      <c r="O179" s="188"/>
      <c r="P179" s="188"/>
      <c r="Q179" s="188"/>
      <c r="R179" s="228"/>
      <c r="S179" s="228"/>
      <c r="T179" s="229"/>
      <c r="U179" s="228"/>
      <c r="V179" s="1285">
        <f t="shared" si="8"/>
        <v>0</v>
      </c>
    </row>
    <row r="180" spans="1:22" s="6" customFormat="1" ht="25" customHeight="1">
      <c r="A180" s="185" t="s">
        <v>202</v>
      </c>
      <c r="B180" s="1314"/>
      <c r="C180" s="186"/>
      <c r="D180" s="185"/>
      <c r="E180" s="185" t="s">
        <v>202</v>
      </c>
      <c r="F180" s="185" t="s">
        <v>202</v>
      </c>
      <c r="G180" s="185"/>
      <c r="H180" s="185"/>
      <c r="I180" s="185"/>
      <c r="J180" s="185"/>
      <c r="K180" s="187"/>
      <c r="L180" s="187"/>
      <c r="M180" s="187"/>
      <c r="N180" s="188"/>
      <c r="O180" s="188"/>
      <c r="P180" s="188"/>
      <c r="Q180" s="188"/>
      <c r="R180" s="228"/>
      <c r="S180" s="228"/>
      <c r="T180" s="229"/>
      <c r="U180" s="228"/>
      <c r="V180" s="1285">
        <f t="shared" si="8"/>
        <v>0</v>
      </c>
    </row>
    <row r="181" spans="1:22" s="6" customFormat="1" ht="25" customHeight="1">
      <c r="A181" s="185" t="s">
        <v>202</v>
      </c>
      <c r="B181" s="1314"/>
      <c r="C181" s="186"/>
      <c r="D181" s="185"/>
      <c r="E181" s="185" t="s">
        <v>202</v>
      </c>
      <c r="F181" s="185" t="s">
        <v>202</v>
      </c>
      <c r="G181" s="185"/>
      <c r="H181" s="185"/>
      <c r="I181" s="185"/>
      <c r="J181" s="185"/>
      <c r="K181" s="187"/>
      <c r="L181" s="187"/>
      <c r="M181" s="187"/>
      <c r="N181" s="188"/>
      <c r="O181" s="188"/>
      <c r="P181" s="188"/>
      <c r="Q181" s="188"/>
      <c r="R181" s="228"/>
      <c r="S181" s="228"/>
      <c r="T181" s="229"/>
      <c r="U181" s="228"/>
      <c r="V181" s="1285">
        <f t="shared" si="8"/>
        <v>0</v>
      </c>
    </row>
    <row r="182" spans="1:22" s="6" customFormat="1" ht="25" customHeight="1">
      <c r="A182" s="185" t="s">
        <v>202</v>
      </c>
      <c r="B182" s="1314"/>
      <c r="C182" s="186"/>
      <c r="D182" s="185"/>
      <c r="E182" s="185" t="s">
        <v>202</v>
      </c>
      <c r="F182" s="185" t="s">
        <v>202</v>
      </c>
      <c r="G182" s="185"/>
      <c r="H182" s="185"/>
      <c r="I182" s="185"/>
      <c r="J182" s="185"/>
      <c r="K182" s="187"/>
      <c r="L182" s="187"/>
      <c r="M182" s="187"/>
      <c r="N182" s="188"/>
      <c r="O182" s="188"/>
      <c r="P182" s="188"/>
      <c r="Q182" s="188"/>
      <c r="R182" s="228"/>
      <c r="S182" s="228"/>
      <c r="T182" s="229"/>
      <c r="U182" s="228"/>
      <c r="V182" s="1285">
        <f t="shared" si="8"/>
        <v>0</v>
      </c>
    </row>
    <row r="183" spans="1:22" s="6" customFormat="1" ht="25" customHeight="1">
      <c r="A183" s="185" t="s">
        <v>202</v>
      </c>
      <c r="B183" s="1314"/>
      <c r="C183" s="186"/>
      <c r="D183" s="185"/>
      <c r="E183" s="185" t="s">
        <v>202</v>
      </c>
      <c r="F183" s="185" t="s">
        <v>202</v>
      </c>
      <c r="G183" s="185"/>
      <c r="H183" s="185"/>
      <c r="I183" s="185"/>
      <c r="J183" s="185"/>
      <c r="K183" s="187"/>
      <c r="L183" s="187"/>
      <c r="M183" s="187"/>
      <c r="N183" s="188"/>
      <c r="O183" s="188"/>
      <c r="P183" s="188"/>
      <c r="Q183" s="188"/>
      <c r="R183" s="228"/>
      <c r="S183" s="228"/>
      <c r="T183" s="229"/>
      <c r="U183" s="228"/>
      <c r="V183" s="1285">
        <f t="shared" si="8"/>
        <v>0</v>
      </c>
    </row>
    <row r="184" spans="1:22" s="6" customFormat="1" ht="25" customHeight="1">
      <c r="A184" s="185" t="s">
        <v>202</v>
      </c>
      <c r="B184" s="1314"/>
      <c r="C184" s="186"/>
      <c r="D184" s="185"/>
      <c r="E184" s="185" t="s">
        <v>202</v>
      </c>
      <c r="F184" s="185" t="s">
        <v>202</v>
      </c>
      <c r="G184" s="185"/>
      <c r="H184" s="185"/>
      <c r="I184" s="185"/>
      <c r="J184" s="185"/>
      <c r="K184" s="187"/>
      <c r="L184" s="187"/>
      <c r="M184" s="187"/>
      <c r="N184" s="188"/>
      <c r="O184" s="188"/>
      <c r="P184" s="188"/>
      <c r="Q184" s="188"/>
      <c r="R184" s="228"/>
      <c r="S184" s="228"/>
      <c r="T184" s="229"/>
      <c r="U184" s="228"/>
      <c r="V184" s="1285">
        <f t="shared" si="8"/>
        <v>0</v>
      </c>
    </row>
    <row r="185" spans="1:22" s="6" customFormat="1" ht="25" customHeight="1">
      <c r="A185" s="185" t="s">
        <v>202</v>
      </c>
      <c r="B185" s="1314"/>
      <c r="C185" s="186"/>
      <c r="D185" s="185"/>
      <c r="E185" s="185" t="s">
        <v>202</v>
      </c>
      <c r="F185" s="185" t="s">
        <v>202</v>
      </c>
      <c r="G185" s="185"/>
      <c r="H185" s="185"/>
      <c r="I185" s="185"/>
      <c r="J185" s="185"/>
      <c r="K185" s="187"/>
      <c r="L185" s="187"/>
      <c r="M185" s="187"/>
      <c r="N185" s="188"/>
      <c r="O185" s="188"/>
      <c r="P185" s="188"/>
      <c r="Q185" s="188"/>
      <c r="R185" s="228"/>
      <c r="S185" s="228"/>
      <c r="T185" s="229"/>
      <c r="U185" s="228"/>
      <c r="V185" s="1285">
        <f t="shared" si="8"/>
        <v>0</v>
      </c>
    </row>
    <row r="186" spans="1:22" s="6" customFormat="1" ht="25" customHeight="1">
      <c r="A186" s="185" t="s">
        <v>202</v>
      </c>
      <c r="B186" s="1314"/>
      <c r="C186" s="186"/>
      <c r="D186" s="185"/>
      <c r="E186" s="185" t="s">
        <v>202</v>
      </c>
      <c r="F186" s="185" t="s">
        <v>202</v>
      </c>
      <c r="G186" s="185"/>
      <c r="H186" s="185"/>
      <c r="I186" s="185"/>
      <c r="J186" s="185"/>
      <c r="K186" s="187"/>
      <c r="L186" s="187"/>
      <c r="M186" s="187"/>
      <c r="N186" s="188"/>
      <c r="O186" s="188"/>
      <c r="P186" s="188"/>
      <c r="Q186" s="188"/>
      <c r="R186" s="228"/>
      <c r="S186" s="228"/>
      <c r="T186" s="229"/>
      <c r="U186" s="228"/>
      <c r="V186" s="1285">
        <f t="shared" si="8"/>
        <v>0</v>
      </c>
    </row>
    <row r="187" spans="1:22" s="6" customFormat="1" ht="25" customHeight="1">
      <c r="A187" s="185" t="s">
        <v>202</v>
      </c>
      <c r="B187" s="1314"/>
      <c r="C187" s="186"/>
      <c r="D187" s="185"/>
      <c r="E187" s="185" t="s">
        <v>202</v>
      </c>
      <c r="F187" s="185" t="s">
        <v>202</v>
      </c>
      <c r="G187" s="185"/>
      <c r="H187" s="185"/>
      <c r="I187" s="185"/>
      <c r="J187" s="185"/>
      <c r="K187" s="187"/>
      <c r="L187" s="187"/>
      <c r="M187" s="187"/>
      <c r="N187" s="188"/>
      <c r="O187" s="188"/>
      <c r="P187" s="188"/>
      <c r="Q187" s="188"/>
      <c r="R187" s="228"/>
      <c r="S187" s="228"/>
      <c r="T187" s="229"/>
      <c r="U187" s="228"/>
      <c r="V187" s="1285">
        <f t="shared" si="8"/>
        <v>0</v>
      </c>
    </row>
    <row r="188" spans="1:22" s="6" customFormat="1" ht="25" customHeight="1">
      <c r="A188" s="185" t="s">
        <v>202</v>
      </c>
      <c r="B188" s="1314"/>
      <c r="C188" s="186"/>
      <c r="D188" s="185"/>
      <c r="E188" s="185" t="s">
        <v>202</v>
      </c>
      <c r="F188" s="185" t="s">
        <v>202</v>
      </c>
      <c r="G188" s="185"/>
      <c r="H188" s="185"/>
      <c r="I188" s="185"/>
      <c r="J188" s="185"/>
      <c r="K188" s="187"/>
      <c r="L188" s="187"/>
      <c r="M188" s="187"/>
      <c r="N188" s="188"/>
      <c r="O188" s="188"/>
      <c r="P188" s="188"/>
      <c r="Q188" s="188"/>
      <c r="R188" s="228"/>
      <c r="S188" s="228"/>
      <c r="T188" s="229"/>
      <c r="U188" s="228"/>
      <c r="V188" s="1285">
        <f t="shared" si="8"/>
        <v>0</v>
      </c>
    </row>
    <row r="189" spans="1:22" s="6" customFormat="1" ht="25" customHeight="1">
      <c r="A189" s="185" t="s">
        <v>202</v>
      </c>
      <c r="B189" s="1314"/>
      <c r="C189" s="186"/>
      <c r="D189" s="185"/>
      <c r="E189" s="185" t="s">
        <v>202</v>
      </c>
      <c r="F189" s="185" t="s">
        <v>202</v>
      </c>
      <c r="G189" s="185"/>
      <c r="H189" s="185"/>
      <c r="I189" s="185"/>
      <c r="J189" s="185"/>
      <c r="K189" s="187"/>
      <c r="L189" s="187"/>
      <c r="M189" s="187"/>
      <c r="N189" s="188"/>
      <c r="O189" s="188"/>
      <c r="P189" s="188"/>
      <c r="Q189" s="188"/>
      <c r="R189" s="228"/>
      <c r="S189" s="228"/>
      <c r="T189" s="229"/>
      <c r="U189" s="228"/>
      <c r="V189" s="1285">
        <f t="shared" si="8"/>
        <v>0</v>
      </c>
    </row>
    <row r="190" spans="1:22" s="6" customFormat="1" ht="25" customHeight="1">
      <c r="A190" s="185" t="s">
        <v>202</v>
      </c>
      <c r="B190" s="1314"/>
      <c r="C190" s="186"/>
      <c r="D190" s="185"/>
      <c r="E190" s="185" t="s">
        <v>202</v>
      </c>
      <c r="F190" s="185" t="s">
        <v>202</v>
      </c>
      <c r="G190" s="185"/>
      <c r="H190" s="185"/>
      <c r="I190" s="185"/>
      <c r="J190" s="185"/>
      <c r="K190" s="187"/>
      <c r="L190" s="187"/>
      <c r="M190" s="187"/>
      <c r="N190" s="188"/>
      <c r="O190" s="188"/>
      <c r="P190" s="188"/>
      <c r="Q190" s="188"/>
      <c r="R190" s="228"/>
      <c r="S190" s="228"/>
      <c r="T190" s="229"/>
      <c r="U190" s="228"/>
      <c r="V190" s="1285">
        <f t="shared" si="8"/>
        <v>0</v>
      </c>
    </row>
    <row r="191" spans="1:22" s="6" customFormat="1" ht="25" customHeight="1">
      <c r="A191" s="185" t="s">
        <v>202</v>
      </c>
      <c r="B191" s="1314"/>
      <c r="C191" s="186"/>
      <c r="D191" s="185"/>
      <c r="E191" s="185" t="s">
        <v>202</v>
      </c>
      <c r="F191" s="185" t="s">
        <v>202</v>
      </c>
      <c r="G191" s="185"/>
      <c r="H191" s="185"/>
      <c r="I191" s="185"/>
      <c r="J191" s="185"/>
      <c r="K191" s="187"/>
      <c r="L191" s="187"/>
      <c r="M191" s="187"/>
      <c r="N191" s="188"/>
      <c r="O191" s="188"/>
      <c r="P191" s="188"/>
      <c r="Q191" s="188"/>
      <c r="R191" s="228"/>
      <c r="S191" s="228"/>
      <c r="T191" s="229"/>
      <c r="U191" s="228"/>
      <c r="V191" s="1285">
        <f t="shared" si="8"/>
        <v>0</v>
      </c>
    </row>
    <row r="192" spans="1:22" s="6" customFormat="1" ht="25" customHeight="1">
      <c r="A192" s="185" t="s">
        <v>202</v>
      </c>
      <c r="B192" s="1314"/>
      <c r="C192" s="186"/>
      <c r="D192" s="185"/>
      <c r="E192" s="185" t="s">
        <v>202</v>
      </c>
      <c r="F192" s="185" t="s">
        <v>202</v>
      </c>
      <c r="G192" s="185"/>
      <c r="H192" s="185"/>
      <c r="I192" s="185"/>
      <c r="J192" s="185"/>
      <c r="K192" s="187"/>
      <c r="L192" s="187"/>
      <c r="M192" s="187"/>
      <c r="N192" s="188"/>
      <c r="O192" s="188"/>
      <c r="P192" s="188"/>
      <c r="Q192" s="188"/>
      <c r="R192" s="228"/>
      <c r="S192" s="228"/>
      <c r="T192" s="229"/>
      <c r="U192" s="228"/>
      <c r="V192" s="1285">
        <f t="shared" si="8"/>
        <v>0</v>
      </c>
    </row>
    <row r="193" spans="1:22" s="6" customFormat="1" ht="25" customHeight="1">
      <c r="A193" s="185" t="s">
        <v>202</v>
      </c>
      <c r="B193" s="1314"/>
      <c r="C193" s="186"/>
      <c r="D193" s="185"/>
      <c r="E193" s="185" t="s">
        <v>202</v>
      </c>
      <c r="F193" s="185" t="s">
        <v>202</v>
      </c>
      <c r="G193" s="185"/>
      <c r="H193" s="185"/>
      <c r="I193" s="185"/>
      <c r="J193" s="185"/>
      <c r="K193" s="187"/>
      <c r="L193" s="187"/>
      <c r="M193" s="187"/>
      <c r="N193" s="188"/>
      <c r="O193" s="188"/>
      <c r="P193" s="188"/>
      <c r="Q193" s="188"/>
      <c r="R193" s="228"/>
      <c r="S193" s="228"/>
      <c r="T193" s="229"/>
      <c r="U193" s="228"/>
      <c r="V193" s="1285">
        <f t="shared" si="8"/>
        <v>0</v>
      </c>
    </row>
    <row r="194" spans="1:22" s="6" customFormat="1" ht="25" customHeight="1">
      <c r="A194" s="185" t="s">
        <v>202</v>
      </c>
      <c r="B194" s="1314"/>
      <c r="C194" s="186"/>
      <c r="D194" s="185"/>
      <c r="E194" s="185" t="s">
        <v>202</v>
      </c>
      <c r="F194" s="185" t="s">
        <v>202</v>
      </c>
      <c r="G194" s="185"/>
      <c r="H194" s="185"/>
      <c r="I194" s="185"/>
      <c r="J194" s="185"/>
      <c r="K194" s="187"/>
      <c r="L194" s="187"/>
      <c r="M194" s="187"/>
      <c r="N194" s="188"/>
      <c r="O194" s="188"/>
      <c r="P194" s="188"/>
      <c r="Q194" s="188"/>
      <c r="R194" s="228"/>
      <c r="S194" s="228"/>
      <c r="T194" s="229"/>
      <c r="U194" s="228"/>
      <c r="V194" s="1285">
        <f t="shared" si="8"/>
        <v>0</v>
      </c>
    </row>
    <row r="195" spans="1:22" s="6" customFormat="1" ht="25" customHeight="1">
      <c r="A195" s="185" t="s">
        <v>202</v>
      </c>
      <c r="B195" s="1314"/>
      <c r="C195" s="186"/>
      <c r="D195" s="185"/>
      <c r="E195" s="185" t="s">
        <v>202</v>
      </c>
      <c r="F195" s="185" t="s">
        <v>202</v>
      </c>
      <c r="G195" s="185"/>
      <c r="H195" s="185"/>
      <c r="I195" s="185"/>
      <c r="J195" s="185"/>
      <c r="K195" s="187"/>
      <c r="L195" s="187"/>
      <c r="M195" s="187"/>
      <c r="N195" s="188"/>
      <c r="O195" s="188"/>
      <c r="P195" s="188"/>
      <c r="Q195" s="188"/>
      <c r="R195" s="228"/>
      <c r="S195" s="228"/>
      <c r="T195" s="229"/>
      <c r="U195" s="228"/>
      <c r="V195" s="1285">
        <f t="shared" si="8"/>
        <v>0</v>
      </c>
    </row>
    <row r="196" spans="1:22" s="6" customFormat="1" ht="25" customHeight="1">
      <c r="A196" s="185" t="s">
        <v>202</v>
      </c>
      <c r="B196" s="1314"/>
      <c r="C196" s="186"/>
      <c r="D196" s="185"/>
      <c r="E196" s="185" t="s">
        <v>202</v>
      </c>
      <c r="F196" s="185" t="s">
        <v>202</v>
      </c>
      <c r="G196" s="185"/>
      <c r="H196" s="185"/>
      <c r="I196" s="185"/>
      <c r="J196" s="185"/>
      <c r="K196" s="187"/>
      <c r="L196" s="187"/>
      <c r="M196" s="187"/>
      <c r="N196" s="188"/>
      <c r="O196" s="188"/>
      <c r="P196" s="188"/>
      <c r="Q196" s="188"/>
      <c r="R196" s="228"/>
      <c r="S196" s="228"/>
      <c r="T196" s="229"/>
      <c r="U196" s="228"/>
      <c r="V196" s="1285">
        <f t="shared" si="8"/>
        <v>0</v>
      </c>
    </row>
    <row r="197" spans="1:22" s="6" customFormat="1" ht="25" customHeight="1">
      <c r="A197" s="185" t="s">
        <v>202</v>
      </c>
      <c r="B197" s="1314"/>
      <c r="C197" s="186"/>
      <c r="D197" s="185"/>
      <c r="E197" s="185" t="s">
        <v>202</v>
      </c>
      <c r="F197" s="185" t="s">
        <v>202</v>
      </c>
      <c r="G197" s="185"/>
      <c r="H197" s="185"/>
      <c r="I197" s="185"/>
      <c r="J197" s="185"/>
      <c r="K197" s="187"/>
      <c r="L197" s="187"/>
      <c r="M197" s="187"/>
      <c r="N197" s="188"/>
      <c r="O197" s="188"/>
      <c r="P197" s="188"/>
      <c r="Q197" s="188"/>
      <c r="R197" s="228"/>
      <c r="S197" s="228"/>
      <c r="T197" s="229"/>
      <c r="U197" s="228"/>
      <c r="V197" s="1285">
        <f t="shared" si="8"/>
        <v>0</v>
      </c>
    </row>
    <row r="198" spans="1:22" s="6" customFormat="1" ht="25" customHeight="1">
      <c r="A198" s="185" t="s">
        <v>202</v>
      </c>
      <c r="B198" s="1314"/>
      <c r="C198" s="186"/>
      <c r="D198" s="185"/>
      <c r="E198" s="185" t="s">
        <v>202</v>
      </c>
      <c r="F198" s="185" t="s">
        <v>202</v>
      </c>
      <c r="G198" s="185"/>
      <c r="H198" s="185"/>
      <c r="I198" s="185"/>
      <c r="J198" s="185"/>
      <c r="K198" s="187"/>
      <c r="L198" s="187"/>
      <c r="M198" s="187"/>
      <c r="N198" s="188"/>
      <c r="O198" s="188"/>
      <c r="P198" s="188"/>
      <c r="Q198" s="188"/>
      <c r="R198" s="228"/>
      <c r="S198" s="228"/>
      <c r="T198" s="229"/>
      <c r="U198" s="228"/>
      <c r="V198" s="1285">
        <f t="shared" si="8"/>
        <v>0</v>
      </c>
    </row>
    <row r="199" spans="1:22" s="6" customFormat="1" ht="25" customHeight="1">
      <c r="A199" s="185" t="s">
        <v>202</v>
      </c>
      <c r="B199" s="1314"/>
      <c r="C199" s="186"/>
      <c r="D199" s="185"/>
      <c r="E199" s="185" t="s">
        <v>202</v>
      </c>
      <c r="F199" s="185" t="s">
        <v>202</v>
      </c>
      <c r="G199" s="185"/>
      <c r="H199" s="185"/>
      <c r="I199" s="185"/>
      <c r="J199" s="185"/>
      <c r="K199" s="187"/>
      <c r="L199" s="187"/>
      <c r="M199" s="187"/>
      <c r="N199" s="188"/>
      <c r="O199" s="188"/>
      <c r="P199" s="188"/>
      <c r="Q199" s="188"/>
      <c r="R199" s="228"/>
      <c r="S199" s="228"/>
      <c r="T199" s="229"/>
      <c r="U199" s="228"/>
      <c r="V199" s="1285">
        <f t="shared" si="8"/>
        <v>0</v>
      </c>
    </row>
    <row r="200" spans="1:22" s="6" customFormat="1" ht="25" customHeight="1">
      <c r="A200" s="185" t="s">
        <v>202</v>
      </c>
      <c r="B200" s="1314"/>
      <c r="C200" s="186"/>
      <c r="D200" s="185"/>
      <c r="E200" s="185" t="s">
        <v>202</v>
      </c>
      <c r="F200" s="185" t="s">
        <v>202</v>
      </c>
      <c r="G200" s="185"/>
      <c r="H200" s="185"/>
      <c r="I200" s="185"/>
      <c r="J200" s="185"/>
      <c r="K200" s="187"/>
      <c r="L200" s="187"/>
      <c r="M200" s="187"/>
      <c r="N200" s="188"/>
      <c r="O200" s="188"/>
      <c r="P200" s="188"/>
      <c r="Q200" s="188"/>
      <c r="R200" s="228"/>
      <c r="S200" s="228"/>
      <c r="T200" s="229"/>
      <c r="U200" s="228"/>
      <c r="V200" s="1285">
        <f t="shared" si="8"/>
        <v>0</v>
      </c>
    </row>
    <row r="201" spans="1:22" s="6" customFormat="1" ht="25" customHeight="1">
      <c r="A201" s="185" t="s">
        <v>202</v>
      </c>
      <c r="B201" s="1314"/>
      <c r="C201" s="186"/>
      <c r="D201" s="185"/>
      <c r="E201" s="185" t="s">
        <v>202</v>
      </c>
      <c r="F201" s="185" t="s">
        <v>202</v>
      </c>
      <c r="G201" s="185"/>
      <c r="H201" s="185"/>
      <c r="I201" s="185"/>
      <c r="J201" s="185"/>
      <c r="K201" s="187"/>
      <c r="L201" s="187"/>
      <c r="M201" s="187"/>
      <c r="N201" s="188"/>
      <c r="O201" s="188"/>
      <c r="P201" s="188"/>
      <c r="Q201" s="188"/>
      <c r="R201" s="228"/>
      <c r="S201" s="228"/>
      <c r="T201" s="229"/>
      <c r="U201" s="228"/>
      <c r="V201" s="1285">
        <f t="shared" si="8"/>
        <v>0</v>
      </c>
    </row>
    <row r="202" spans="1:22" s="6" customFormat="1" ht="25" customHeight="1">
      <c r="A202" s="185" t="s">
        <v>202</v>
      </c>
      <c r="B202" s="1314"/>
      <c r="C202" s="186"/>
      <c r="D202" s="185"/>
      <c r="E202" s="185" t="s">
        <v>202</v>
      </c>
      <c r="F202" s="185" t="s">
        <v>202</v>
      </c>
      <c r="G202" s="185"/>
      <c r="H202" s="185"/>
      <c r="I202" s="185"/>
      <c r="J202" s="185"/>
      <c r="K202" s="187"/>
      <c r="L202" s="187"/>
      <c r="M202" s="187"/>
      <c r="N202" s="188"/>
      <c r="O202" s="188"/>
      <c r="P202" s="188"/>
      <c r="Q202" s="188"/>
      <c r="R202" s="228"/>
      <c r="S202" s="228"/>
      <c r="T202" s="229"/>
      <c r="U202" s="228"/>
      <c r="V202" s="1285">
        <f t="shared" si="8"/>
        <v>0</v>
      </c>
    </row>
    <row r="203" spans="1:22" s="6" customFormat="1" ht="25" customHeight="1">
      <c r="A203" s="185" t="s">
        <v>202</v>
      </c>
      <c r="B203" s="1314"/>
      <c r="C203" s="186"/>
      <c r="D203" s="185"/>
      <c r="E203" s="185" t="s">
        <v>202</v>
      </c>
      <c r="F203" s="185" t="s">
        <v>202</v>
      </c>
      <c r="G203" s="185"/>
      <c r="H203" s="185"/>
      <c r="I203" s="185"/>
      <c r="J203" s="185"/>
      <c r="K203" s="187"/>
      <c r="L203" s="187"/>
      <c r="M203" s="187"/>
      <c r="N203" s="188"/>
      <c r="O203" s="188"/>
      <c r="P203" s="188"/>
      <c r="Q203" s="188"/>
      <c r="R203" s="228"/>
      <c r="S203" s="228"/>
      <c r="T203" s="229"/>
      <c r="U203" s="228"/>
      <c r="V203" s="1285">
        <f t="shared" si="8"/>
        <v>0</v>
      </c>
    </row>
    <row r="204" spans="1:22" s="6" customFormat="1" ht="25" customHeight="1">
      <c r="A204" s="185" t="s">
        <v>202</v>
      </c>
      <c r="B204" s="1314"/>
      <c r="C204" s="186"/>
      <c r="D204" s="185"/>
      <c r="E204" s="185" t="s">
        <v>202</v>
      </c>
      <c r="F204" s="185" t="s">
        <v>202</v>
      </c>
      <c r="G204" s="185"/>
      <c r="H204" s="185"/>
      <c r="I204" s="185"/>
      <c r="J204" s="185"/>
      <c r="K204" s="187"/>
      <c r="L204" s="187"/>
      <c r="M204" s="187"/>
      <c r="N204" s="188"/>
      <c r="O204" s="188"/>
      <c r="P204" s="188"/>
      <c r="Q204" s="188"/>
      <c r="R204" s="228"/>
      <c r="S204" s="228"/>
      <c r="T204" s="229"/>
      <c r="U204" s="228"/>
      <c r="V204" s="1285">
        <f t="shared" si="8"/>
        <v>0</v>
      </c>
    </row>
    <row r="205" spans="1:22" s="6" customFormat="1" ht="25" customHeight="1">
      <c r="A205" s="185" t="s">
        <v>202</v>
      </c>
      <c r="B205" s="1314"/>
      <c r="C205" s="186"/>
      <c r="D205" s="185"/>
      <c r="E205" s="185" t="s">
        <v>202</v>
      </c>
      <c r="F205" s="185" t="s">
        <v>202</v>
      </c>
      <c r="G205" s="185"/>
      <c r="H205" s="185"/>
      <c r="I205" s="185"/>
      <c r="J205" s="185"/>
      <c r="K205" s="187"/>
      <c r="L205" s="187"/>
      <c r="M205" s="187"/>
      <c r="N205" s="188"/>
      <c r="O205" s="188"/>
      <c r="P205" s="188"/>
      <c r="Q205" s="188"/>
      <c r="R205" s="228"/>
      <c r="S205" s="228"/>
      <c r="T205" s="229"/>
      <c r="U205" s="228"/>
      <c r="V205" s="1285">
        <f t="shared" si="8"/>
        <v>0</v>
      </c>
    </row>
    <row r="206" spans="1:22" s="6" customFormat="1" ht="25" customHeight="1">
      <c r="A206" s="185" t="s">
        <v>202</v>
      </c>
      <c r="B206" s="1314"/>
      <c r="C206" s="186"/>
      <c r="D206" s="185"/>
      <c r="E206" s="185" t="s">
        <v>202</v>
      </c>
      <c r="F206" s="185" t="s">
        <v>202</v>
      </c>
      <c r="G206" s="185"/>
      <c r="H206" s="185"/>
      <c r="I206" s="185"/>
      <c r="J206" s="185"/>
      <c r="K206" s="187"/>
      <c r="L206" s="187"/>
      <c r="M206" s="187"/>
      <c r="N206" s="188"/>
      <c r="O206" s="188"/>
      <c r="P206" s="188"/>
      <c r="Q206" s="188"/>
      <c r="R206" s="228"/>
      <c r="S206" s="228"/>
      <c r="T206" s="229"/>
      <c r="U206" s="228"/>
      <c r="V206" s="1285">
        <f t="shared" si="8"/>
        <v>0</v>
      </c>
    </row>
    <row r="207" spans="1:22" s="6" customFormat="1" ht="25" customHeight="1">
      <c r="A207" s="185" t="s">
        <v>202</v>
      </c>
      <c r="B207" s="1314"/>
      <c r="C207" s="186"/>
      <c r="D207" s="185"/>
      <c r="E207" s="185" t="s">
        <v>202</v>
      </c>
      <c r="F207" s="185" t="s">
        <v>202</v>
      </c>
      <c r="G207" s="185"/>
      <c r="H207" s="185"/>
      <c r="I207" s="185"/>
      <c r="J207" s="185"/>
      <c r="K207" s="187"/>
      <c r="L207" s="187"/>
      <c r="M207" s="187"/>
      <c r="N207" s="188"/>
      <c r="O207" s="188"/>
      <c r="P207" s="188"/>
      <c r="Q207" s="188"/>
      <c r="R207" s="228"/>
      <c r="S207" s="228"/>
      <c r="T207" s="229"/>
      <c r="U207" s="228"/>
      <c r="V207" s="1285">
        <f t="shared" si="8"/>
        <v>0</v>
      </c>
    </row>
    <row r="208" spans="1:22" s="6" customFormat="1" ht="25" customHeight="1">
      <c r="A208" s="185" t="s">
        <v>202</v>
      </c>
      <c r="B208" s="1314"/>
      <c r="C208" s="186"/>
      <c r="D208" s="185"/>
      <c r="E208" s="185" t="s">
        <v>202</v>
      </c>
      <c r="F208" s="185" t="s">
        <v>202</v>
      </c>
      <c r="G208" s="185"/>
      <c r="H208" s="185"/>
      <c r="I208" s="185"/>
      <c r="J208" s="185"/>
      <c r="K208" s="187"/>
      <c r="L208" s="187"/>
      <c r="M208" s="187"/>
      <c r="N208" s="188"/>
      <c r="O208" s="188"/>
      <c r="P208" s="188"/>
      <c r="Q208" s="188"/>
      <c r="R208" s="228"/>
      <c r="S208" s="228"/>
      <c r="T208" s="229"/>
      <c r="U208" s="228"/>
      <c r="V208" s="1285">
        <f t="shared" si="8"/>
        <v>0</v>
      </c>
    </row>
    <row r="209" spans="1:22" s="6" customFormat="1" ht="25" customHeight="1">
      <c r="A209" s="185" t="s">
        <v>202</v>
      </c>
      <c r="B209" s="1314"/>
      <c r="C209" s="186"/>
      <c r="D209" s="185"/>
      <c r="E209" s="185" t="s">
        <v>202</v>
      </c>
      <c r="F209" s="185" t="s">
        <v>202</v>
      </c>
      <c r="G209" s="185"/>
      <c r="H209" s="185"/>
      <c r="I209" s="185"/>
      <c r="J209" s="185"/>
      <c r="K209" s="187"/>
      <c r="L209" s="187"/>
      <c r="M209" s="187"/>
      <c r="N209" s="188"/>
      <c r="O209" s="188"/>
      <c r="P209" s="188"/>
      <c r="Q209" s="188"/>
      <c r="R209" s="228"/>
      <c r="S209" s="228"/>
      <c r="T209" s="229"/>
      <c r="U209" s="228"/>
      <c r="V209" s="1285">
        <f t="shared" si="8"/>
        <v>0</v>
      </c>
    </row>
    <row r="210" spans="1:22" s="6" customFormat="1" ht="25" customHeight="1">
      <c r="A210" s="185" t="s">
        <v>202</v>
      </c>
      <c r="B210" s="1314"/>
      <c r="C210" s="186"/>
      <c r="D210" s="185"/>
      <c r="E210" s="185" t="s">
        <v>202</v>
      </c>
      <c r="F210" s="185" t="s">
        <v>202</v>
      </c>
      <c r="G210" s="185"/>
      <c r="H210" s="185"/>
      <c r="I210" s="185"/>
      <c r="J210" s="185"/>
      <c r="K210" s="187"/>
      <c r="L210" s="187"/>
      <c r="M210" s="187"/>
      <c r="N210" s="188"/>
      <c r="O210" s="188"/>
      <c r="P210" s="188"/>
      <c r="Q210" s="188"/>
      <c r="R210" s="228"/>
      <c r="S210" s="228"/>
      <c r="T210" s="229"/>
      <c r="U210" s="228"/>
      <c r="V210" s="1285">
        <f t="shared" si="8"/>
        <v>0</v>
      </c>
    </row>
    <row r="211" spans="1:22" s="6" customFormat="1" ht="25" customHeight="1">
      <c r="A211" s="185" t="s">
        <v>202</v>
      </c>
      <c r="B211" s="1314"/>
      <c r="C211" s="186"/>
      <c r="D211" s="185"/>
      <c r="E211" s="185" t="s">
        <v>202</v>
      </c>
      <c r="F211" s="185" t="s">
        <v>202</v>
      </c>
      <c r="G211" s="185"/>
      <c r="H211" s="185"/>
      <c r="I211" s="185"/>
      <c r="J211" s="185"/>
      <c r="K211" s="187"/>
      <c r="L211" s="187"/>
      <c r="M211" s="187"/>
      <c r="N211" s="188"/>
      <c r="O211" s="188"/>
      <c r="P211" s="188"/>
      <c r="Q211" s="188"/>
      <c r="R211" s="228"/>
      <c r="S211" s="228"/>
      <c r="T211" s="229"/>
      <c r="U211" s="228"/>
      <c r="V211" s="1285">
        <f t="shared" si="8"/>
        <v>0</v>
      </c>
    </row>
    <row r="212" spans="1:22" s="6" customFormat="1" ht="25" customHeight="1">
      <c r="A212" s="185" t="s">
        <v>202</v>
      </c>
      <c r="B212" s="1314"/>
      <c r="C212" s="186"/>
      <c r="D212" s="185"/>
      <c r="E212" s="185" t="s">
        <v>202</v>
      </c>
      <c r="F212" s="185" t="s">
        <v>202</v>
      </c>
      <c r="G212" s="185"/>
      <c r="H212" s="185"/>
      <c r="I212" s="185"/>
      <c r="J212" s="185"/>
      <c r="K212" s="187"/>
      <c r="L212" s="187"/>
      <c r="M212" s="187"/>
      <c r="N212" s="188"/>
      <c r="O212" s="188"/>
      <c r="P212" s="188"/>
      <c r="Q212" s="188"/>
      <c r="R212" s="228"/>
      <c r="S212" s="228"/>
      <c r="T212" s="229"/>
      <c r="U212" s="228"/>
      <c r="V212" s="1285">
        <f t="shared" si="8"/>
        <v>0</v>
      </c>
    </row>
    <row r="213" spans="1:22" s="6" customFormat="1" ht="25" customHeight="1">
      <c r="A213" s="185" t="s">
        <v>202</v>
      </c>
      <c r="B213" s="1314"/>
      <c r="C213" s="186"/>
      <c r="D213" s="185"/>
      <c r="E213" s="185" t="s">
        <v>202</v>
      </c>
      <c r="F213" s="185" t="s">
        <v>202</v>
      </c>
      <c r="G213" s="185"/>
      <c r="H213" s="185"/>
      <c r="I213" s="185"/>
      <c r="J213" s="185"/>
      <c r="K213" s="187"/>
      <c r="L213" s="187"/>
      <c r="M213" s="187"/>
      <c r="N213" s="188"/>
      <c r="O213" s="188"/>
      <c r="P213" s="188"/>
      <c r="Q213" s="188"/>
      <c r="R213" s="228"/>
      <c r="S213" s="228"/>
      <c r="T213" s="229"/>
      <c r="U213" s="228"/>
      <c r="V213" s="1285">
        <f t="shared" si="8"/>
        <v>0</v>
      </c>
    </row>
    <row r="214" spans="1:22" s="6" customFormat="1" ht="25" customHeight="1">
      <c r="A214" s="185" t="s">
        <v>202</v>
      </c>
      <c r="B214" s="1314"/>
      <c r="C214" s="186"/>
      <c r="D214" s="185"/>
      <c r="E214" s="185" t="s">
        <v>202</v>
      </c>
      <c r="F214" s="185" t="s">
        <v>202</v>
      </c>
      <c r="G214" s="185"/>
      <c r="H214" s="185"/>
      <c r="I214" s="185"/>
      <c r="J214" s="185"/>
      <c r="K214" s="187"/>
      <c r="L214" s="187"/>
      <c r="M214" s="187"/>
      <c r="N214" s="188"/>
      <c r="O214" s="188"/>
      <c r="P214" s="188"/>
      <c r="Q214" s="188"/>
      <c r="R214" s="228"/>
      <c r="S214" s="228"/>
      <c r="T214" s="229"/>
      <c r="U214" s="228"/>
      <c r="V214" s="1285">
        <f t="shared" si="8"/>
        <v>0</v>
      </c>
    </row>
    <row r="215" spans="1:22" s="6" customFormat="1" ht="25" customHeight="1">
      <c r="A215" s="185" t="s">
        <v>202</v>
      </c>
      <c r="B215" s="1314"/>
      <c r="C215" s="186"/>
      <c r="D215" s="185"/>
      <c r="E215" s="185" t="s">
        <v>202</v>
      </c>
      <c r="F215" s="185" t="s">
        <v>202</v>
      </c>
      <c r="G215" s="185"/>
      <c r="H215" s="185"/>
      <c r="I215" s="185"/>
      <c r="J215" s="185"/>
      <c r="K215" s="187"/>
      <c r="L215" s="187"/>
      <c r="M215" s="187"/>
      <c r="N215" s="188"/>
      <c r="O215" s="188"/>
      <c r="P215" s="188"/>
      <c r="Q215" s="188"/>
      <c r="R215" s="228"/>
      <c r="S215" s="228"/>
      <c r="T215" s="229"/>
      <c r="U215" s="228"/>
      <c r="V215" s="1285">
        <f t="shared" si="8"/>
        <v>0</v>
      </c>
    </row>
    <row r="216" spans="1:22" s="6" customFormat="1" ht="25" customHeight="1">
      <c r="A216" s="185" t="s">
        <v>202</v>
      </c>
      <c r="B216" s="1314"/>
      <c r="C216" s="186"/>
      <c r="D216" s="185"/>
      <c r="E216" s="185" t="s">
        <v>202</v>
      </c>
      <c r="F216" s="185" t="s">
        <v>202</v>
      </c>
      <c r="G216" s="185"/>
      <c r="H216" s="185"/>
      <c r="I216" s="185"/>
      <c r="J216" s="185"/>
      <c r="K216" s="187"/>
      <c r="L216" s="187"/>
      <c r="M216" s="187"/>
      <c r="N216" s="188"/>
      <c r="O216" s="188"/>
      <c r="P216" s="188"/>
      <c r="Q216" s="188"/>
      <c r="R216" s="228"/>
      <c r="S216" s="228"/>
      <c r="T216" s="229"/>
      <c r="U216" s="228"/>
      <c r="V216" s="1285">
        <f t="shared" si="8"/>
        <v>0</v>
      </c>
    </row>
    <row r="217" spans="1:22" s="6" customFormat="1" ht="25" customHeight="1">
      <c r="A217" s="185" t="s">
        <v>202</v>
      </c>
      <c r="B217" s="1314"/>
      <c r="C217" s="186"/>
      <c r="D217" s="185"/>
      <c r="E217" s="185" t="s">
        <v>202</v>
      </c>
      <c r="F217" s="185" t="s">
        <v>202</v>
      </c>
      <c r="G217" s="185"/>
      <c r="H217" s="185"/>
      <c r="I217" s="185"/>
      <c r="J217" s="185"/>
      <c r="K217" s="187"/>
      <c r="L217" s="187"/>
      <c r="M217" s="187"/>
      <c r="N217" s="188"/>
      <c r="O217" s="188"/>
      <c r="P217" s="188"/>
      <c r="Q217" s="188"/>
      <c r="R217" s="228"/>
      <c r="S217" s="228"/>
      <c r="T217" s="229"/>
      <c r="U217" s="228"/>
      <c r="V217" s="1285">
        <f t="shared" si="8"/>
        <v>0</v>
      </c>
    </row>
    <row r="218" spans="1:22" s="6" customFormat="1" ht="25" customHeight="1">
      <c r="A218" s="185" t="s">
        <v>202</v>
      </c>
      <c r="B218" s="1314"/>
      <c r="C218" s="186"/>
      <c r="D218" s="185"/>
      <c r="E218" s="185" t="s">
        <v>202</v>
      </c>
      <c r="F218" s="185" t="s">
        <v>202</v>
      </c>
      <c r="G218" s="185"/>
      <c r="H218" s="185"/>
      <c r="I218" s="185"/>
      <c r="J218" s="185"/>
      <c r="K218" s="187"/>
      <c r="L218" s="187"/>
      <c r="M218" s="187"/>
      <c r="N218" s="188"/>
      <c r="O218" s="188"/>
      <c r="P218" s="188"/>
      <c r="Q218" s="188"/>
      <c r="R218" s="228"/>
      <c r="S218" s="228"/>
      <c r="T218" s="229"/>
      <c r="U218" s="228"/>
      <c r="V218" s="1285">
        <f t="shared" si="8"/>
        <v>0</v>
      </c>
    </row>
    <row r="219" spans="1:22" s="6" customFormat="1" ht="25" customHeight="1">
      <c r="A219" s="185" t="s">
        <v>202</v>
      </c>
      <c r="B219" s="1314"/>
      <c r="C219" s="186"/>
      <c r="D219" s="185"/>
      <c r="E219" s="185" t="s">
        <v>202</v>
      </c>
      <c r="F219" s="185" t="s">
        <v>202</v>
      </c>
      <c r="G219" s="185"/>
      <c r="H219" s="185"/>
      <c r="I219" s="185"/>
      <c r="J219" s="185"/>
      <c r="K219" s="187"/>
      <c r="L219" s="187"/>
      <c r="M219" s="187"/>
      <c r="N219" s="188"/>
      <c r="O219" s="188"/>
      <c r="P219" s="188"/>
      <c r="Q219" s="188"/>
      <c r="R219" s="228"/>
      <c r="S219" s="228"/>
      <c r="T219" s="229"/>
      <c r="U219" s="228"/>
      <c r="V219" s="1285">
        <f t="shared" si="8"/>
        <v>0</v>
      </c>
    </row>
    <row r="220" spans="1:22" s="6" customFormat="1" ht="25" customHeight="1">
      <c r="A220" s="185" t="s">
        <v>202</v>
      </c>
      <c r="B220" s="1314"/>
      <c r="C220" s="186"/>
      <c r="D220" s="185"/>
      <c r="E220" s="185" t="s">
        <v>202</v>
      </c>
      <c r="F220" s="185" t="s">
        <v>202</v>
      </c>
      <c r="G220" s="185"/>
      <c r="H220" s="185"/>
      <c r="I220" s="185"/>
      <c r="J220" s="185"/>
      <c r="K220" s="187"/>
      <c r="L220" s="187"/>
      <c r="M220" s="187"/>
      <c r="N220" s="188"/>
      <c r="O220" s="188"/>
      <c r="P220" s="188"/>
      <c r="Q220" s="188"/>
      <c r="R220" s="228"/>
      <c r="S220" s="228"/>
      <c r="T220" s="229"/>
      <c r="U220" s="228"/>
      <c r="V220" s="1285">
        <f t="shared" si="8"/>
        <v>0</v>
      </c>
    </row>
    <row r="221" spans="1:22" s="6" customFormat="1" ht="25" customHeight="1">
      <c r="A221" s="185" t="s">
        <v>202</v>
      </c>
      <c r="B221" s="1314"/>
      <c r="C221" s="186"/>
      <c r="D221" s="185"/>
      <c r="E221" s="185" t="s">
        <v>202</v>
      </c>
      <c r="F221" s="185" t="s">
        <v>202</v>
      </c>
      <c r="G221" s="185"/>
      <c r="H221" s="185"/>
      <c r="I221" s="185"/>
      <c r="J221" s="185"/>
      <c r="K221" s="187"/>
      <c r="L221" s="187"/>
      <c r="M221" s="187"/>
      <c r="N221" s="188"/>
      <c r="O221" s="188"/>
      <c r="P221" s="188"/>
      <c r="Q221" s="188"/>
      <c r="R221" s="228"/>
      <c r="S221" s="228"/>
      <c r="T221" s="229"/>
      <c r="U221" s="228"/>
      <c r="V221" s="1285">
        <f t="shared" si="8"/>
        <v>0</v>
      </c>
    </row>
    <row r="222" spans="1:22" s="6" customFormat="1" ht="25" customHeight="1">
      <c r="A222" s="185" t="s">
        <v>202</v>
      </c>
      <c r="B222" s="1314"/>
      <c r="C222" s="186"/>
      <c r="D222" s="185"/>
      <c r="E222" s="185" t="s">
        <v>202</v>
      </c>
      <c r="F222" s="185" t="s">
        <v>202</v>
      </c>
      <c r="G222" s="185"/>
      <c r="H222" s="185"/>
      <c r="I222" s="185"/>
      <c r="J222" s="185"/>
      <c r="K222" s="187"/>
      <c r="L222" s="187"/>
      <c r="M222" s="187"/>
      <c r="N222" s="188"/>
      <c r="O222" s="188"/>
      <c r="P222" s="188"/>
      <c r="Q222" s="188"/>
      <c r="R222" s="228"/>
      <c r="S222" s="228"/>
      <c r="T222" s="229"/>
      <c r="U222" s="228"/>
      <c r="V222" s="1285">
        <f t="shared" ref="V222:V285" si="9">R222+S222+U222</f>
        <v>0</v>
      </c>
    </row>
    <row r="223" spans="1:22" s="6" customFormat="1" ht="25" customHeight="1">
      <c r="A223" s="185" t="s">
        <v>202</v>
      </c>
      <c r="B223" s="1314"/>
      <c r="C223" s="186"/>
      <c r="D223" s="185"/>
      <c r="E223" s="185" t="s">
        <v>202</v>
      </c>
      <c r="F223" s="185" t="s">
        <v>202</v>
      </c>
      <c r="G223" s="185"/>
      <c r="H223" s="185"/>
      <c r="I223" s="185"/>
      <c r="J223" s="185"/>
      <c r="K223" s="187"/>
      <c r="L223" s="187"/>
      <c r="M223" s="187"/>
      <c r="N223" s="188"/>
      <c r="O223" s="188"/>
      <c r="P223" s="188"/>
      <c r="Q223" s="188"/>
      <c r="R223" s="228"/>
      <c r="S223" s="228"/>
      <c r="T223" s="229"/>
      <c r="U223" s="228"/>
      <c r="V223" s="1285">
        <f t="shared" si="9"/>
        <v>0</v>
      </c>
    </row>
    <row r="224" spans="1:22" s="6" customFormat="1" ht="25" customHeight="1">
      <c r="A224" s="185" t="s">
        <v>202</v>
      </c>
      <c r="B224" s="1314"/>
      <c r="C224" s="186"/>
      <c r="D224" s="185"/>
      <c r="E224" s="185" t="s">
        <v>202</v>
      </c>
      <c r="F224" s="185" t="s">
        <v>202</v>
      </c>
      <c r="G224" s="185"/>
      <c r="H224" s="185"/>
      <c r="I224" s="185"/>
      <c r="J224" s="185"/>
      <c r="K224" s="187"/>
      <c r="L224" s="187"/>
      <c r="M224" s="187"/>
      <c r="N224" s="188"/>
      <c r="O224" s="188"/>
      <c r="P224" s="188"/>
      <c r="Q224" s="188"/>
      <c r="R224" s="228"/>
      <c r="S224" s="228"/>
      <c r="T224" s="229"/>
      <c r="U224" s="228"/>
      <c r="V224" s="1285">
        <f t="shared" si="9"/>
        <v>0</v>
      </c>
    </row>
    <row r="225" spans="1:22" s="6" customFormat="1" ht="25" customHeight="1">
      <c r="A225" s="185" t="s">
        <v>202</v>
      </c>
      <c r="B225" s="1314"/>
      <c r="C225" s="186"/>
      <c r="D225" s="185"/>
      <c r="E225" s="185" t="s">
        <v>202</v>
      </c>
      <c r="F225" s="185" t="s">
        <v>202</v>
      </c>
      <c r="G225" s="185"/>
      <c r="H225" s="185"/>
      <c r="I225" s="185"/>
      <c r="J225" s="185"/>
      <c r="K225" s="187"/>
      <c r="L225" s="187"/>
      <c r="M225" s="187"/>
      <c r="N225" s="188"/>
      <c r="O225" s="188"/>
      <c r="P225" s="188"/>
      <c r="Q225" s="188"/>
      <c r="R225" s="228"/>
      <c r="S225" s="228"/>
      <c r="T225" s="229"/>
      <c r="U225" s="228"/>
      <c r="V225" s="1285">
        <f t="shared" si="9"/>
        <v>0</v>
      </c>
    </row>
    <row r="226" spans="1:22" ht="25" customHeight="1">
      <c r="A226" s="185" t="s">
        <v>202</v>
      </c>
      <c r="B226" s="1314"/>
      <c r="C226" s="186"/>
      <c r="D226" s="185"/>
      <c r="E226" s="185" t="s">
        <v>202</v>
      </c>
      <c r="F226" s="185" t="s">
        <v>202</v>
      </c>
      <c r="G226" s="185"/>
      <c r="H226" s="185"/>
      <c r="I226" s="185"/>
      <c r="J226" s="185"/>
      <c r="K226" s="187"/>
      <c r="L226" s="187"/>
      <c r="M226" s="187"/>
      <c r="N226" s="188"/>
      <c r="O226" s="188"/>
      <c r="P226" s="188"/>
      <c r="Q226" s="188"/>
      <c r="R226" s="228"/>
      <c r="S226" s="228"/>
      <c r="T226" s="229"/>
      <c r="U226" s="228"/>
      <c r="V226" s="1285">
        <f t="shared" si="9"/>
        <v>0</v>
      </c>
    </row>
    <row r="227" spans="1:22" ht="25" customHeight="1">
      <c r="A227" s="185" t="s">
        <v>202</v>
      </c>
      <c r="B227" s="1314"/>
      <c r="C227" s="186"/>
      <c r="D227" s="185"/>
      <c r="E227" s="185" t="s">
        <v>202</v>
      </c>
      <c r="F227" s="185" t="s">
        <v>202</v>
      </c>
      <c r="G227" s="185"/>
      <c r="H227" s="185"/>
      <c r="I227" s="185"/>
      <c r="J227" s="185"/>
      <c r="K227" s="187"/>
      <c r="L227" s="187"/>
      <c r="M227" s="187"/>
      <c r="N227" s="188"/>
      <c r="O227" s="188"/>
      <c r="P227" s="188"/>
      <c r="Q227" s="188"/>
      <c r="R227" s="228"/>
      <c r="S227" s="228"/>
      <c r="T227" s="229"/>
      <c r="U227" s="228"/>
      <c r="V227" s="1285">
        <f t="shared" si="9"/>
        <v>0</v>
      </c>
    </row>
    <row r="228" spans="1:22" ht="25" customHeight="1">
      <c r="A228" s="185" t="s">
        <v>202</v>
      </c>
      <c r="B228" s="1314"/>
      <c r="C228" s="186"/>
      <c r="D228" s="185"/>
      <c r="E228" s="185" t="s">
        <v>202</v>
      </c>
      <c r="F228" s="185" t="s">
        <v>202</v>
      </c>
      <c r="G228" s="185"/>
      <c r="H228" s="185"/>
      <c r="I228" s="185"/>
      <c r="J228" s="185"/>
      <c r="K228" s="187"/>
      <c r="L228" s="187"/>
      <c r="M228" s="187"/>
      <c r="N228" s="188"/>
      <c r="O228" s="188"/>
      <c r="P228" s="188"/>
      <c r="Q228" s="188"/>
      <c r="R228" s="228"/>
      <c r="S228" s="228"/>
      <c r="T228" s="229"/>
      <c r="U228" s="228"/>
      <c r="V228" s="1285">
        <f t="shared" si="9"/>
        <v>0</v>
      </c>
    </row>
    <row r="229" spans="1:22" ht="25" customHeight="1">
      <c r="A229" s="185" t="s">
        <v>202</v>
      </c>
      <c r="B229" s="1314"/>
      <c r="C229" s="186"/>
      <c r="D229" s="185"/>
      <c r="E229" s="185" t="s">
        <v>202</v>
      </c>
      <c r="F229" s="185" t="s">
        <v>202</v>
      </c>
      <c r="G229" s="185"/>
      <c r="H229" s="185"/>
      <c r="I229" s="185"/>
      <c r="J229" s="185"/>
      <c r="K229" s="187"/>
      <c r="L229" s="187"/>
      <c r="M229" s="187"/>
      <c r="N229" s="188"/>
      <c r="O229" s="188"/>
      <c r="P229" s="188"/>
      <c r="Q229" s="188"/>
      <c r="R229" s="228"/>
      <c r="S229" s="228"/>
      <c r="T229" s="229"/>
      <c r="U229" s="228"/>
      <c r="V229" s="1285">
        <f t="shared" si="9"/>
        <v>0</v>
      </c>
    </row>
    <row r="230" spans="1:22" ht="25" customHeight="1">
      <c r="A230" s="185" t="s">
        <v>202</v>
      </c>
      <c r="B230" s="1314"/>
      <c r="C230" s="186"/>
      <c r="D230" s="185"/>
      <c r="E230" s="185" t="s">
        <v>202</v>
      </c>
      <c r="F230" s="185" t="s">
        <v>202</v>
      </c>
      <c r="G230" s="185"/>
      <c r="H230" s="185"/>
      <c r="I230" s="185"/>
      <c r="J230" s="185"/>
      <c r="K230" s="187"/>
      <c r="L230" s="187"/>
      <c r="M230" s="187"/>
      <c r="N230" s="188"/>
      <c r="O230" s="188"/>
      <c r="P230" s="188"/>
      <c r="Q230" s="188"/>
      <c r="R230" s="228"/>
      <c r="S230" s="228"/>
      <c r="T230" s="229"/>
      <c r="U230" s="228"/>
      <c r="V230" s="1285">
        <f t="shared" si="9"/>
        <v>0</v>
      </c>
    </row>
    <row r="231" spans="1:22" ht="25" customHeight="1">
      <c r="A231" s="185" t="s">
        <v>202</v>
      </c>
      <c r="B231" s="1314"/>
      <c r="C231" s="186"/>
      <c r="D231" s="185"/>
      <c r="E231" s="185" t="s">
        <v>202</v>
      </c>
      <c r="F231" s="185" t="s">
        <v>202</v>
      </c>
      <c r="G231" s="185"/>
      <c r="H231" s="185"/>
      <c r="I231" s="185"/>
      <c r="J231" s="185"/>
      <c r="K231" s="187"/>
      <c r="L231" s="187"/>
      <c r="M231" s="187"/>
      <c r="N231" s="188"/>
      <c r="O231" s="188"/>
      <c r="P231" s="188"/>
      <c r="Q231" s="188"/>
      <c r="R231" s="228"/>
      <c r="S231" s="228"/>
      <c r="T231" s="229"/>
      <c r="U231" s="228"/>
      <c r="V231" s="1285">
        <f t="shared" si="9"/>
        <v>0</v>
      </c>
    </row>
    <row r="232" spans="1:22" ht="25" customHeight="1">
      <c r="A232" s="185" t="s">
        <v>202</v>
      </c>
      <c r="B232" s="1314"/>
      <c r="C232" s="186"/>
      <c r="D232" s="185"/>
      <c r="E232" s="185" t="s">
        <v>202</v>
      </c>
      <c r="F232" s="185" t="s">
        <v>202</v>
      </c>
      <c r="G232" s="185"/>
      <c r="H232" s="185"/>
      <c r="I232" s="185"/>
      <c r="J232" s="185"/>
      <c r="K232" s="187"/>
      <c r="L232" s="187"/>
      <c r="M232" s="187"/>
      <c r="N232" s="188"/>
      <c r="O232" s="188"/>
      <c r="P232" s="188"/>
      <c r="Q232" s="188"/>
      <c r="R232" s="228"/>
      <c r="S232" s="228"/>
      <c r="T232" s="229"/>
      <c r="U232" s="228"/>
      <c r="V232" s="1285">
        <f t="shared" si="9"/>
        <v>0</v>
      </c>
    </row>
    <row r="233" spans="1:22" ht="25" customHeight="1">
      <c r="A233" s="185" t="s">
        <v>202</v>
      </c>
      <c r="B233" s="1314"/>
      <c r="C233" s="186"/>
      <c r="D233" s="185"/>
      <c r="E233" s="185" t="s">
        <v>202</v>
      </c>
      <c r="F233" s="185" t="s">
        <v>202</v>
      </c>
      <c r="G233" s="185"/>
      <c r="H233" s="185"/>
      <c r="I233" s="185"/>
      <c r="J233" s="185"/>
      <c r="K233" s="187"/>
      <c r="L233" s="187"/>
      <c r="M233" s="187"/>
      <c r="N233" s="188"/>
      <c r="O233" s="188"/>
      <c r="P233" s="188"/>
      <c r="Q233" s="188"/>
      <c r="R233" s="228"/>
      <c r="S233" s="228"/>
      <c r="T233" s="229"/>
      <c r="U233" s="228"/>
      <c r="V233" s="1285">
        <f t="shared" si="9"/>
        <v>0</v>
      </c>
    </row>
    <row r="234" spans="1:22" ht="25" customHeight="1">
      <c r="A234" s="185" t="s">
        <v>202</v>
      </c>
      <c r="B234" s="1314"/>
      <c r="C234" s="186"/>
      <c r="D234" s="185"/>
      <c r="E234" s="185" t="s">
        <v>202</v>
      </c>
      <c r="F234" s="185" t="s">
        <v>202</v>
      </c>
      <c r="G234" s="185"/>
      <c r="H234" s="185"/>
      <c r="I234" s="185"/>
      <c r="J234" s="185"/>
      <c r="K234" s="187"/>
      <c r="L234" s="187"/>
      <c r="M234" s="187"/>
      <c r="N234" s="188"/>
      <c r="O234" s="188"/>
      <c r="P234" s="188"/>
      <c r="Q234" s="188"/>
      <c r="R234" s="228"/>
      <c r="S234" s="228"/>
      <c r="T234" s="229"/>
      <c r="U234" s="228"/>
      <c r="V234" s="1285">
        <f t="shared" si="9"/>
        <v>0</v>
      </c>
    </row>
    <row r="235" spans="1:22" ht="25" customHeight="1">
      <c r="A235" s="185" t="s">
        <v>202</v>
      </c>
      <c r="B235" s="1314"/>
      <c r="C235" s="186"/>
      <c r="D235" s="185"/>
      <c r="E235" s="185" t="s">
        <v>202</v>
      </c>
      <c r="F235" s="185" t="s">
        <v>202</v>
      </c>
      <c r="G235" s="185"/>
      <c r="H235" s="185"/>
      <c r="I235" s="185"/>
      <c r="J235" s="185"/>
      <c r="K235" s="187"/>
      <c r="L235" s="187"/>
      <c r="M235" s="187"/>
      <c r="N235" s="188"/>
      <c r="O235" s="188"/>
      <c r="P235" s="188"/>
      <c r="Q235" s="188"/>
      <c r="R235" s="228"/>
      <c r="S235" s="228"/>
      <c r="T235" s="229"/>
      <c r="U235" s="228"/>
      <c r="V235" s="1285">
        <f t="shared" si="9"/>
        <v>0</v>
      </c>
    </row>
    <row r="236" spans="1:22" ht="25" customHeight="1">
      <c r="A236" s="185" t="s">
        <v>202</v>
      </c>
      <c r="B236" s="1314"/>
      <c r="C236" s="186"/>
      <c r="D236" s="185"/>
      <c r="E236" s="185" t="s">
        <v>202</v>
      </c>
      <c r="F236" s="185" t="s">
        <v>202</v>
      </c>
      <c r="G236" s="185"/>
      <c r="H236" s="185"/>
      <c r="I236" s="185"/>
      <c r="J236" s="185"/>
      <c r="K236" s="187"/>
      <c r="L236" s="187"/>
      <c r="M236" s="187"/>
      <c r="N236" s="188"/>
      <c r="O236" s="188"/>
      <c r="P236" s="188"/>
      <c r="Q236" s="188"/>
      <c r="R236" s="228"/>
      <c r="S236" s="228"/>
      <c r="T236" s="229"/>
      <c r="U236" s="228"/>
      <c r="V236" s="1285">
        <f t="shared" si="9"/>
        <v>0</v>
      </c>
    </row>
    <row r="237" spans="1:22" ht="25" customHeight="1">
      <c r="A237" s="185" t="s">
        <v>202</v>
      </c>
      <c r="B237" s="1314"/>
      <c r="C237" s="186"/>
      <c r="D237" s="185"/>
      <c r="E237" s="185" t="s">
        <v>202</v>
      </c>
      <c r="F237" s="185" t="s">
        <v>202</v>
      </c>
      <c r="G237" s="185"/>
      <c r="H237" s="185"/>
      <c r="I237" s="185"/>
      <c r="J237" s="185"/>
      <c r="K237" s="187"/>
      <c r="L237" s="187"/>
      <c r="M237" s="187"/>
      <c r="N237" s="188"/>
      <c r="O237" s="188"/>
      <c r="P237" s="188"/>
      <c r="Q237" s="188"/>
      <c r="R237" s="228"/>
      <c r="S237" s="228"/>
      <c r="T237" s="229"/>
      <c r="U237" s="228"/>
      <c r="V237" s="1285">
        <f t="shared" si="9"/>
        <v>0</v>
      </c>
    </row>
    <row r="238" spans="1:22" ht="25" customHeight="1">
      <c r="A238" s="185" t="s">
        <v>202</v>
      </c>
      <c r="B238" s="1314"/>
      <c r="C238" s="186"/>
      <c r="D238" s="185"/>
      <c r="E238" s="185" t="s">
        <v>202</v>
      </c>
      <c r="F238" s="185" t="s">
        <v>202</v>
      </c>
      <c r="G238" s="185"/>
      <c r="H238" s="185"/>
      <c r="I238" s="185"/>
      <c r="J238" s="185"/>
      <c r="K238" s="187"/>
      <c r="L238" s="187"/>
      <c r="M238" s="187"/>
      <c r="N238" s="188"/>
      <c r="O238" s="188"/>
      <c r="P238" s="188"/>
      <c r="Q238" s="188"/>
      <c r="R238" s="228"/>
      <c r="S238" s="228"/>
      <c r="T238" s="229"/>
      <c r="U238" s="228"/>
      <c r="V238" s="1285">
        <f t="shared" si="9"/>
        <v>0</v>
      </c>
    </row>
    <row r="239" spans="1:22" ht="25" customHeight="1">
      <c r="A239" s="185" t="s">
        <v>202</v>
      </c>
      <c r="B239" s="1314"/>
      <c r="C239" s="186"/>
      <c r="D239" s="185"/>
      <c r="E239" s="185" t="s">
        <v>202</v>
      </c>
      <c r="F239" s="185" t="s">
        <v>202</v>
      </c>
      <c r="G239" s="185"/>
      <c r="H239" s="185"/>
      <c r="I239" s="185"/>
      <c r="J239" s="185"/>
      <c r="K239" s="187"/>
      <c r="L239" s="187"/>
      <c r="M239" s="187"/>
      <c r="N239" s="188"/>
      <c r="O239" s="188"/>
      <c r="P239" s="188"/>
      <c r="Q239" s="188"/>
      <c r="R239" s="228"/>
      <c r="S239" s="228"/>
      <c r="T239" s="229"/>
      <c r="U239" s="228"/>
      <c r="V239" s="1285">
        <f t="shared" si="9"/>
        <v>0</v>
      </c>
    </row>
    <row r="240" spans="1:22" ht="25" customHeight="1">
      <c r="A240" s="185" t="s">
        <v>202</v>
      </c>
      <c r="B240" s="1314"/>
      <c r="C240" s="186"/>
      <c r="D240" s="185"/>
      <c r="E240" s="185" t="s">
        <v>202</v>
      </c>
      <c r="F240" s="185" t="s">
        <v>202</v>
      </c>
      <c r="G240" s="185"/>
      <c r="H240" s="185"/>
      <c r="I240" s="185"/>
      <c r="J240" s="185"/>
      <c r="K240" s="187"/>
      <c r="L240" s="187"/>
      <c r="M240" s="187"/>
      <c r="N240" s="188"/>
      <c r="O240" s="188"/>
      <c r="P240" s="188"/>
      <c r="Q240" s="188"/>
      <c r="R240" s="228"/>
      <c r="S240" s="228"/>
      <c r="T240" s="229"/>
      <c r="U240" s="228"/>
      <c r="V240" s="1285">
        <f t="shared" si="9"/>
        <v>0</v>
      </c>
    </row>
    <row r="241" spans="1:22" ht="25" customHeight="1">
      <c r="A241" s="185" t="s">
        <v>202</v>
      </c>
      <c r="B241" s="1314"/>
      <c r="C241" s="186"/>
      <c r="D241" s="185"/>
      <c r="E241" s="185" t="s">
        <v>202</v>
      </c>
      <c r="F241" s="185" t="s">
        <v>202</v>
      </c>
      <c r="G241" s="185"/>
      <c r="H241" s="185"/>
      <c r="I241" s="185"/>
      <c r="J241" s="185"/>
      <c r="K241" s="187"/>
      <c r="L241" s="187"/>
      <c r="M241" s="187"/>
      <c r="N241" s="188"/>
      <c r="O241" s="188"/>
      <c r="P241" s="188"/>
      <c r="Q241" s="188"/>
      <c r="R241" s="228"/>
      <c r="S241" s="228"/>
      <c r="T241" s="229"/>
      <c r="U241" s="228"/>
      <c r="V241" s="1285">
        <f t="shared" si="9"/>
        <v>0</v>
      </c>
    </row>
    <row r="242" spans="1:22" ht="25" customHeight="1">
      <c r="A242" s="185" t="s">
        <v>202</v>
      </c>
      <c r="B242" s="1314"/>
      <c r="C242" s="186"/>
      <c r="D242" s="185"/>
      <c r="E242" s="185" t="s">
        <v>202</v>
      </c>
      <c r="F242" s="185" t="s">
        <v>202</v>
      </c>
      <c r="G242" s="185"/>
      <c r="H242" s="185"/>
      <c r="I242" s="185"/>
      <c r="J242" s="185"/>
      <c r="K242" s="187"/>
      <c r="L242" s="187"/>
      <c r="M242" s="187"/>
      <c r="N242" s="188"/>
      <c r="O242" s="188"/>
      <c r="P242" s="188"/>
      <c r="Q242" s="188"/>
      <c r="R242" s="228"/>
      <c r="S242" s="228"/>
      <c r="T242" s="229"/>
      <c r="U242" s="228"/>
      <c r="V242" s="1285">
        <f t="shared" si="9"/>
        <v>0</v>
      </c>
    </row>
    <row r="243" spans="1:22" ht="25" customHeight="1">
      <c r="A243" s="185" t="s">
        <v>202</v>
      </c>
      <c r="B243" s="1314"/>
      <c r="C243" s="186"/>
      <c r="D243" s="185"/>
      <c r="E243" s="185" t="s">
        <v>202</v>
      </c>
      <c r="F243" s="185" t="s">
        <v>202</v>
      </c>
      <c r="G243" s="185"/>
      <c r="H243" s="185"/>
      <c r="I243" s="185"/>
      <c r="J243" s="185"/>
      <c r="K243" s="187"/>
      <c r="L243" s="187"/>
      <c r="M243" s="187"/>
      <c r="N243" s="188"/>
      <c r="O243" s="188"/>
      <c r="P243" s="188"/>
      <c r="Q243" s="188"/>
      <c r="R243" s="228"/>
      <c r="S243" s="228"/>
      <c r="T243" s="229"/>
      <c r="U243" s="228"/>
      <c r="V243" s="1285">
        <f t="shared" si="9"/>
        <v>0</v>
      </c>
    </row>
    <row r="244" spans="1:22" ht="25" customHeight="1">
      <c r="A244" s="185" t="s">
        <v>202</v>
      </c>
      <c r="B244" s="1314"/>
      <c r="C244" s="186"/>
      <c r="D244" s="185"/>
      <c r="E244" s="185" t="s">
        <v>202</v>
      </c>
      <c r="F244" s="185" t="s">
        <v>202</v>
      </c>
      <c r="G244" s="185"/>
      <c r="H244" s="185"/>
      <c r="I244" s="185"/>
      <c r="J244" s="185"/>
      <c r="K244" s="187"/>
      <c r="L244" s="187"/>
      <c r="M244" s="187"/>
      <c r="N244" s="188"/>
      <c r="O244" s="188"/>
      <c r="P244" s="188"/>
      <c r="Q244" s="188"/>
      <c r="R244" s="228"/>
      <c r="S244" s="228"/>
      <c r="T244" s="229"/>
      <c r="U244" s="228"/>
      <c r="V244" s="1285">
        <f t="shared" si="9"/>
        <v>0</v>
      </c>
    </row>
    <row r="245" spans="1:22" ht="25" customHeight="1">
      <c r="A245" s="185" t="s">
        <v>202</v>
      </c>
      <c r="B245" s="1314"/>
      <c r="C245" s="186"/>
      <c r="D245" s="185"/>
      <c r="E245" s="185" t="s">
        <v>202</v>
      </c>
      <c r="F245" s="185" t="s">
        <v>202</v>
      </c>
      <c r="G245" s="185"/>
      <c r="H245" s="185"/>
      <c r="I245" s="185"/>
      <c r="J245" s="185"/>
      <c r="K245" s="187"/>
      <c r="L245" s="187"/>
      <c r="M245" s="187"/>
      <c r="N245" s="188"/>
      <c r="O245" s="188"/>
      <c r="P245" s="188"/>
      <c r="Q245" s="188"/>
      <c r="R245" s="228"/>
      <c r="S245" s="228"/>
      <c r="T245" s="229"/>
      <c r="U245" s="228"/>
      <c r="V245" s="1285">
        <f t="shared" si="9"/>
        <v>0</v>
      </c>
    </row>
    <row r="246" spans="1:22" ht="25" customHeight="1">
      <c r="A246" s="185" t="s">
        <v>202</v>
      </c>
      <c r="B246" s="1314"/>
      <c r="C246" s="186"/>
      <c r="D246" s="185"/>
      <c r="E246" s="185" t="s">
        <v>202</v>
      </c>
      <c r="F246" s="185" t="s">
        <v>202</v>
      </c>
      <c r="G246" s="185"/>
      <c r="H246" s="185"/>
      <c r="I246" s="185"/>
      <c r="J246" s="185"/>
      <c r="K246" s="187"/>
      <c r="L246" s="187"/>
      <c r="M246" s="187"/>
      <c r="N246" s="188"/>
      <c r="O246" s="188"/>
      <c r="P246" s="188"/>
      <c r="Q246" s="188"/>
      <c r="R246" s="228"/>
      <c r="S246" s="228"/>
      <c r="T246" s="229"/>
      <c r="U246" s="228"/>
      <c r="V246" s="1285">
        <f t="shared" si="9"/>
        <v>0</v>
      </c>
    </row>
    <row r="247" spans="1:22" ht="25" customHeight="1">
      <c r="A247" s="185" t="s">
        <v>202</v>
      </c>
      <c r="B247" s="1314"/>
      <c r="C247" s="186"/>
      <c r="D247" s="185"/>
      <c r="E247" s="185" t="s">
        <v>202</v>
      </c>
      <c r="F247" s="185" t="s">
        <v>202</v>
      </c>
      <c r="G247" s="185"/>
      <c r="H247" s="185"/>
      <c r="I247" s="185"/>
      <c r="J247" s="185"/>
      <c r="K247" s="187"/>
      <c r="L247" s="187"/>
      <c r="M247" s="187"/>
      <c r="N247" s="188"/>
      <c r="O247" s="188"/>
      <c r="P247" s="188"/>
      <c r="Q247" s="188"/>
      <c r="R247" s="228"/>
      <c r="S247" s="228"/>
      <c r="T247" s="229"/>
      <c r="U247" s="228"/>
      <c r="V247" s="1285">
        <f t="shared" si="9"/>
        <v>0</v>
      </c>
    </row>
    <row r="248" spans="1:22" ht="25" customHeight="1">
      <c r="A248" s="185" t="s">
        <v>202</v>
      </c>
      <c r="B248" s="1314"/>
      <c r="C248" s="186"/>
      <c r="D248" s="185"/>
      <c r="E248" s="185" t="s">
        <v>202</v>
      </c>
      <c r="F248" s="185" t="s">
        <v>202</v>
      </c>
      <c r="G248" s="185"/>
      <c r="H248" s="185"/>
      <c r="I248" s="185"/>
      <c r="J248" s="185"/>
      <c r="K248" s="187"/>
      <c r="L248" s="187"/>
      <c r="M248" s="187"/>
      <c r="N248" s="188"/>
      <c r="O248" s="188"/>
      <c r="P248" s="188"/>
      <c r="Q248" s="188"/>
      <c r="R248" s="228"/>
      <c r="S248" s="228"/>
      <c r="T248" s="229"/>
      <c r="U248" s="228"/>
      <c r="V248" s="1285">
        <f t="shared" si="9"/>
        <v>0</v>
      </c>
    </row>
    <row r="249" spans="1:22" ht="25" customHeight="1">
      <c r="A249" s="185" t="s">
        <v>202</v>
      </c>
      <c r="B249" s="1314"/>
      <c r="C249" s="186"/>
      <c r="D249" s="185"/>
      <c r="E249" s="185" t="s">
        <v>202</v>
      </c>
      <c r="F249" s="185" t="s">
        <v>202</v>
      </c>
      <c r="G249" s="185"/>
      <c r="H249" s="185"/>
      <c r="I249" s="185"/>
      <c r="J249" s="185"/>
      <c r="K249" s="187"/>
      <c r="L249" s="187"/>
      <c r="M249" s="187"/>
      <c r="N249" s="188"/>
      <c r="O249" s="188"/>
      <c r="P249" s="188"/>
      <c r="Q249" s="188"/>
      <c r="R249" s="228"/>
      <c r="S249" s="228"/>
      <c r="T249" s="229"/>
      <c r="U249" s="228"/>
      <c r="V249" s="1285">
        <f t="shared" si="9"/>
        <v>0</v>
      </c>
    </row>
    <row r="250" spans="1:22" ht="25" customHeight="1">
      <c r="A250" s="185" t="s">
        <v>202</v>
      </c>
      <c r="B250" s="1314"/>
      <c r="C250" s="186"/>
      <c r="D250" s="185"/>
      <c r="E250" s="185" t="s">
        <v>202</v>
      </c>
      <c r="F250" s="185" t="s">
        <v>202</v>
      </c>
      <c r="G250" s="185"/>
      <c r="H250" s="185"/>
      <c r="I250" s="185"/>
      <c r="J250" s="185"/>
      <c r="K250" s="187"/>
      <c r="L250" s="187"/>
      <c r="M250" s="187"/>
      <c r="N250" s="188"/>
      <c r="O250" s="188"/>
      <c r="P250" s="188"/>
      <c r="Q250" s="188"/>
      <c r="R250" s="228"/>
      <c r="S250" s="228"/>
      <c r="T250" s="229"/>
      <c r="U250" s="228"/>
      <c r="V250" s="1285">
        <f t="shared" si="9"/>
        <v>0</v>
      </c>
    </row>
    <row r="251" spans="1:22" ht="25" customHeight="1">
      <c r="A251" s="185" t="s">
        <v>202</v>
      </c>
      <c r="B251" s="1314"/>
      <c r="C251" s="186"/>
      <c r="D251" s="185"/>
      <c r="E251" s="185" t="s">
        <v>202</v>
      </c>
      <c r="F251" s="185" t="s">
        <v>202</v>
      </c>
      <c r="G251" s="185"/>
      <c r="H251" s="185"/>
      <c r="I251" s="185"/>
      <c r="J251" s="185"/>
      <c r="K251" s="187"/>
      <c r="L251" s="187"/>
      <c r="M251" s="187"/>
      <c r="N251" s="188"/>
      <c r="O251" s="188"/>
      <c r="P251" s="188"/>
      <c r="Q251" s="188"/>
      <c r="R251" s="228"/>
      <c r="S251" s="228"/>
      <c r="T251" s="229"/>
      <c r="U251" s="228"/>
      <c r="V251" s="1285">
        <f t="shared" si="9"/>
        <v>0</v>
      </c>
    </row>
    <row r="252" spans="1:22" ht="25" customHeight="1">
      <c r="A252" s="185" t="s">
        <v>202</v>
      </c>
      <c r="B252" s="1314"/>
      <c r="C252" s="186"/>
      <c r="D252" s="185"/>
      <c r="E252" s="185" t="s">
        <v>202</v>
      </c>
      <c r="F252" s="185" t="s">
        <v>202</v>
      </c>
      <c r="G252" s="185"/>
      <c r="H252" s="185"/>
      <c r="I252" s="185"/>
      <c r="J252" s="185"/>
      <c r="K252" s="187"/>
      <c r="L252" s="187"/>
      <c r="M252" s="187"/>
      <c r="N252" s="188"/>
      <c r="O252" s="188"/>
      <c r="P252" s="188"/>
      <c r="Q252" s="188"/>
      <c r="R252" s="228"/>
      <c r="S252" s="228"/>
      <c r="T252" s="229"/>
      <c r="U252" s="228"/>
      <c r="V252" s="1285">
        <f t="shared" si="9"/>
        <v>0</v>
      </c>
    </row>
    <row r="253" spans="1:22" ht="25" customHeight="1">
      <c r="A253" s="185" t="s">
        <v>202</v>
      </c>
      <c r="B253" s="1314"/>
      <c r="C253" s="186"/>
      <c r="D253" s="185"/>
      <c r="E253" s="185" t="s">
        <v>202</v>
      </c>
      <c r="F253" s="185" t="s">
        <v>202</v>
      </c>
      <c r="G253" s="185"/>
      <c r="H253" s="185"/>
      <c r="I253" s="185"/>
      <c r="J253" s="185"/>
      <c r="K253" s="187"/>
      <c r="L253" s="187"/>
      <c r="M253" s="187"/>
      <c r="N253" s="188"/>
      <c r="O253" s="188"/>
      <c r="P253" s="188"/>
      <c r="Q253" s="188"/>
      <c r="R253" s="228"/>
      <c r="S253" s="228"/>
      <c r="T253" s="229"/>
      <c r="U253" s="228"/>
      <c r="V253" s="1285">
        <f t="shared" si="9"/>
        <v>0</v>
      </c>
    </row>
    <row r="254" spans="1:22" ht="25" customHeight="1">
      <c r="A254" s="185" t="s">
        <v>202</v>
      </c>
      <c r="B254" s="1314"/>
      <c r="C254" s="186"/>
      <c r="D254" s="185"/>
      <c r="E254" s="185" t="s">
        <v>202</v>
      </c>
      <c r="F254" s="185" t="s">
        <v>202</v>
      </c>
      <c r="G254" s="185"/>
      <c r="H254" s="185"/>
      <c r="I254" s="185"/>
      <c r="J254" s="185"/>
      <c r="K254" s="187"/>
      <c r="L254" s="187"/>
      <c r="M254" s="187"/>
      <c r="N254" s="188"/>
      <c r="O254" s="188"/>
      <c r="P254" s="188"/>
      <c r="Q254" s="188"/>
      <c r="R254" s="228"/>
      <c r="S254" s="228"/>
      <c r="T254" s="229"/>
      <c r="U254" s="228"/>
      <c r="V254" s="1285">
        <f t="shared" si="9"/>
        <v>0</v>
      </c>
    </row>
    <row r="255" spans="1:22" ht="25" customHeight="1">
      <c r="A255" s="185" t="s">
        <v>202</v>
      </c>
      <c r="B255" s="1314"/>
      <c r="C255" s="186"/>
      <c r="D255" s="185"/>
      <c r="E255" s="185" t="s">
        <v>202</v>
      </c>
      <c r="F255" s="185" t="s">
        <v>202</v>
      </c>
      <c r="G255" s="185"/>
      <c r="H255" s="185"/>
      <c r="I255" s="185"/>
      <c r="J255" s="185"/>
      <c r="K255" s="187"/>
      <c r="L255" s="187"/>
      <c r="M255" s="187"/>
      <c r="N255" s="188"/>
      <c r="O255" s="188"/>
      <c r="P255" s="188"/>
      <c r="Q255" s="188"/>
      <c r="R255" s="228"/>
      <c r="S255" s="228"/>
      <c r="T255" s="229"/>
      <c r="U255" s="228"/>
      <c r="V255" s="1285">
        <f t="shared" si="9"/>
        <v>0</v>
      </c>
    </row>
    <row r="256" spans="1:22" ht="25" customHeight="1">
      <c r="A256" s="185" t="s">
        <v>202</v>
      </c>
      <c r="B256" s="1314"/>
      <c r="C256" s="186"/>
      <c r="D256" s="185"/>
      <c r="E256" s="185" t="s">
        <v>202</v>
      </c>
      <c r="F256" s="185" t="s">
        <v>202</v>
      </c>
      <c r="G256" s="185"/>
      <c r="H256" s="185"/>
      <c r="I256" s="185"/>
      <c r="J256" s="185"/>
      <c r="K256" s="187"/>
      <c r="L256" s="187"/>
      <c r="M256" s="187"/>
      <c r="N256" s="188"/>
      <c r="O256" s="188"/>
      <c r="P256" s="188"/>
      <c r="Q256" s="188"/>
      <c r="R256" s="228"/>
      <c r="S256" s="228"/>
      <c r="T256" s="229"/>
      <c r="U256" s="228"/>
      <c r="V256" s="1285">
        <f t="shared" si="9"/>
        <v>0</v>
      </c>
    </row>
    <row r="257" spans="1:22" ht="25" customHeight="1">
      <c r="A257" s="185" t="s">
        <v>202</v>
      </c>
      <c r="B257" s="1314"/>
      <c r="C257" s="186"/>
      <c r="D257" s="185"/>
      <c r="E257" s="185" t="s">
        <v>202</v>
      </c>
      <c r="F257" s="185" t="s">
        <v>202</v>
      </c>
      <c r="G257" s="185"/>
      <c r="H257" s="185"/>
      <c r="I257" s="185"/>
      <c r="J257" s="185"/>
      <c r="K257" s="187"/>
      <c r="L257" s="187"/>
      <c r="M257" s="187"/>
      <c r="N257" s="188"/>
      <c r="O257" s="188"/>
      <c r="P257" s="188"/>
      <c r="Q257" s="188"/>
      <c r="R257" s="228"/>
      <c r="S257" s="228"/>
      <c r="T257" s="229"/>
      <c r="U257" s="228"/>
      <c r="V257" s="1285">
        <f t="shared" si="9"/>
        <v>0</v>
      </c>
    </row>
    <row r="258" spans="1:22" ht="25" customHeight="1">
      <c r="A258" s="185" t="s">
        <v>202</v>
      </c>
      <c r="B258" s="1314"/>
      <c r="C258" s="186"/>
      <c r="D258" s="185"/>
      <c r="E258" s="185" t="s">
        <v>202</v>
      </c>
      <c r="F258" s="185" t="s">
        <v>202</v>
      </c>
      <c r="G258" s="185"/>
      <c r="H258" s="185"/>
      <c r="I258" s="185"/>
      <c r="J258" s="185"/>
      <c r="K258" s="187"/>
      <c r="L258" s="187"/>
      <c r="M258" s="187"/>
      <c r="N258" s="188"/>
      <c r="O258" s="188"/>
      <c r="P258" s="188"/>
      <c r="Q258" s="188"/>
      <c r="R258" s="228"/>
      <c r="S258" s="228"/>
      <c r="T258" s="229"/>
      <c r="U258" s="228"/>
      <c r="V258" s="1285">
        <f t="shared" si="9"/>
        <v>0</v>
      </c>
    </row>
    <row r="259" spans="1:22" ht="25" customHeight="1">
      <c r="A259" s="185" t="s">
        <v>202</v>
      </c>
      <c r="B259" s="1314"/>
      <c r="C259" s="186"/>
      <c r="D259" s="185"/>
      <c r="E259" s="185" t="s">
        <v>202</v>
      </c>
      <c r="F259" s="185" t="s">
        <v>202</v>
      </c>
      <c r="G259" s="185"/>
      <c r="H259" s="185"/>
      <c r="I259" s="185"/>
      <c r="J259" s="185"/>
      <c r="K259" s="187"/>
      <c r="L259" s="187"/>
      <c r="M259" s="187"/>
      <c r="N259" s="188"/>
      <c r="O259" s="188"/>
      <c r="P259" s="188"/>
      <c r="Q259" s="188"/>
      <c r="R259" s="228"/>
      <c r="S259" s="228"/>
      <c r="T259" s="229"/>
      <c r="U259" s="228"/>
      <c r="V259" s="1285">
        <f t="shared" si="9"/>
        <v>0</v>
      </c>
    </row>
    <row r="260" spans="1:22" ht="25" customHeight="1">
      <c r="A260" s="185" t="s">
        <v>202</v>
      </c>
      <c r="B260" s="1314"/>
      <c r="C260" s="186"/>
      <c r="D260" s="185"/>
      <c r="E260" s="185" t="s">
        <v>202</v>
      </c>
      <c r="F260" s="185" t="s">
        <v>202</v>
      </c>
      <c r="G260" s="185"/>
      <c r="H260" s="185"/>
      <c r="I260" s="185"/>
      <c r="J260" s="185"/>
      <c r="K260" s="187"/>
      <c r="L260" s="187"/>
      <c r="M260" s="187"/>
      <c r="N260" s="188"/>
      <c r="O260" s="188"/>
      <c r="P260" s="188"/>
      <c r="Q260" s="188"/>
      <c r="R260" s="228"/>
      <c r="S260" s="228"/>
      <c r="T260" s="229"/>
      <c r="U260" s="228"/>
      <c r="V260" s="1285">
        <f t="shared" si="9"/>
        <v>0</v>
      </c>
    </row>
    <row r="261" spans="1:22" ht="25" customHeight="1">
      <c r="A261" s="185" t="s">
        <v>202</v>
      </c>
      <c r="B261" s="1314"/>
      <c r="C261" s="186"/>
      <c r="D261" s="185"/>
      <c r="E261" s="185" t="s">
        <v>202</v>
      </c>
      <c r="F261" s="185" t="s">
        <v>202</v>
      </c>
      <c r="G261" s="185"/>
      <c r="H261" s="185"/>
      <c r="I261" s="185"/>
      <c r="J261" s="185"/>
      <c r="K261" s="187"/>
      <c r="L261" s="187"/>
      <c r="M261" s="187"/>
      <c r="N261" s="188"/>
      <c r="O261" s="188"/>
      <c r="P261" s="188"/>
      <c r="Q261" s="188"/>
      <c r="R261" s="228"/>
      <c r="S261" s="228"/>
      <c r="T261" s="229"/>
      <c r="U261" s="228"/>
      <c r="V261" s="1285">
        <f t="shared" si="9"/>
        <v>0</v>
      </c>
    </row>
    <row r="262" spans="1:22" ht="25" customHeight="1">
      <c r="A262" s="185" t="s">
        <v>202</v>
      </c>
      <c r="B262" s="1314"/>
      <c r="C262" s="186"/>
      <c r="D262" s="185"/>
      <c r="E262" s="185" t="s">
        <v>202</v>
      </c>
      <c r="F262" s="185" t="s">
        <v>202</v>
      </c>
      <c r="G262" s="185"/>
      <c r="H262" s="185"/>
      <c r="I262" s="185"/>
      <c r="J262" s="185"/>
      <c r="K262" s="187"/>
      <c r="L262" s="187"/>
      <c r="M262" s="187"/>
      <c r="N262" s="188"/>
      <c r="O262" s="188"/>
      <c r="P262" s="188"/>
      <c r="Q262" s="188"/>
      <c r="R262" s="228"/>
      <c r="S262" s="228"/>
      <c r="T262" s="229"/>
      <c r="U262" s="228"/>
      <c r="V262" s="1285">
        <f t="shared" si="9"/>
        <v>0</v>
      </c>
    </row>
    <row r="263" spans="1:22" ht="25" customHeight="1">
      <c r="A263" s="185" t="s">
        <v>202</v>
      </c>
      <c r="B263" s="1314"/>
      <c r="C263" s="186"/>
      <c r="D263" s="185"/>
      <c r="E263" s="185" t="s">
        <v>202</v>
      </c>
      <c r="F263" s="185" t="s">
        <v>202</v>
      </c>
      <c r="G263" s="185"/>
      <c r="H263" s="185"/>
      <c r="I263" s="185"/>
      <c r="J263" s="185"/>
      <c r="K263" s="187"/>
      <c r="L263" s="187"/>
      <c r="M263" s="187"/>
      <c r="N263" s="188"/>
      <c r="O263" s="188"/>
      <c r="P263" s="188"/>
      <c r="Q263" s="188"/>
      <c r="R263" s="228"/>
      <c r="S263" s="228"/>
      <c r="T263" s="229"/>
      <c r="U263" s="228"/>
      <c r="V263" s="1285">
        <f t="shared" si="9"/>
        <v>0</v>
      </c>
    </row>
    <row r="264" spans="1:22" ht="25" customHeight="1">
      <c r="A264" s="185" t="s">
        <v>202</v>
      </c>
      <c r="B264" s="1314"/>
      <c r="C264" s="186"/>
      <c r="D264" s="185"/>
      <c r="E264" s="185" t="s">
        <v>202</v>
      </c>
      <c r="F264" s="185" t="s">
        <v>202</v>
      </c>
      <c r="G264" s="185"/>
      <c r="H264" s="185"/>
      <c r="I264" s="185"/>
      <c r="J264" s="185"/>
      <c r="K264" s="187"/>
      <c r="L264" s="187"/>
      <c r="M264" s="187"/>
      <c r="N264" s="188"/>
      <c r="O264" s="188"/>
      <c r="P264" s="188"/>
      <c r="Q264" s="188"/>
      <c r="R264" s="228"/>
      <c r="S264" s="228"/>
      <c r="T264" s="229"/>
      <c r="U264" s="228"/>
      <c r="V264" s="1285">
        <f t="shared" si="9"/>
        <v>0</v>
      </c>
    </row>
    <row r="265" spans="1:22" ht="25" customHeight="1">
      <c r="A265" s="185" t="s">
        <v>202</v>
      </c>
      <c r="B265" s="1314"/>
      <c r="C265" s="186"/>
      <c r="D265" s="185"/>
      <c r="E265" s="185" t="s">
        <v>202</v>
      </c>
      <c r="F265" s="185" t="s">
        <v>202</v>
      </c>
      <c r="G265" s="185"/>
      <c r="H265" s="185"/>
      <c r="I265" s="185"/>
      <c r="J265" s="185"/>
      <c r="K265" s="187"/>
      <c r="L265" s="187"/>
      <c r="M265" s="187"/>
      <c r="N265" s="188"/>
      <c r="O265" s="188"/>
      <c r="P265" s="188"/>
      <c r="Q265" s="188"/>
      <c r="R265" s="228"/>
      <c r="S265" s="228"/>
      <c r="T265" s="229"/>
      <c r="U265" s="228"/>
      <c r="V265" s="1285">
        <f t="shared" si="9"/>
        <v>0</v>
      </c>
    </row>
    <row r="266" spans="1:22" ht="25" customHeight="1">
      <c r="A266" s="185" t="s">
        <v>202</v>
      </c>
      <c r="B266" s="1314"/>
      <c r="C266" s="186"/>
      <c r="D266" s="185"/>
      <c r="E266" s="185" t="s">
        <v>202</v>
      </c>
      <c r="F266" s="185" t="s">
        <v>202</v>
      </c>
      <c r="G266" s="185"/>
      <c r="H266" s="185"/>
      <c r="I266" s="185"/>
      <c r="J266" s="185"/>
      <c r="K266" s="187"/>
      <c r="L266" s="187"/>
      <c r="M266" s="187"/>
      <c r="N266" s="188"/>
      <c r="O266" s="188"/>
      <c r="P266" s="188"/>
      <c r="Q266" s="188"/>
      <c r="R266" s="228"/>
      <c r="S266" s="228"/>
      <c r="T266" s="229"/>
      <c r="U266" s="228"/>
      <c r="V266" s="1285">
        <f t="shared" si="9"/>
        <v>0</v>
      </c>
    </row>
    <row r="267" spans="1:22" ht="25" customHeight="1">
      <c r="A267" s="185" t="s">
        <v>202</v>
      </c>
      <c r="B267" s="1314"/>
      <c r="C267" s="186"/>
      <c r="D267" s="185"/>
      <c r="E267" s="185" t="s">
        <v>202</v>
      </c>
      <c r="F267" s="185" t="s">
        <v>202</v>
      </c>
      <c r="G267" s="185"/>
      <c r="H267" s="185"/>
      <c r="I267" s="185"/>
      <c r="J267" s="185"/>
      <c r="K267" s="187"/>
      <c r="L267" s="187"/>
      <c r="M267" s="187"/>
      <c r="N267" s="188"/>
      <c r="O267" s="188"/>
      <c r="P267" s="188"/>
      <c r="Q267" s="188"/>
      <c r="R267" s="228"/>
      <c r="S267" s="228"/>
      <c r="T267" s="229"/>
      <c r="U267" s="228"/>
      <c r="V267" s="1285">
        <f t="shared" si="9"/>
        <v>0</v>
      </c>
    </row>
    <row r="268" spans="1:22" ht="25" customHeight="1">
      <c r="A268" s="185" t="s">
        <v>202</v>
      </c>
      <c r="B268" s="1314"/>
      <c r="C268" s="186"/>
      <c r="D268" s="185"/>
      <c r="E268" s="185" t="s">
        <v>202</v>
      </c>
      <c r="F268" s="185" t="s">
        <v>202</v>
      </c>
      <c r="G268" s="185"/>
      <c r="H268" s="185"/>
      <c r="I268" s="185"/>
      <c r="J268" s="185"/>
      <c r="K268" s="187"/>
      <c r="L268" s="187"/>
      <c r="M268" s="187"/>
      <c r="N268" s="188"/>
      <c r="O268" s="188"/>
      <c r="P268" s="188"/>
      <c r="Q268" s="188"/>
      <c r="R268" s="228"/>
      <c r="S268" s="228"/>
      <c r="T268" s="229"/>
      <c r="U268" s="228"/>
      <c r="V268" s="1285">
        <f t="shared" si="9"/>
        <v>0</v>
      </c>
    </row>
    <row r="269" spans="1:22" ht="25" customHeight="1">
      <c r="A269" s="185" t="s">
        <v>202</v>
      </c>
      <c r="B269" s="1314"/>
      <c r="C269" s="186"/>
      <c r="D269" s="185"/>
      <c r="E269" s="185" t="s">
        <v>202</v>
      </c>
      <c r="F269" s="185" t="s">
        <v>202</v>
      </c>
      <c r="G269" s="185"/>
      <c r="H269" s="185"/>
      <c r="I269" s="185"/>
      <c r="J269" s="185"/>
      <c r="K269" s="187"/>
      <c r="L269" s="187"/>
      <c r="M269" s="187"/>
      <c r="N269" s="188"/>
      <c r="O269" s="188"/>
      <c r="P269" s="188"/>
      <c r="Q269" s="188"/>
      <c r="R269" s="228"/>
      <c r="S269" s="228"/>
      <c r="T269" s="229"/>
      <c r="U269" s="228"/>
      <c r="V269" s="1285">
        <f t="shared" si="9"/>
        <v>0</v>
      </c>
    </row>
    <row r="270" spans="1:22" ht="25" customHeight="1">
      <c r="A270" s="185" t="s">
        <v>202</v>
      </c>
      <c r="B270" s="1314"/>
      <c r="C270" s="186"/>
      <c r="D270" s="185"/>
      <c r="E270" s="185" t="s">
        <v>202</v>
      </c>
      <c r="F270" s="185" t="s">
        <v>202</v>
      </c>
      <c r="G270" s="185"/>
      <c r="H270" s="185"/>
      <c r="I270" s="185"/>
      <c r="J270" s="185"/>
      <c r="K270" s="187"/>
      <c r="L270" s="187"/>
      <c r="M270" s="187"/>
      <c r="N270" s="188"/>
      <c r="O270" s="188"/>
      <c r="P270" s="188"/>
      <c r="Q270" s="188"/>
      <c r="R270" s="228"/>
      <c r="S270" s="228"/>
      <c r="T270" s="229"/>
      <c r="U270" s="228"/>
      <c r="V270" s="1285">
        <f t="shared" si="9"/>
        <v>0</v>
      </c>
    </row>
    <row r="271" spans="1:22" ht="25" customHeight="1">
      <c r="A271" s="185" t="s">
        <v>202</v>
      </c>
      <c r="B271" s="1314"/>
      <c r="C271" s="186"/>
      <c r="D271" s="185"/>
      <c r="E271" s="185" t="s">
        <v>202</v>
      </c>
      <c r="F271" s="185" t="s">
        <v>202</v>
      </c>
      <c r="G271" s="185"/>
      <c r="H271" s="185"/>
      <c r="I271" s="185"/>
      <c r="J271" s="185"/>
      <c r="K271" s="187"/>
      <c r="L271" s="187"/>
      <c r="M271" s="187"/>
      <c r="N271" s="188"/>
      <c r="O271" s="188"/>
      <c r="P271" s="188"/>
      <c r="Q271" s="188"/>
      <c r="R271" s="228"/>
      <c r="S271" s="228"/>
      <c r="T271" s="229"/>
      <c r="U271" s="228"/>
      <c r="V271" s="1285">
        <f t="shared" si="9"/>
        <v>0</v>
      </c>
    </row>
    <row r="272" spans="1:22" ht="25" customHeight="1">
      <c r="A272" s="185" t="s">
        <v>202</v>
      </c>
      <c r="B272" s="1314"/>
      <c r="C272" s="186"/>
      <c r="D272" s="185"/>
      <c r="E272" s="185" t="s">
        <v>202</v>
      </c>
      <c r="F272" s="185" t="s">
        <v>202</v>
      </c>
      <c r="G272" s="185"/>
      <c r="H272" s="185"/>
      <c r="I272" s="185"/>
      <c r="J272" s="185"/>
      <c r="K272" s="187"/>
      <c r="L272" s="187"/>
      <c r="M272" s="187"/>
      <c r="N272" s="188"/>
      <c r="O272" s="188"/>
      <c r="P272" s="188"/>
      <c r="Q272" s="188"/>
      <c r="R272" s="228"/>
      <c r="S272" s="228"/>
      <c r="T272" s="229"/>
      <c r="U272" s="228"/>
      <c r="V272" s="1285">
        <f t="shared" si="9"/>
        <v>0</v>
      </c>
    </row>
    <row r="273" spans="1:22" ht="25" customHeight="1">
      <c r="A273" s="185" t="s">
        <v>202</v>
      </c>
      <c r="B273" s="1314"/>
      <c r="C273" s="186"/>
      <c r="D273" s="185"/>
      <c r="E273" s="185" t="s">
        <v>202</v>
      </c>
      <c r="F273" s="185" t="s">
        <v>202</v>
      </c>
      <c r="G273" s="185"/>
      <c r="H273" s="185"/>
      <c r="I273" s="185"/>
      <c r="J273" s="185"/>
      <c r="K273" s="187"/>
      <c r="L273" s="187"/>
      <c r="M273" s="187"/>
      <c r="N273" s="188"/>
      <c r="O273" s="188"/>
      <c r="P273" s="188"/>
      <c r="Q273" s="188"/>
      <c r="R273" s="228"/>
      <c r="S273" s="228"/>
      <c r="T273" s="229"/>
      <c r="U273" s="228"/>
      <c r="V273" s="1285">
        <f t="shared" si="9"/>
        <v>0</v>
      </c>
    </row>
    <row r="274" spans="1:22" ht="25" customHeight="1">
      <c r="A274" s="185" t="s">
        <v>202</v>
      </c>
      <c r="B274" s="1314"/>
      <c r="C274" s="186"/>
      <c r="D274" s="185"/>
      <c r="E274" s="185" t="s">
        <v>202</v>
      </c>
      <c r="F274" s="185" t="s">
        <v>202</v>
      </c>
      <c r="G274" s="185"/>
      <c r="H274" s="185"/>
      <c r="I274" s="185"/>
      <c r="J274" s="185"/>
      <c r="K274" s="187"/>
      <c r="L274" s="187"/>
      <c r="M274" s="187"/>
      <c r="N274" s="188"/>
      <c r="O274" s="188"/>
      <c r="P274" s="188"/>
      <c r="Q274" s="188"/>
      <c r="R274" s="228"/>
      <c r="S274" s="228"/>
      <c r="T274" s="229"/>
      <c r="U274" s="228"/>
      <c r="V274" s="1285">
        <f t="shared" si="9"/>
        <v>0</v>
      </c>
    </row>
    <row r="275" spans="1:22" ht="25" customHeight="1">
      <c r="A275" s="185" t="s">
        <v>202</v>
      </c>
      <c r="B275" s="1314"/>
      <c r="C275" s="186"/>
      <c r="D275" s="185"/>
      <c r="E275" s="185" t="s">
        <v>202</v>
      </c>
      <c r="F275" s="185" t="s">
        <v>202</v>
      </c>
      <c r="G275" s="185"/>
      <c r="H275" s="185"/>
      <c r="I275" s="185"/>
      <c r="J275" s="185"/>
      <c r="K275" s="187"/>
      <c r="L275" s="187"/>
      <c r="M275" s="187"/>
      <c r="N275" s="188"/>
      <c r="O275" s="188"/>
      <c r="P275" s="188"/>
      <c r="Q275" s="188"/>
      <c r="R275" s="228"/>
      <c r="S275" s="228"/>
      <c r="T275" s="229"/>
      <c r="U275" s="228"/>
      <c r="V275" s="1285">
        <f t="shared" si="9"/>
        <v>0</v>
      </c>
    </row>
    <row r="276" spans="1:22" ht="25" customHeight="1">
      <c r="A276" s="185" t="s">
        <v>202</v>
      </c>
      <c r="B276" s="1314"/>
      <c r="C276" s="186"/>
      <c r="D276" s="185"/>
      <c r="E276" s="185" t="s">
        <v>202</v>
      </c>
      <c r="F276" s="185" t="s">
        <v>202</v>
      </c>
      <c r="G276" s="185"/>
      <c r="H276" s="185"/>
      <c r="I276" s="185"/>
      <c r="J276" s="185"/>
      <c r="K276" s="187"/>
      <c r="L276" s="187"/>
      <c r="M276" s="187"/>
      <c r="N276" s="188"/>
      <c r="O276" s="188"/>
      <c r="P276" s="188"/>
      <c r="Q276" s="188"/>
      <c r="R276" s="228"/>
      <c r="S276" s="228"/>
      <c r="T276" s="229"/>
      <c r="U276" s="228"/>
      <c r="V276" s="1285">
        <f t="shared" si="9"/>
        <v>0</v>
      </c>
    </row>
    <row r="277" spans="1:22" ht="25" customHeight="1">
      <c r="A277" s="185" t="s">
        <v>202</v>
      </c>
      <c r="B277" s="1314"/>
      <c r="C277" s="186"/>
      <c r="D277" s="185"/>
      <c r="E277" s="185" t="s">
        <v>202</v>
      </c>
      <c r="F277" s="185" t="s">
        <v>202</v>
      </c>
      <c r="G277" s="185"/>
      <c r="H277" s="185"/>
      <c r="I277" s="185"/>
      <c r="J277" s="185"/>
      <c r="K277" s="187"/>
      <c r="L277" s="187"/>
      <c r="M277" s="187"/>
      <c r="N277" s="188"/>
      <c r="O277" s="188"/>
      <c r="P277" s="188"/>
      <c r="Q277" s="188"/>
      <c r="R277" s="228"/>
      <c r="S277" s="228"/>
      <c r="T277" s="229"/>
      <c r="U277" s="228"/>
      <c r="V277" s="1285">
        <f t="shared" si="9"/>
        <v>0</v>
      </c>
    </row>
    <row r="278" spans="1:22" ht="25" customHeight="1">
      <c r="A278" s="185" t="s">
        <v>202</v>
      </c>
      <c r="B278" s="1314"/>
      <c r="C278" s="186"/>
      <c r="D278" s="185"/>
      <c r="E278" s="185" t="s">
        <v>202</v>
      </c>
      <c r="F278" s="185" t="s">
        <v>202</v>
      </c>
      <c r="G278" s="185"/>
      <c r="H278" s="185"/>
      <c r="I278" s="185"/>
      <c r="J278" s="185"/>
      <c r="K278" s="187"/>
      <c r="L278" s="187"/>
      <c r="M278" s="187"/>
      <c r="N278" s="188"/>
      <c r="O278" s="188"/>
      <c r="P278" s="188"/>
      <c r="Q278" s="188"/>
      <c r="R278" s="228"/>
      <c r="S278" s="228"/>
      <c r="T278" s="229"/>
      <c r="U278" s="228"/>
      <c r="V278" s="1285">
        <f t="shared" si="9"/>
        <v>0</v>
      </c>
    </row>
    <row r="279" spans="1:22" ht="25" customHeight="1">
      <c r="A279" s="185" t="s">
        <v>202</v>
      </c>
      <c r="B279" s="1314"/>
      <c r="C279" s="186"/>
      <c r="D279" s="185"/>
      <c r="E279" s="185" t="s">
        <v>202</v>
      </c>
      <c r="F279" s="185" t="s">
        <v>202</v>
      </c>
      <c r="G279" s="185"/>
      <c r="H279" s="185"/>
      <c r="I279" s="185"/>
      <c r="J279" s="185"/>
      <c r="K279" s="187"/>
      <c r="L279" s="187"/>
      <c r="M279" s="187"/>
      <c r="N279" s="188"/>
      <c r="O279" s="188"/>
      <c r="P279" s="188"/>
      <c r="Q279" s="188"/>
      <c r="R279" s="228"/>
      <c r="S279" s="228"/>
      <c r="T279" s="229"/>
      <c r="U279" s="228"/>
      <c r="V279" s="1285">
        <f t="shared" si="9"/>
        <v>0</v>
      </c>
    </row>
    <row r="280" spans="1:22" ht="25" customHeight="1">
      <c r="A280" s="185" t="s">
        <v>202</v>
      </c>
      <c r="B280" s="1314"/>
      <c r="C280" s="186"/>
      <c r="D280" s="185"/>
      <c r="E280" s="185" t="s">
        <v>202</v>
      </c>
      <c r="F280" s="185" t="s">
        <v>202</v>
      </c>
      <c r="G280" s="185"/>
      <c r="H280" s="185"/>
      <c r="I280" s="185"/>
      <c r="J280" s="185"/>
      <c r="K280" s="187"/>
      <c r="L280" s="187"/>
      <c r="M280" s="187"/>
      <c r="N280" s="188"/>
      <c r="O280" s="188"/>
      <c r="P280" s="188"/>
      <c r="Q280" s="188"/>
      <c r="R280" s="228"/>
      <c r="S280" s="228"/>
      <c r="T280" s="229"/>
      <c r="U280" s="228"/>
      <c r="V280" s="1285">
        <f t="shared" si="9"/>
        <v>0</v>
      </c>
    </row>
    <row r="281" spans="1:22" ht="25" customHeight="1">
      <c r="A281" s="185" t="s">
        <v>202</v>
      </c>
      <c r="B281" s="1314"/>
      <c r="C281" s="186"/>
      <c r="D281" s="185"/>
      <c r="E281" s="185" t="s">
        <v>202</v>
      </c>
      <c r="F281" s="185" t="s">
        <v>202</v>
      </c>
      <c r="G281" s="185"/>
      <c r="H281" s="185"/>
      <c r="I281" s="185"/>
      <c r="J281" s="185"/>
      <c r="K281" s="187"/>
      <c r="L281" s="187"/>
      <c r="M281" s="187"/>
      <c r="N281" s="188"/>
      <c r="O281" s="188"/>
      <c r="P281" s="188"/>
      <c r="Q281" s="188"/>
      <c r="R281" s="228"/>
      <c r="S281" s="228"/>
      <c r="T281" s="229"/>
      <c r="U281" s="228"/>
      <c r="V281" s="1285">
        <f t="shared" si="9"/>
        <v>0</v>
      </c>
    </row>
    <row r="282" spans="1:22" ht="25" customHeight="1">
      <c r="A282" s="185" t="s">
        <v>202</v>
      </c>
      <c r="B282" s="1314"/>
      <c r="C282" s="186"/>
      <c r="D282" s="185"/>
      <c r="E282" s="185" t="s">
        <v>202</v>
      </c>
      <c r="F282" s="185" t="s">
        <v>202</v>
      </c>
      <c r="G282" s="185"/>
      <c r="H282" s="185"/>
      <c r="I282" s="185"/>
      <c r="J282" s="185"/>
      <c r="K282" s="187"/>
      <c r="L282" s="187"/>
      <c r="M282" s="187"/>
      <c r="N282" s="188"/>
      <c r="O282" s="188"/>
      <c r="P282" s="188"/>
      <c r="Q282" s="188"/>
      <c r="R282" s="228"/>
      <c r="S282" s="228"/>
      <c r="T282" s="229"/>
      <c r="U282" s="228"/>
      <c r="V282" s="1285">
        <f t="shared" si="9"/>
        <v>0</v>
      </c>
    </row>
    <row r="283" spans="1:22" ht="25" customHeight="1">
      <c r="A283" s="185" t="s">
        <v>202</v>
      </c>
      <c r="B283" s="1314"/>
      <c r="C283" s="186"/>
      <c r="D283" s="185"/>
      <c r="E283" s="185" t="s">
        <v>202</v>
      </c>
      <c r="F283" s="185" t="s">
        <v>202</v>
      </c>
      <c r="G283" s="185"/>
      <c r="H283" s="185"/>
      <c r="I283" s="185"/>
      <c r="J283" s="185"/>
      <c r="K283" s="187"/>
      <c r="L283" s="187"/>
      <c r="M283" s="187"/>
      <c r="N283" s="188"/>
      <c r="O283" s="188"/>
      <c r="P283" s="188"/>
      <c r="Q283" s="188"/>
      <c r="R283" s="228"/>
      <c r="S283" s="228"/>
      <c r="T283" s="229"/>
      <c r="U283" s="228"/>
      <c r="V283" s="1285">
        <f t="shared" si="9"/>
        <v>0</v>
      </c>
    </row>
    <row r="284" spans="1:22" ht="25" customHeight="1">
      <c r="A284" s="185" t="s">
        <v>202</v>
      </c>
      <c r="B284" s="1314"/>
      <c r="C284" s="186"/>
      <c r="D284" s="185"/>
      <c r="E284" s="185" t="s">
        <v>202</v>
      </c>
      <c r="F284" s="185" t="s">
        <v>202</v>
      </c>
      <c r="G284" s="185"/>
      <c r="H284" s="185"/>
      <c r="I284" s="185"/>
      <c r="J284" s="185"/>
      <c r="K284" s="187"/>
      <c r="L284" s="187"/>
      <c r="M284" s="187"/>
      <c r="N284" s="188"/>
      <c r="O284" s="188"/>
      <c r="P284" s="188"/>
      <c r="Q284" s="188"/>
      <c r="R284" s="228"/>
      <c r="S284" s="228"/>
      <c r="T284" s="229"/>
      <c r="U284" s="228"/>
      <c r="V284" s="1285">
        <f t="shared" si="9"/>
        <v>0</v>
      </c>
    </row>
    <row r="285" spans="1:22" ht="25" customHeight="1">
      <c r="A285" s="185" t="s">
        <v>202</v>
      </c>
      <c r="B285" s="1314"/>
      <c r="C285" s="186"/>
      <c r="D285" s="185"/>
      <c r="E285" s="185" t="s">
        <v>202</v>
      </c>
      <c r="F285" s="185" t="s">
        <v>202</v>
      </c>
      <c r="G285" s="185"/>
      <c r="H285" s="185"/>
      <c r="I285" s="185"/>
      <c r="J285" s="185"/>
      <c r="K285" s="187"/>
      <c r="L285" s="187"/>
      <c r="M285" s="187"/>
      <c r="N285" s="188"/>
      <c r="O285" s="188"/>
      <c r="P285" s="188"/>
      <c r="Q285" s="188"/>
      <c r="R285" s="228"/>
      <c r="S285" s="228"/>
      <c r="T285" s="229"/>
      <c r="U285" s="228"/>
      <c r="V285" s="1285">
        <f t="shared" si="9"/>
        <v>0</v>
      </c>
    </row>
    <row r="286" spans="1:22" ht="25" customHeight="1">
      <c r="A286" s="185" t="s">
        <v>202</v>
      </c>
      <c r="B286" s="1314"/>
      <c r="C286" s="186"/>
      <c r="D286" s="185"/>
      <c r="E286" s="185" t="s">
        <v>202</v>
      </c>
      <c r="F286" s="185" t="s">
        <v>202</v>
      </c>
      <c r="G286" s="185"/>
      <c r="H286" s="185"/>
      <c r="I286" s="185"/>
      <c r="J286" s="185"/>
      <c r="K286" s="187"/>
      <c r="L286" s="187"/>
      <c r="M286" s="187"/>
      <c r="N286" s="188"/>
      <c r="O286" s="188"/>
      <c r="P286" s="188"/>
      <c r="Q286" s="188"/>
      <c r="R286" s="228"/>
      <c r="S286" s="228"/>
      <c r="T286" s="229"/>
      <c r="U286" s="228"/>
      <c r="V286" s="1285">
        <f t="shared" ref="V286:V317" si="10">R286+S286+U286</f>
        <v>0</v>
      </c>
    </row>
    <row r="287" spans="1:22" ht="25" customHeight="1">
      <c r="A287" s="185" t="s">
        <v>202</v>
      </c>
      <c r="B287" s="1314"/>
      <c r="C287" s="186"/>
      <c r="D287" s="185"/>
      <c r="E287" s="185" t="s">
        <v>202</v>
      </c>
      <c r="F287" s="185" t="s">
        <v>202</v>
      </c>
      <c r="G287" s="185"/>
      <c r="H287" s="185"/>
      <c r="I287" s="185"/>
      <c r="J287" s="185"/>
      <c r="K287" s="187"/>
      <c r="L287" s="187"/>
      <c r="M287" s="187"/>
      <c r="N287" s="188"/>
      <c r="O287" s="188"/>
      <c r="P287" s="188"/>
      <c r="Q287" s="188"/>
      <c r="R287" s="228"/>
      <c r="S287" s="228"/>
      <c r="T287" s="229"/>
      <c r="U287" s="228"/>
      <c r="V287" s="1285">
        <f t="shared" si="10"/>
        <v>0</v>
      </c>
    </row>
    <row r="288" spans="1:22" ht="25" customHeight="1">
      <c r="A288" s="185" t="s">
        <v>202</v>
      </c>
      <c r="B288" s="1314"/>
      <c r="C288" s="186"/>
      <c r="D288" s="185"/>
      <c r="E288" s="185" t="s">
        <v>202</v>
      </c>
      <c r="F288" s="185" t="s">
        <v>202</v>
      </c>
      <c r="G288" s="185"/>
      <c r="H288" s="185"/>
      <c r="I288" s="185"/>
      <c r="J288" s="185"/>
      <c r="K288" s="187"/>
      <c r="L288" s="187"/>
      <c r="M288" s="187"/>
      <c r="N288" s="188"/>
      <c r="O288" s="188"/>
      <c r="P288" s="188"/>
      <c r="Q288" s="188"/>
      <c r="R288" s="228"/>
      <c r="S288" s="228"/>
      <c r="T288" s="229"/>
      <c r="U288" s="228"/>
      <c r="V288" s="1285">
        <f t="shared" si="10"/>
        <v>0</v>
      </c>
    </row>
    <row r="289" spans="1:22" ht="25" customHeight="1">
      <c r="A289" s="185" t="s">
        <v>202</v>
      </c>
      <c r="B289" s="1314"/>
      <c r="C289" s="186"/>
      <c r="D289" s="185"/>
      <c r="E289" s="185" t="s">
        <v>202</v>
      </c>
      <c r="F289" s="185" t="s">
        <v>202</v>
      </c>
      <c r="G289" s="185"/>
      <c r="H289" s="185"/>
      <c r="I289" s="185"/>
      <c r="J289" s="185"/>
      <c r="K289" s="187"/>
      <c r="L289" s="187"/>
      <c r="M289" s="187"/>
      <c r="N289" s="188"/>
      <c r="O289" s="188"/>
      <c r="P289" s="188"/>
      <c r="Q289" s="188"/>
      <c r="R289" s="228"/>
      <c r="S289" s="228"/>
      <c r="T289" s="229"/>
      <c r="U289" s="228"/>
      <c r="V289" s="1285">
        <f t="shared" si="10"/>
        <v>0</v>
      </c>
    </row>
    <row r="290" spans="1:22" ht="25" customHeight="1">
      <c r="A290" s="185" t="s">
        <v>202</v>
      </c>
      <c r="B290" s="1314"/>
      <c r="C290" s="186"/>
      <c r="D290" s="185"/>
      <c r="E290" s="185" t="s">
        <v>202</v>
      </c>
      <c r="F290" s="185" t="s">
        <v>202</v>
      </c>
      <c r="G290" s="185"/>
      <c r="H290" s="185"/>
      <c r="I290" s="185"/>
      <c r="J290" s="185"/>
      <c r="K290" s="187"/>
      <c r="L290" s="187"/>
      <c r="M290" s="187"/>
      <c r="N290" s="188"/>
      <c r="O290" s="188"/>
      <c r="P290" s="188"/>
      <c r="Q290" s="188"/>
      <c r="R290" s="228"/>
      <c r="S290" s="228"/>
      <c r="T290" s="229"/>
      <c r="U290" s="228"/>
      <c r="V290" s="1285">
        <f t="shared" si="10"/>
        <v>0</v>
      </c>
    </row>
    <row r="291" spans="1:22" ht="25" customHeight="1">
      <c r="A291" s="185" t="s">
        <v>202</v>
      </c>
      <c r="B291" s="1314"/>
      <c r="C291" s="186"/>
      <c r="D291" s="185"/>
      <c r="E291" s="185" t="s">
        <v>202</v>
      </c>
      <c r="F291" s="185" t="s">
        <v>202</v>
      </c>
      <c r="G291" s="185"/>
      <c r="H291" s="185"/>
      <c r="I291" s="185"/>
      <c r="J291" s="185"/>
      <c r="K291" s="187"/>
      <c r="L291" s="187"/>
      <c r="M291" s="187"/>
      <c r="N291" s="188"/>
      <c r="O291" s="188"/>
      <c r="P291" s="188"/>
      <c r="Q291" s="188"/>
      <c r="R291" s="228"/>
      <c r="S291" s="228"/>
      <c r="T291" s="229"/>
      <c r="U291" s="228"/>
      <c r="V291" s="1285">
        <f t="shared" si="10"/>
        <v>0</v>
      </c>
    </row>
    <row r="292" spans="1:22" ht="25" customHeight="1">
      <c r="A292" s="185" t="s">
        <v>202</v>
      </c>
      <c r="B292" s="1314"/>
      <c r="C292" s="186"/>
      <c r="D292" s="185"/>
      <c r="E292" s="185" t="s">
        <v>202</v>
      </c>
      <c r="F292" s="185" t="s">
        <v>202</v>
      </c>
      <c r="G292" s="185"/>
      <c r="H292" s="185"/>
      <c r="I292" s="185"/>
      <c r="J292" s="185"/>
      <c r="K292" s="187"/>
      <c r="L292" s="187"/>
      <c r="M292" s="187"/>
      <c r="N292" s="188"/>
      <c r="O292" s="188"/>
      <c r="P292" s="188"/>
      <c r="Q292" s="188"/>
      <c r="R292" s="228"/>
      <c r="S292" s="228"/>
      <c r="T292" s="229"/>
      <c r="U292" s="228"/>
      <c r="V292" s="1285">
        <f t="shared" si="10"/>
        <v>0</v>
      </c>
    </row>
    <row r="293" spans="1:22" ht="25" customHeight="1">
      <c r="A293" s="185" t="s">
        <v>202</v>
      </c>
      <c r="B293" s="1314"/>
      <c r="C293" s="186"/>
      <c r="D293" s="185"/>
      <c r="E293" s="185" t="s">
        <v>202</v>
      </c>
      <c r="F293" s="185" t="s">
        <v>202</v>
      </c>
      <c r="G293" s="185"/>
      <c r="H293" s="185"/>
      <c r="I293" s="185"/>
      <c r="J293" s="185"/>
      <c r="K293" s="187"/>
      <c r="L293" s="187"/>
      <c r="M293" s="187"/>
      <c r="N293" s="188"/>
      <c r="O293" s="188"/>
      <c r="P293" s="188"/>
      <c r="Q293" s="188"/>
      <c r="R293" s="228"/>
      <c r="S293" s="228"/>
      <c r="T293" s="229"/>
      <c r="U293" s="228"/>
      <c r="V293" s="1285">
        <f t="shared" si="10"/>
        <v>0</v>
      </c>
    </row>
    <row r="294" spans="1:22" ht="25" customHeight="1">
      <c r="A294" s="185" t="s">
        <v>202</v>
      </c>
      <c r="B294" s="1314"/>
      <c r="C294" s="186"/>
      <c r="D294" s="185"/>
      <c r="E294" s="185" t="s">
        <v>202</v>
      </c>
      <c r="F294" s="185" t="s">
        <v>202</v>
      </c>
      <c r="G294" s="185"/>
      <c r="H294" s="185"/>
      <c r="I294" s="185"/>
      <c r="J294" s="185"/>
      <c r="K294" s="187"/>
      <c r="L294" s="187"/>
      <c r="M294" s="187"/>
      <c r="N294" s="188"/>
      <c r="O294" s="188"/>
      <c r="P294" s="188"/>
      <c r="Q294" s="188"/>
      <c r="R294" s="228"/>
      <c r="S294" s="228"/>
      <c r="T294" s="229"/>
      <c r="U294" s="228"/>
      <c r="V294" s="1285">
        <f t="shared" si="10"/>
        <v>0</v>
      </c>
    </row>
    <row r="295" spans="1:22" ht="25" customHeight="1">
      <c r="A295" s="185" t="s">
        <v>202</v>
      </c>
      <c r="B295" s="1314"/>
      <c r="C295" s="186"/>
      <c r="D295" s="185"/>
      <c r="E295" s="185" t="s">
        <v>202</v>
      </c>
      <c r="F295" s="185" t="s">
        <v>202</v>
      </c>
      <c r="G295" s="185"/>
      <c r="H295" s="185"/>
      <c r="I295" s="185"/>
      <c r="J295" s="185"/>
      <c r="K295" s="187"/>
      <c r="L295" s="187"/>
      <c r="M295" s="187"/>
      <c r="N295" s="188"/>
      <c r="O295" s="188"/>
      <c r="P295" s="188"/>
      <c r="Q295" s="188"/>
      <c r="R295" s="228"/>
      <c r="S295" s="228"/>
      <c r="T295" s="229"/>
      <c r="U295" s="228"/>
      <c r="V295" s="1285">
        <f t="shared" si="10"/>
        <v>0</v>
      </c>
    </row>
    <row r="296" spans="1:22" ht="25" customHeight="1">
      <c r="A296" s="185" t="s">
        <v>202</v>
      </c>
      <c r="B296" s="1314"/>
      <c r="C296" s="186"/>
      <c r="D296" s="185"/>
      <c r="E296" s="185" t="s">
        <v>202</v>
      </c>
      <c r="F296" s="185" t="s">
        <v>202</v>
      </c>
      <c r="G296" s="185"/>
      <c r="H296" s="185"/>
      <c r="I296" s="185"/>
      <c r="J296" s="185"/>
      <c r="K296" s="187"/>
      <c r="L296" s="187"/>
      <c r="M296" s="187"/>
      <c r="N296" s="188"/>
      <c r="O296" s="188"/>
      <c r="P296" s="188"/>
      <c r="Q296" s="188"/>
      <c r="R296" s="228"/>
      <c r="S296" s="228"/>
      <c r="T296" s="229"/>
      <c r="U296" s="228"/>
      <c r="V296" s="1285">
        <f t="shared" si="10"/>
        <v>0</v>
      </c>
    </row>
    <row r="297" spans="1:22" ht="25" customHeight="1">
      <c r="A297" s="185" t="s">
        <v>202</v>
      </c>
      <c r="B297" s="1314"/>
      <c r="C297" s="186"/>
      <c r="D297" s="185"/>
      <c r="E297" s="185" t="s">
        <v>202</v>
      </c>
      <c r="F297" s="185" t="s">
        <v>202</v>
      </c>
      <c r="G297" s="185"/>
      <c r="H297" s="185"/>
      <c r="I297" s="185"/>
      <c r="J297" s="185"/>
      <c r="K297" s="187"/>
      <c r="L297" s="187"/>
      <c r="M297" s="187"/>
      <c r="N297" s="188"/>
      <c r="O297" s="188"/>
      <c r="P297" s="188"/>
      <c r="Q297" s="188"/>
      <c r="R297" s="228"/>
      <c r="S297" s="228"/>
      <c r="T297" s="229"/>
      <c r="U297" s="228"/>
      <c r="V297" s="1285">
        <f t="shared" si="10"/>
        <v>0</v>
      </c>
    </row>
    <row r="298" spans="1:22" ht="25" customHeight="1">
      <c r="A298" s="185" t="s">
        <v>202</v>
      </c>
      <c r="B298" s="1314"/>
      <c r="C298" s="186"/>
      <c r="D298" s="185"/>
      <c r="E298" s="185" t="s">
        <v>202</v>
      </c>
      <c r="F298" s="185" t="s">
        <v>202</v>
      </c>
      <c r="G298" s="185"/>
      <c r="H298" s="185"/>
      <c r="I298" s="185"/>
      <c r="J298" s="185"/>
      <c r="K298" s="187"/>
      <c r="L298" s="187"/>
      <c r="M298" s="187"/>
      <c r="N298" s="188"/>
      <c r="O298" s="188"/>
      <c r="P298" s="188"/>
      <c r="Q298" s="188"/>
      <c r="R298" s="228"/>
      <c r="S298" s="228"/>
      <c r="T298" s="229"/>
      <c r="U298" s="228"/>
      <c r="V298" s="1285">
        <f t="shared" si="10"/>
        <v>0</v>
      </c>
    </row>
    <row r="299" spans="1:22" ht="25" customHeight="1">
      <c r="A299" s="185" t="s">
        <v>202</v>
      </c>
      <c r="B299" s="1314"/>
      <c r="C299" s="186"/>
      <c r="D299" s="185"/>
      <c r="E299" s="185" t="s">
        <v>202</v>
      </c>
      <c r="F299" s="185" t="s">
        <v>202</v>
      </c>
      <c r="G299" s="185"/>
      <c r="H299" s="185"/>
      <c r="I299" s="185"/>
      <c r="J299" s="185"/>
      <c r="K299" s="187"/>
      <c r="L299" s="187"/>
      <c r="M299" s="187"/>
      <c r="N299" s="188"/>
      <c r="O299" s="188"/>
      <c r="P299" s="188"/>
      <c r="Q299" s="188"/>
      <c r="R299" s="228"/>
      <c r="S299" s="228"/>
      <c r="T299" s="229"/>
      <c r="U299" s="228"/>
      <c r="V299" s="1285">
        <f t="shared" si="10"/>
        <v>0</v>
      </c>
    </row>
    <row r="300" spans="1:22" ht="25" customHeight="1">
      <c r="A300" s="185" t="s">
        <v>202</v>
      </c>
      <c r="B300" s="1314"/>
      <c r="C300" s="186"/>
      <c r="D300" s="185"/>
      <c r="E300" s="185" t="s">
        <v>202</v>
      </c>
      <c r="F300" s="185" t="s">
        <v>202</v>
      </c>
      <c r="G300" s="185"/>
      <c r="H300" s="185"/>
      <c r="I300" s="185"/>
      <c r="J300" s="185"/>
      <c r="K300" s="187"/>
      <c r="L300" s="187"/>
      <c r="M300" s="187"/>
      <c r="N300" s="188"/>
      <c r="O300" s="188"/>
      <c r="P300" s="188"/>
      <c r="Q300" s="188"/>
      <c r="R300" s="228"/>
      <c r="S300" s="228"/>
      <c r="T300" s="229"/>
      <c r="U300" s="228"/>
      <c r="V300" s="1285">
        <f t="shared" si="10"/>
        <v>0</v>
      </c>
    </row>
    <row r="301" spans="1:22" ht="25" customHeight="1">
      <c r="A301" s="185" t="s">
        <v>202</v>
      </c>
      <c r="B301" s="1314"/>
      <c r="C301" s="186"/>
      <c r="D301" s="185"/>
      <c r="E301" s="185" t="s">
        <v>202</v>
      </c>
      <c r="F301" s="185" t="s">
        <v>202</v>
      </c>
      <c r="G301" s="185"/>
      <c r="H301" s="185"/>
      <c r="I301" s="185"/>
      <c r="J301" s="185"/>
      <c r="K301" s="187"/>
      <c r="L301" s="187"/>
      <c r="M301" s="187"/>
      <c r="N301" s="188"/>
      <c r="O301" s="188"/>
      <c r="P301" s="188"/>
      <c r="Q301" s="188"/>
      <c r="R301" s="228"/>
      <c r="S301" s="228"/>
      <c r="T301" s="229"/>
      <c r="U301" s="228"/>
      <c r="V301" s="1285">
        <f t="shared" si="10"/>
        <v>0</v>
      </c>
    </row>
    <row r="302" spans="1:22" ht="25" customHeight="1">
      <c r="A302" s="185" t="s">
        <v>202</v>
      </c>
      <c r="B302" s="1314"/>
      <c r="C302" s="186"/>
      <c r="D302" s="185"/>
      <c r="E302" s="185" t="s">
        <v>202</v>
      </c>
      <c r="F302" s="185" t="s">
        <v>202</v>
      </c>
      <c r="G302" s="185"/>
      <c r="H302" s="185"/>
      <c r="I302" s="185"/>
      <c r="J302" s="185"/>
      <c r="K302" s="187"/>
      <c r="L302" s="187"/>
      <c r="M302" s="187"/>
      <c r="N302" s="188"/>
      <c r="O302" s="188"/>
      <c r="P302" s="188"/>
      <c r="Q302" s="188"/>
      <c r="R302" s="228"/>
      <c r="S302" s="228"/>
      <c r="T302" s="229"/>
      <c r="U302" s="228"/>
      <c r="V302" s="1285">
        <f t="shared" si="10"/>
        <v>0</v>
      </c>
    </row>
    <row r="303" spans="1:22" ht="25" customHeight="1">
      <c r="A303" s="185" t="s">
        <v>202</v>
      </c>
      <c r="B303" s="1314"/>
      <c r="C303" s="186"/>
      <c r="D303" s="185"/>
      <c r="E303" s="185" t="s">
        <v>202</v>
      </c>
      <c r="F303" s="185" t="s">
        <v>202</v>
      </c>
      <c r="G303" s="185"/>
      <c r="H303" s="185"/>
      <c r="I303" s="185"/>
      <c r="J303" s="185"/>
      <c r="K303" s="187"/>
      <c r="L303" s="187"/>
      <c r="M303" s="187"/>
      <c r="N303" s="188"/>
      <c r="O303" s="188"/>
      <c r="P303" s="188"/>
      <c r="Q303" s="188"/>
      <c r="R303" s="228"/>
      <c r="S303" s="228"/>
      <c r="T303" s="229"/>
      <c r="U303" s="228"/>
      <c r="V303" s="1285">
        <f t="shared" si="10"/>
        <v>0</v>
      </c>
    </row>
    <row r="304" spans="1:22" ht="25" customHeight="1">
      <c r="A304" s="185" t="s">
        <v>202</v>
      </c>
      <c r="B304" s="1314"/>
      <c r="C304" s="186"/>
      <c r="D304" s="185"/>
      <c r="E304" s="185" t="s">
        <v>202</v>
      </c>
      <c r="F304" s="185" t="s">
        <v>202</v>
      </c>
      <c r="G304" s="185"/>
      <c r="H304" s="185"/>
      <c r="I304" s="185"/>
      <c r="J304" s="185"/>
      <c r="K304" s="187"/>
      <c r="L304" s="187"/>
      <c r="M304" s="187"/>
      <c r="N304" s="188"/>
      <c r="O304" s="188"/>
      <c r="P304" s="188"/>
      <c r="Q304" s="188"/>
      <c r="R304" s="228"/>
      <c r="S304" s="228"/>
      <c r="T304" s="229"/>
      <c r="U304" s="228"/>
      <c r="V304" s="1285">
        <f t="shared" si="10"/>
        <v>0</v>
      </c>
    </row>
    <row r="305" spans="1:22" ht="25" customHeight="1">
      <c r="A305" s="185" t="s">
        <v>202</v>
      </c>
      <c r="B305" s="1314"/>
      <c r="C305" s="186"/>
      <c r="D305" s="185"/>
      <c r="E305" s="185" t="s">
        <v>202</v>
      </c>
      <c r="F305" s="185" t="s">
        <v>202</v>
      </c>
      <c r="G305" s="185"/>
      <c r="H305" s="185"/>
      <c r="I305" s="185"/>
      <c r="J305" s="185"/>
      <c r="K305" s="187"/>
      <c r="L305" s="187"/>
      <c r="M305" s="187"/>
      <c r="N305" s="188"/>
      <c r="O305" s="188"/>
      <c r="P305" s="188"/>
      <c r="Q305" s="188"/>
      <c r="R305" s="228"/>
      <c r="S305" s="228"/>
      <c r="T305" s="229"/>
      <c r="U305" s="228"/>
      <c r="V305" s="1285">
        <f t="shared" si="10"/>
        <v>0</v>
      </c>
    </row>
    <row r="306" spans="1:22" ht="25" customHeight="1">
      <c r="A306" s="185" t="s">
        <v>202</v>
      </c>
      <c r="B306" s="1314"/>
      <c r="C306" s="186"/>
      <c r="D306" s="185"/>
      <c r="E306" s="185" t="s">
        <v>202</v>
      </c>
      <c r="F306" s="185" t="s">
        <v>202</v>
      </c>
      <c r="G306" s="185"/>
      <c r="H306" s="185"/>
      <c r="I306" s="185"/>
      <c r="J306" s="185"/>
      <c r="K306" s="187"/>
      <c r="L306" s="187"/>
      <c r="M306" s="187"/>
      <c r="N306" s="188"/>
      <c r="O306" s="188"/>
      <c r="P306" s="188"/>
      <c r="Q306" s="188"/>
      <c r="R306" s="228"/>
      <c r="S306" s="228"/>
      <c r="T306" s="229"/>
      <c r="U306" s="228"/>
      <c r="V306" s="1285">
        <f t="shared" si="10"/>
        <v>0</v>
      </c>
    </row>
    <row r="307" spans="1:22" ht="25" customHeight="1">
      <c r="A307" s="185" t="s">
        <v>202</v>
      </c>
      <c r="B307" s="1314"/>
      <c r="C307" s="186"/>
      <c r="D307" s="185"/>
      <c r="E307" s="185" t="s">
        <v>202</v>
      </c>
      <c r="F307" s="185" t="s">
        <v>202</v>
      </c>
      <c r="G307" s="185"/>
      <c r="H307" s="185"/>
      <c r="I307" s="185"/>
      <c r="J307" s="185"/>
      <c r="K307" s="187"/>
      <c r="L307" s="187"/>
      <c r="M307" s="187"/>
      <c r="N307" s="188"/>
      <c r="O307" s="188"/>
      <c r="P307" s="188"/>
      <c r="Q307" s="188"/>
      <c r="R307" s="228"/>
      <c r="S307" s="228"/>
      <c r="T307" s="229"/>
      <c r="U307" s="228"/>
      <c r="V307" s="1285">
        <f t="shared" si="10"/>
        <v>0</v>
      </c>
    </row>
    <row r="308" spans="1:22" ht="25" customHeight="1">
      <c r="A308" s="185" t="s">
        <v>202</v>
      </c>
      <c r="B308" s="1314"/>
      <c r="C308" s="186"/>
      <c r="D308" s="185"/>
      <c r="E308" s="185" t="s">
        <v>202</v>
      </c>
      <c r="F308" s="185" t="s">
        <v>202</v>
      </c>
      <c r="G308" s="185"/>
      <c r="H308" s="185"/>
      <c r="I308" s="185"/>
      <c r="J308" s="185"/>
      <c r="K308" s="187"/>
      <c r="L308" s="187"/>
      <c r="M308" s="187"/>
      <c r="N308" s="188"/>
      <c r="O308" s="188"/>
      <c r="P308" s="188"/>
      <c r="Q308" s="188"/>
      <c r="R308" s="228"/>
      <c r="S308" s="228"/>
      <c r="T308" s="229"/>
      <c r="U308" s="228"/>
      <c r="V308" s="1285">
        <f t="shared" si="10"/>
        <v>0</v>
      </c>
    </row>
    <row r="309" spans="1:22" ht="25" customHeight="1">
      <c r="A309" s="185" t="s">
        <v>202</v>
      </c>
      <c r="B309" s="1314"/>
      <c r="C309" s="186"/>
      <c r="D309" s="185"/>
      <c r="E309" s="185" t="s">
        <v>202</v>
      </c>
      <c r="F309" s="185" t="s">
        <v>202</v>
      </c>
      <c r="G309" s="185"/>
      <c r="H309" s="185"/>
      <c r="I309" s="185"/>
      <c r="J309" s="185"/>
      <c r="K309" s="187"/>
      <c r="L309" s="187"/>
      <c r="M309" s="187"/>
      <c r="N309" s="188"/>
      <c r="O309" s="188"/>
      <c r="P309" s="188"/>
      <c r="Q309" s="188"/>
      <c r="R309" s="228"/>
      <c r="S309" s="228"/>
      <c r="T309" s="229"/>
      <c r="U309" s="228"/>
      <c r="V309" s="1285">
        <f t="shared" si="10"/>
        <v>0</v>
      </c>
    </row>
    <row r="310" spans="1:22" ht="25" customHeight="1">
      <c r="A310" s="185" t="s">
        <v>202</v>
      </c>
      <c r="B310" s="1314"/>
      <c r="C310" s="186"/>
      <c r="D310" s="185"/>
      <c r="E310" s="185" t="s">
        <v>202</v>
      </c>
      <c r="F310" s="185" t="s">
        <v>202</v>
      </c>
      <c r="G310" s="185"/>
      <c r="H310" s="185"/>
      <c r="I310" s="185"/>
      <c r="J310" s="185"/>
      <c r="K310" s="187"/>
      <c r="L310" s="187"/>
      <c r="M310" s="187"/>
      <c r="N310" s="188"/>
      <c r="O310" s="188"/>
      <c r="P310" s="188"/>
      <c r="Q310" s="188"/>
      <c r="R310" s="228"/>
      <c r="S310" s="228"/>
      <c r="T310" s="229"/>
      <c r="U310" s="228"/>
      <c r="V310" s="1285">
        <f t="shared" si="10"/>
        <v>0</v>
      </c>
    </row>
    <row r="311" spans="1:22" ht="25" customHeight="1">
      <c r="A311" s="185" t="s">
        <v>202</v>
      </c>
      <c r="B311" s="1314"/>
      <c r="C311" s="186"/>
      <c r="D311" s="185"/>
      <c r="E311" s="185" t="s">
        <v>202</v>
      </c>
      <c r="F311" s="185" t="s">
        <v>202</v>
      </c>
      <c r="G311" s="185"/>
      <c r="H311" s="185"/>
      <c r="I311" s="185"/>
      <c r="J311" s="185"/>
      <c r="K311" s="187"/>
      <c r="L311" s="187"/>
      <c r="M311" s="187"/>
      <c r="N311" s="188"/>
      <c r="O311" s="188"/>
      <c r="P311" s="188"/>
      <c r="Q311" s="188"/>
      <c r="R311" s="228"/>
      <c r="S311" s="228"/>
      <c r="T311" s="229"/>
      <c r="U311" s="228"/>
      <c r="V311" s="1285">
        <f t="shared" si="10"/>
        <v>0</v>
      </c>
    </row>
    <row r="312" spans="1:22" ht="25" customHeight="1">
      <c r="A312" s="185" t="s">
        <v>202</v>
      </c>
      <c r="B312" s="1314"/>
      <c r="C312" s="186"/>
      <c r="D312" s="185"/>
      <c r="E312" s="185" t="s">
        <v>202</v>
      </c>
      <c r="F312" s="185" t="s">
        <v>202</v>
      </c>
      <c r="G312" s="185"/>
      <c r="H312" s="185"/>
      <c r="I312" s="185"/>
      <c r="J312" s="185"/>
      <c r="K312" s="187"/>
      <c r="L312" s="187"/>
      <c r="M312" s="187"/>
      <c r="N312" s="188"/>
      <c r="O312" s="188"/>
      <c r="P312" s="188"/>
      <c r="Q312" s="188"/>
      <c r="R312" s="228"/>
      <c r="S312" s="228"/>
      <c r="T312" s="229"/>
      <c r="U312" s="228"/>
      <c r="V312" s="1285">
        <f t="shared" si="10"/>
        <v>0</v>
      </c>
    </row>
    <row r="313" spans="1:22" ht="25" customHeight="1">
      <c r="A313" s="185" t="s">
        <v>202</v>
      </c>
      <c r="B313" s="1314"/>
      <c r="C313" s="186"/>
      <c r="D313" s="185"/>
      <c r="E313" s="185" t="s">
        <v>202</v>
      </c>
      <c r="F313" s="185" t="s">
        <v>202</v>
      </c>
      <c r="G313" s="185"/>
      <c r="H313" s="185"/>
      <c r="I313" s="185"/>
      <c r="J313" s="185"/>
      <c r="K313" s="187"/>
      <c r="L313" s="187"/>
      <c r="M313" s="187"/>
      <c r="N313" s="188"/>
      <c r="O313" s="188"/>
      <c r="P313" s="188"/>
      <c r="Q313" s="188"/>
      <c r="R313" s="228"/>
      <c r="S313" s="228"/>
      <c r="T313" s="229"/>
      <c r="U313" s="228"/>
      <c r="V313" s="1285">
        <f t="shared" si="10"/>
        <v>0</v>
      </c>
    </row>
    <row r="314" spans="1:22" ht="25" customHeight="1">
      <c r="A314" s="185" t="s">
        <v>202</v>
      </c>
      <c r="B314" s="1314"/>
      <c r="C314" s="186"/>
      <c r="D314" s="185"/>
      <c r="E314" s="185" t="s">
        <v>202</v>
      </c>
      <c r="F314" s="185" t="s">
        <v>202</v>
      </c>
      <c r="G314" s="185"/>
      <c r="H314" s="185"/>
      <c r="I314" s="185"/>
      <c r="J314" s="185"/>
      <c r="K314" s="187"/>
      <c r="L314" s="187"/>
      <c r="M314" s="187"/>
      <c r="N314" s="188"/>
      <c r="O314" s="188"/>
      <c r="P314" s="188"/>
      <c r="Q314" s="188"/>
      <c r="R314" s="228"/>
      <c r="S314" s="228"/>
      <c r="T314" s="229"/>
      <c r="U314" s="228"/>
      <c r="V314" s="1285">
        <f t="shared" si="10"/>
        <v>0</v>
      </c>
    </row>
    <row r="315" spans="1:22" ht="25" customHeight="1">
      <c r="A315" s="185" t="s">
        <v>202</v>
      </c>
      <c r="B315" s="1314"/>
      <c r="C315" s="186"/>
      <c r="D315" s="185"/>
      <c r="E315" s="185" t="s">
        <v>202</v>
      </c>
      <c r="F315" s="185" t="s">
        <v>202</v>
      </c>
      <c r="G315" s="185"/>
      <c r="H315" s="185"/>
      <c r="I315" s="185"/>
      <c r="J315" s="185"/>
      <c r="K315" s="187"/>
      <c r="L315" s="187"/>
      <c r="M315" s="187"/>
      <c r="N315" s="188"/>
      <c r="O315" s="188"/>
      <c r="P315" s="188"/>
      <c r="Q315" s="188"/>
      <c r="R315" s="228"/>
      <c r="S315" s="228"/>
      <c r="T315" s="229"/>
      <c r="U315" s="228"/>
      <c r="V315" s="1285">
        <f t="shared" si="10"/>
        <v>0</v>
      </c>
    </row>
    <row r="316" spans="1:22" ht="25" customHeight="1">
      <c r="A316" s="185" t="s">
        <v>202</v>
      </c>
      <c r="B316" s="1314"/>
      <c r="C316" s="186"/>
      <c r="D316" s="185"/>
      <c r="E316" s="185" t="s">
        <v>202</v>
      </c>
      <c r="F316" s="185" t="s">
        <v>202</v>
      </c>
      <c r="G316" s="185"/>
      <c r="H316" s="185"/>
      <c r="I316" s="185"/>
      <c r="J316" s="185"/>
      <c r="K316" s="187"/>
      <c r="L316" s="187"/>
      <c r="M316" s="187"/>
      <c r="N316" s="188"/>
      <c r="O316" s="188"/>
      <c r="P316" s="188"/>
      <c r="Q316" s="188"/>
      <c r="R316" s="228"/>
      <c r="S316" s="228"/>
      <c r="T316" s="229"/>
      <c r="U316" s="228"/>
      <c r="V316" s="1285">
        <f t="shared" si="10"/>
        <v>0</v>
      </c>
    </row>
    <row r="317" spans="1:22" ht="25" customHeight="1">
      <c r="A317" s="185" t="s">
        <v>202</v>
      </c>
      <c r="B317" s="1314"/>
      <c r="C317" s="186"/>
      <c r="D317" s="185"/>
      <c r="E317" s="185" t="s">
        <v>202</v>
      </c>
      <c r="F317" s="185" t="s">
        <v>202</v>
      </c>
      <c r="G317" s="185"/>
      <c r="H317" s="185"/>
      <c r="I317" s="185"/>
      <c r="J317" s="185"/>
      <c r="K317" s="187"/>
      <c r="L317" s="187"/>
      <c r="M317" s="187"/>
      <c r="N317" s="188"/>
      <c r="O317" s="188"/>
      <c r="P317" s="188"/>
      <c r="Q317" s="188"/>
      <c r="R317" s="228"/>
      <c r="S317" s="228"/>
      <c r="T317" s="229"/>
      <c r="U317" s="228"/>
      <c r="V317" s="1285">
        <f t="shared" si="10"/>
        <v>0</v>
      </c>
    </row>
    <row r="318" spans="1:22" ht="25" customHeight="1">
      <c r="A318" s="8"/>
      <c r="B318" s="183"/>
      <c r="C318" s="8"/>
    </row>
    <row r="319" spans="1:22">
      <c r="A319" s="8"/>
      <c r="B319" s="183"/>
      <c r="C319" s="8"/>
    </row>
    <row r="320" spans="1:22" s="51" customFormat="1" ht="12.5">
      <c r="A320" s="184" t="s">
        <v>319</v>
      </c>
    </row>
    <row r="321" spans="1:7" s="51" customFormat="1" ht="51.65" customHeight="1">
      <c r="A321" s="1556" t="s">
        <v>327</v>
      </c>
      <c r="B321" s="1556"/>
      <c r="C321" s="1556"/>
      <c r="D321" s="1556"/>
      <c r="E321" s="1556"/>
      <c r="F321" s="1556"/>
      <c r="G321" s="1556"/>
    </row>
    <row r="322" spans="1:7" s="784" customFormat="1" ht="15.65" customHeight="1">
      <c r="A322" s="867" t="s">
        <v>2971</v>
      </c>
      <c r="B322" s="775"/>
      <c r="C322" s="775"/>
      <c r="D322" s="775"/>
      <c r="E322" s="775"/>
      <c r="F322" s="775"/>
      <c r="G322" s="775"/>
    </row>
    <row r="323" spans="1:7" s="51" customFormat="1" ht="12" customHeight="1">
      <c r="A323" s="179" t="s">
        <v>311</v>
      </c>
      <c r="B323" s="180"/>
      <c r="C323" s="180"/>
      <c r="D323" s="180"/>
      <c r="E323" s="180"/>
      <c r="F323" s="180"/>
      <c r="G323" s="180"/>
    </row>
    <row r="324" spans="1:7" s="51" customFormat="1" ht="12" customHeight="1">
      <c r="A324" s="1552" t="s">
        <v>312</v>
      </c>
      <c r="B324" s="1552"/>
      <c r="C324" s="1552"/>
      <c r="D324" s="1552"/>
      <c r="E324" s="1552"/>
      <c r="F324" s="1552"/>
      <c r="G324" s="1552"/>
    </row>
  </sheetData>
  <sheetProtection algorithmName="SHA-512" hashValue="akV3DVOfAfF+LHkEDU395h83RZKQTxskNhfNkELog8I7e+A5v0G2/3szpjBcQ0GihqhoCPoNetE5cTgNXXHuFA==" saltValue="0zE038QvRURzdp3+ClrGIA==" spinCount="100000" sheet="1" objects="1" formatCells="0" formatRows="0" sort="0" autoFilter="0"/>
  <autoFilter ref="A29:V317" xr:uid="{55866825-D45E-4B65-AEDB-06F4F0671A2A}"/>
  <mergeCells count="7">
    <mergeCell ref="N17:P17"/>
    <mergeCell ref="A324:G324"/>
    <mergeCell ref="B3:C3"/>
    <mergeCell ref="B10:E10"/>
    <mergeCell ref="G10:J10"/>
    <mergeCell ref="A321:G321"/>
    <mergeCell ref="G22:J24"/>
  </mergeCells>
  <conditionalFormatting sqref="D7">
    <cfRule type="expression" dxfId="22" priority="190">
      <formula>AND($D$7="",$N$15&gt;0)</formula>
    </cfRule>
  </conditionalFormatting>
  <conditionalFormatting sqref="M30:M317">
    <cfRule type="expression" dxfId="21" priority="4">
      <formula>OR($A30="Marché québécois",$A30="Marché local")</formula>
    </cfRule>
  </conditionalFormatting>
  <dataValidations count="4">
    <dataValidation type="list" allowBlank="1" showInputMessage="1" showErrorMessage="1" sqref="A30:A317" xr:uid="{936C1478-F440-4B23-A006-31B723157155}">
      <formula1>"«Choisir»,Marché local,Marché québécois,Marché hors Québec"</formula1>
    </dataValidation>
    <dataValidation type="list" allowBlank="1" showInputMessage="1" showErrorMessage="1" sqref="G30:J317 D30:D317" xr:uid="{D7B860E0-88D2-43DD-8749-A58E6DC53779}">
      <formula1>"X,x"</formula1>
    </dataValidation>
    <dataValidation type="list" allowBlank="1" showInputMessage="1" showErrorMessage="1" prompt="Création Qc= Création originale_x000a_Répertoire Qc = Oeuvre du répertoire québécois_x000a_Répertoire Au = Oeuvre de répertoire autre que québécois_x000a_Reprise = Reprise d'une création originale produite par l'organisme_x000a_" sqref="E30:E317" xr:uid="{55AD2D7F-3FC1-4D1C-8109-76F23AF12420}">
      <formula1>"«Choisir»,Création,Répertoire Qc,Répertoire Au,Reprise"</formula1>
    </dataValidation>
    <dataValidation type="list" errorStyle="warning" allowBlank="1" showInputMessage="1" showErrorMessage="1" sqref="F30:F317" xr:uid="{9E748D3C-84E9-425C-B247-43DF78C80A07}">
      <formula1>"«Choisir»,Préscolaire,Primaire,Secondaire,Familiale,Adulte,Tout public"</formula1>
    </dataValidation>
  </dataValidations>
  <hyperlinks>
    <hyperlink ref="H29" location="a9Diversite" display="Diversité culturelle*" xr:uid="{B968F005-6374-40AE-9F2E-795FD61F02C9}"/>
    <hyperlink ref="I29" location="a9releve" display="Artiste de la relève**" xr:uid="{28728DD2-AED3-41F3-AE36-09665FA2C026}"/>
    <hyperlink ref="J29" location="a9hand" display="Artiste en situation de handicap***" xr:uid="{A2868458-96A1-47B9-A159-4082E0ADBB3A}"/>
    <hyperlink ref="A320" location="a9haut" display="Retour en haut de la page" xr:uid="{48AC739F-3139-41DE-9382-C6FCD958D42A}"/>
    <hyperlink ref="A322" r:id="rId1" location="DiversiteCulturelle" xr:uid="{5E1CD5F4-2903-4293-82B2-7F845AA995CC}"/>
  </hyperlinks>
  <pageMargins left="0.25" right="0.25" top="0.75" bottom="0.51354166666666701" header="0.3" footer="0.3"/>
  <pageSetup paperSize="5" scale="85" orientation="landscape" r:id="rId2"/>
  <headerFooter alignWithMargins="0">
    <oddFooter xml:space="preserve">&amp;R&amp;8
</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F5641-73AC-41BB-A360-018F79ECA36A}">
  <dimension ref="A1:X324"/>
  <sheetViews>
    <sheetView showGridLines="0" zoomScale="90" zoomScaleNormal="90" zoomScaleSheetLayoutView="100" workbookViewId="0">
      <selection activeCell="S23" sqref="S23"/>
    </sheetView>
  </sheetViews>
  <sheetFormatPr baseColWidth="10" defaultColWidth="9.1796875" defaultRowHeight="13"/>
  <cols>
    <col min="1" max="1" width="15.453125" customWidth="1"/>
    <col min="2" max="2" width="14.1796875" style="23" customWidth="1"/>
    <col min="3" max="3" width="28.54296875" customWidth="1"/>
    <col min="4" max="4" width="15.453125" customWidth="1"/>
    <col min="5" max="6" width="11.81640625" customWidth="1"/>
    <col min="7" max="10" width="9.26953125" customWidth="1"/>
    <col min="11" max="11" width="18.7265625" customWidth="1"/>
    <col min="12" max="12" width="15.54296875" customWidth="1"/>
    <col min="13" max="13" width="20.90625" customWidth="1"/>
    <col min="14" max="17" width="11.81640625" style="39" customWidth="1"/>
    <col min="18" max="21" width="15.54296875" style="39" customWidth="1"/>
    <col min="22" max="22" width="15.54296875" style="182" customWidth="1"/>
  </cols>
  <sheetData>
    <row r="1" spans="1:24" s="1286" customFormat="1" ht="26.25" customHeight="1">
      <c r="A1" s="384" t="str">
        <f>"Section 9a : Plan de diffusion en "&amp;CONCATENATE(LEFT('Identification '!$D$7,4)+1,"-",RIGHT('Identification '!$D$7,4)+1)</f>
        <v>Section 9a : Plan de diffusion en 2026-2027</v>
      </c>
      <c r="B1" s="382"/>
      <c r="C1" s="383"/>
      <c r="D1" s="448"/>
      <c r="G1" s="448"/>
      <c r="L1" s="1288" t="s">
        <v>2891</v>
      </c>
      <c r="N1" s="1289"/>
      <c r="P1" s="1290" t="s">
        <v>144</v>
      </c>
      <c r="Q1" s="1289"/>
      <c r="R1" s="1289"/>
      <c r="T1" s="1290"/>
      <c r="U1" s="1290"/>
    </row>
    <row r="2" spans="1:24" s="1286" customFormat="1" ht="14.15" customHeight="1">
      <c r="C2" s="244"/>
      <c r="N2" s="1289"/>
      <c r="P2" s="1290" t="s">
        <v>143</v>
      </c>
      <c r="Q2" s="1289"/>
      <c r="R2" s="1289"/>
      <c r="T2" s="1290"/>
      <c r="U2" s="1290"/>
    </row>
    <row r="3" spans="1:24" s="1286" customFormat="1" ht="5.15" customHeight="1">
      <c r="A3" s="251"/>
      <c r="B3" s="1553"/>
      <c r="C3" s="1553"/>
      <c r="M3" s="1290"/>
      <c r="N3" s="1289"/>
      <c r="P3" s="1289"/>
      <c r="Q3" s="1289"/>
      <c r="R3" s="1289"/>
      <c r="T3" s="1290"/>
      <c r="U3" s="1290"/>
    </row>
    <row r="4" spans="1:24" s="1286" customFormat="1" ht="20.149999999999999" customHeight="1">
      <c r="B4" s="252" t="s">
        <v>104</v>
      </c>
      <c r="C4" s="634" t="str">
        <f>IF(AND('Identification '!$F$11="",'Identification '!$F$15&lt;&gt;""),'Identification '!$F$15,IF('Identification '!$F$11="","",IF('Identification '!$F$13="Inscrire le nom de votre organisme dans la cellule F15",'Identification '!$F$15,'Identification '!$F$13)))</f>
        <v/>
      </c>
      <c r="D4" s="255"/>
      <c r="E4" s="255"/>
      <c r="F4" s="255"/>
      <c r="G4" s="255"/>
      <c r="H4" s="255"/>
      <c r="I4" s="255"/>
      <c r="J4" s="255"/>
      <c r="K4" s="256"/>
      <c r="L4" s="256"/>
      <c r="M4" s="256"/>
      <c r="N4" s="1289"/>
      <c r="O4" s="256"/>
      <c r="P4" s="256"/>
      <c r="Q4" s="256"/>
      <c r="R4" s="1289"/>
      <c r="S4" s="1291"/>
      <c r="T4" s="1291"/>
      <c r="U4" s="1291"/>
      <c r="V4" s="259"/>
    </row>
    <row r="5" spans="1:24" s="1286" customFormat="1" ht="14.15" customHeight="1">
      <c r="B5" s="869" t="s">
        <v>3013</v>
      </c>
      <c r="C5" s="868" t="str">
        <f>IF('Identification '!$F$11="","",'Identification '!$F$11)</f>
        <v/>
      </c>
      <c r="D5" s="256"/>
      <c r="E5" s="256"/>
      <c r="F5" s="256"/>
      <c r="G5" s="256"/>
      <c r="H5" s="256"/>
      <c r="I5" s="256"/>
      <c r="J5" s="256"/>
      <c r="K5" s="256"/>
      <c r="L5" s="256"/>
      <c r="M5" s="256"/>
      <c r="N5" s="1289"/>
      <c r="O5" s="256"/>
      <c r="P5" s="256"/>
      <c r="Q5" s="256"/>
      <c r="R5" s="1289"/>
      <c r="S5" s="1291"/>
      <c r="T5" s="1291"/>
      <c r="U5" s="1291"/>
      <c r="V5" s="259"/>
    </row>
    <row r="6" spans="1:24" s="240" customFormat="1" ht="9.65" customHeight="1">
      <c r="A6" s="260"/>
      <c r="B6" s="261"/>
      <c r="C6" s="262"/>
      <c r="D6" s="262"/>
      <c r="E6" s="262"/>
      <c r="F6" s="262"/>
      <c r="G6" s="262"/>
      <c r="H6" s="262"/>
      <c r="I6" s="262"/>
      <c r="J6" s="262"/>
      <c r="K6" s="262"/>
      <c r="L6" s="262"/>
      <c r="M6" s="262"/>
      <c r="N6" s="263"/>
      <c r="O6" s="264"/>
      <c r="P6" s="264"/>
      <c r="Q6" s="264"/>
      <c r="R6" s="263"/>
      <c r="S6" s="263"/>
      <c r="T6" s="263"/>
      <c r="U6" s="263"/>
      <c r="V6" s="265"/>
    </row>
    <row r="7" spans="1:24" s="240" customFormat="1" ht="20.149999999999999" customHeight="1">
      <c r="A7" s="260"/>
      <c r="B7" s="266"/>
      <c r="C7" s="886" t="s">
        <v>3033</v>
      </c>
      <c r="D7" s="609"/>
      <c r="E7" s="239" t="str">
        <f>IF(AND(D7="",N15&gt;0),"Information manquante. SVP corrigez la situation.","")</f>
        <v/>
      </c>
      <c r="F7" s="262"/>
      <c r="G7" s="262"/>
      <c r="H7" s="262"/>
      <c r="I7" s="262"/>
      <c r="J7" s="262"/>
      <c r="K7" s="262"/>
      <c r="L7" s="262"/>
      <c r="M7" s="262"/>
      <c r="N7" s="263"/>
      <c r="O7" s="264"/>
      <c r="P7" s="264"/>
      <c r="Q7" s="264"/>
      <c r="R7" s="263"/>
      <c r="S7" s="263"/>
      <c r="T7" s="263"/>
      <c r="U7" s="263"/>
      <c r="V7" s="265"/>
    </row>
    <row r="8" spans="1:24" s="240" customFormat="1" ht="8.5" customHeight="1">
      <c r="A8" s="260"/>
      <c r="B8" s="261"/>
      <c r="C8" s="262"/>
      <c r="D8" s="262"/>
      <c r="E8" s="262"/>
      <c r="F8" s="262"/>
      <c r="G8" s="262"/>
      <c r="H8" s="262"/>
      <c r="I8" s="262"/>
      <c r="J8" s="262"/>
      <c r="K8" s="262"/>
      <c r="L8" s="262"/>
      <c r="M8" s="262"/>
      <c r="N8" s="263"/>
      <c r="O8" s="264"/>
      <c r="P8" s="264"/>
      <c r="Q8" s="264"/>
      <c r="R8" s="263"/>
      <c r="S8" s="263"/>
      <c r="T8" s="263"/>
      <c r="U8" s="263"/>
      <c r="V8" s="265"/>
    </row>
    <row r="9" spans="1:24" s="240" customFormat="1" ht="7" customHeight="1" thickBot="1">
      <c r="A9" s="1265"/>
      <c r="B9" s="261"/>
      <c r="C9" s="262"/>
      <c r="D9" s="262"/>
      <c r="E9" s="262"/>
      <c r="F9" s="262"/>
      <c r="G9" s="262"/>
      <c r="H9" s="262"/>
      <c r="I9" s="262"/>
      <c r="J9" s="262"/>
      <c r="K9" s="262"/>
      <c r="L9" s="262"/>
      <c r="M9" s="262"/>
      <c r="N9" s="263"/>
      <c r="O9" s="264"/>
      <c r="P9" s="264"/>
      <c r="Q9" s="264"/>
      <c r="R9" s="263"/>
      <c r="S9" s="263"/>
      <c r="T9" s="263"/>
      <c r="U9" s="263"/>
      <c r="V9" s="263"/>
      <c r="W9" s="263"/>
      <c r="X9" s="263"/>
    </row>
    <row r="10" spans="1:24" s="240" customFormat="1" ht="15" customHeight="1" thickTop="1">
      <c r="A10" s="387"/>
      <c r="B10" s="1554" t="s">
        <v>114</v>
      </c>
      <c r="C10" s="1554"/>
      <c r="D10" s="1554"/>
      <c r="E10" s="1554"/>
      <c r="F10" s="394"/>
      <c r="G10" s="1554" t="s">
        <v>316</v>
      </c>
      <c r="H10" s="1554"/>
      <c r="I10" s="1554"/>
      <c r="J10" s="1555"/>
      <c r="K10" s="267"/>
      <c r="L10" s="267"/>
    </row>
    <row r="11" spans="1:24" s="240" customFormat="1" ht="38.5" customHeight="1">
      <c r="A11" s="388"/>
      <c r="B11" s="269" t="s">
        <v>122</v>
      </c>
      <c r="C11" s="269" t="s">
        <v>123</v>
      </c>
      <c r="D11" s="269" t="s">
        <v>124</v>
      </c>
      <c r="E11" s="269" t="s">
        <v>121</v>
      </c>
      <c r="F11" s="395"/>
      <c r="G11" s="269" t="s">
        <v>2893</v>
      </c>
      <c r="H11" s="269" t="s">
        <v>313</v>
      </c>
      <c r="I11" s="269" t="s">
        <v>317</v>
      </c>
      <c r="J11" s="385" t="s">
        <v>318</v>
      </c>
      <c r="N11" s="1271" t="s">
        <v>114</v>
      </c>
      <c r="O11" s="1272" t="str">
        <f t="shared" ref="O11:U11" si="0">O29</f>
        <v>Nombre de billets mis en vente</v>
      </c>
      <c r="P11" s="1272" t="str">
        <f t="shared" si="0"/>
        <v>Nombre de spectateurs payants</v>
      </c>
      <c r="Q11" s="1272" t="str">
        <f t="shared" si="0"/>
        <v>Nombre total de spectateurs</v>
      </c>
      <c r="R11" s="1272" t="str">
        <f t="shared" si="0"/>
        <v>Recette de billetterie et d'abonnements
(nette de taxes)</v>
      </c>
      <c r="S11" s="1272" t="str">
        <f t="shared" si="0"/>
        <v>Cachets garantis
(nets de taxes)</v>
      </c>
      <c r="T11" s="1272" t="str">
        <f t="shared" si="0"/>
        <v>Nombre d'accès Web vendus</v>
      </c>
      <c r="U11" s="1272" t="str">
        <f t="shared" si="0"/>
        <v>Revenus de webdiffusion
(nets de taxes)</v>
      </c>
      <c r="V11" s="1273" t="s">
        <v>1820</v>
      </c>
    </row>
    <row r="12" spans="1:24" s="240" customFormat="1" ht="15" customHeight="1">
      <c r="A12" s="389" t="s">
        <v>11</v>
      </c>
      <c r="B12" s="396">
        <f>SUMIFS($N$30:$N$317,$E$30:$E$317,"Création",$A$30:$A$317,"Marché local")</f>
        <v>0</v>
      </c>
      <c r="C12" s="396">
        <f>SUMIFS($N$30:$N$318,$E$30:$E$318,"Répertoire Qc",$A$30:$A$318,"Marché local")</f>
        <v>0</v>
      </c>
      <c r="D12" s="396">
        <f>SUMIFS($N$30:$N$318,$E$30:$E$318,"Répertoire Au",$A$30:$A$318,"Marché local")</f>
        <v>0</v>
      </c>
      <c r="E12" s="396">
        <f>SUMIFS($N$30:$N$318,$E$30:$E$318,"Reprise",$A$30:$A$318,"Marché local")</f>
        <v>0</v>
      </c>
      <c r="F12" s="395"/>
      <c r="G12" s="396">
        <f>SUMIFS($N$30:$N$318,$G$30:$G$318,"x",$A$30:$A$318,"Marché local")</f>
        <v>0</v>
      </c>
      <c r="H12" s="396">
        <f>SUMIFS($N$30:$N$318,$H$30:$H$318,"x",$A$30:$A$318,"Marché local")</f>
        <v>0</v>
      </c>
      <c r="I12" s="396">
        <f>SUMIFS($N$30:$N$318,$I$30:$I$318,"x",$A$30:$A$318,"Marché local")</f>
        <v>0</v>
      </c>
      <c r="J12" s="397">
        <f>SUMIFS($N$30:$N$318,$J$30:$J$318,"x",$A$30:$A$318,"Marché local")</f>
        <v>0</v>
      </c>
      <c r="L12" s="268"/>
      <c r="M12" s="253" t="s">
        <v>11</v>
      </c>
      <c r="N12" s="1274">
        <f>SUMIF($A$30:$A$318,"Marché local",$N$30:$N$318)</f>
        <v>0</v>
      </c>
      <c r="O12" s="887">
        <f>SUMIF($A$30:$A$318,"Marché local",$O$30:$O$318)</f>
        <v>0</v>
      </c>
      <c r="P12" s="887">
        <f>SUMIF($A$30:$A$318,"Marché local",$P$30:$P$318)</f>
        <v>0</v>
      </c>
      <c r="Q12" s="887">
        <f>SUMIF($A$30:$A$318,"Marché local",$Q$30:$Q$318)</f>
        <v>0</v>
      </c>
      <c r="R12" s="888">
        <f>SUMIF($A$30:$A$318,"Marché local",$R$30:$R$318)</f>
        <v>0</v>
      </c>
      <c r="S12" s="888">
        <f>SUMIF($A$30:$A$318,"Marché local",$S$30:$S$318)</f>
        <v>0</v>
      </c>
      <c r="T12" s="270"/>
      <c r="U12" s="271"/>
      <c r="V12" s="272">
        <f>R12+S12</f>
        <v>0</v>
      </c>
    </row>
    <row r="13" spans="1:24" s="240" customFormat="1" ht="15" customHeight="1">
      <c r="A13" s="389" t="s">
        <v>14</v>
      </c>
      <c r="B13" s="398">
        <f>SUMIFS($N$30:$N$318,$E$30:$E$318,"Création",$A$30:$A$318,"Marché québécois")</f>
        <v>0</v>
      </c>
      <c r="C13" s="398">
        <f>SUMIFS($N$30:$N$318,$E$30:$E$318,"Répertoire Qc",$A$30:$A$318,"Marché québécois")</f>
        <v>0</v>
      </c>
      <c r="D13" s="398">
        <f>SUMIFS($N$30:$N$318,$E$30:$E$318,"Répertoire Au",$A$30:$A$318,"Marché québécois")</f>
        <v>0</v>
      </c>
      <c r="E13" s="398">
        <f>SUMIFS($N$30:$N$318,$E$30:$E$318,"Reprise",$A$30:$A$318,"Marché québécois")</f>
        <v>0</v>
      </c>
      <c r="F13" s="395"/>
      <c r="G13" s="398">
        <f>SUMIFS($N$30:$N$318,$G$30:$G$318,"x",$A$30:$A$318,"Marché québécois")</f>
        <v>0</v>
      </c>
      <c r="H13" s="398">
        <f>SUMIFS($N$30:$N$318,$H$30:$H$318,"x",$A$30:$A$318,"Marché québécois")</f>
        <v>0</v>
      </c>
      <c r="I13" s="398">
        <f>SUMIFS($N$30:$N$318,$I$30:$I$318,"x",$A$30:$A$318,"Marché québécois")</f>
        <v>0</v>
      </c>
      <c r="J13" s="399">
        <f>SUMIFS($N$30:$N$318,$J$30:$J$318,"x",$A$30:$A$318,"Marché québécois")</f>
        <v>0</v>
      </c>
      <c r="L13" s="268"/>
      <c r="M13" s="253" t="s">
        <v>14</v>
      </c>
      <c r="N13" s="1275">
        <f>SUMIF($A$30:$A$318,"Marché québécois",$N$30:$N$318)</f>
        <v>0</v>
      </c>
      <c r="O13" s="889">
        <f>SUMIF($A$30:$A$318,"Marché québécois",$O$30:$O$318)</f>
        <v>0</v>
      </c>
      <c r="P13" s="889">
        <f>SUMIF($A$30:$A$318,"Marché québécois",$P$30:$P$318)</f>
        <v>0</v>
      </c>
      <c r="Q13" s="889">
        <f>SUMIF($A$30:$A$318,"Marché québécois",$Q$30:$Q$318)</f>
        <v>0</v>
      </c>
      <c r="R13" s="890">
        <f>SUMIF($A$30:$A$318,"Marché québécois",$R$30:$R$318)</f>
        <v>0</v>
      </c>
      <c r="S13" s="890">
        <f>SUMIF($A$30:$A$318,"Marché québécois",$S$30:$S$318)</f>
        <v>0</v>
      </c>
      <c r="T13" s="273"/>
      <c r="U13" s="274"/>
      <c r="V13" s="272">
        <f>R13+S13</f>
        <v>0</v>
      </c>
    </row>
    <row r="14" spans="1:24" s="240" customFormat="1" ht="15" customHeight="1">
      <c r="A14" s="389" t="s">
        <v>15</v>
      </c>
      <c r="B14" s="398">
        <f>SUMIFS($N$30:$N$318,$E$30:$E$318,"Création",$A$30:$A$318,"Marché hors Québec")</f>
        <v>0</v>
      </c>
      <c r="C14" s="398">
        <f>SUMIFS($N$30:$N$318,$E$30:$E$318,"Répertoire Qc",$A$30:$A$318,"Marché hors Québec")</f>
        <v>0</v>
      </c>
      <c r="D14" s="398">
        <f>SUMIFS($N$30:$N$318,$E$30:$E$318,"Répertoire Au",$A$30:$A$318,"Marché hors Québec")</f>
        <v>0</v>
      </c>
      <c r="E14" s="398">
        <f>SUMIFS($N$30:$N$318,$E$30:$E$318,"Reprise",$A$30:$A$318,"Marché hors Québec")</f>
        <v>0</v>
      </c>
      <c r="F14" s="395"/>
      <c r="G14" s="398">
        <f>SUMIFS($N$30:$N$318,$G$30:$G$318,"x",$A$30:$A$318,"Marché hors Québec")</f>
        <v>0</v>
      </c>
      <c r="H14" s="398">
        <f>SUMIFS($N$30:$N$318,$H$30:$H$318,"x",$A$30:$A$318,"Marché hors Québec")</f>
        <v>0</v>
      </c>
      <c r="I14" s="398">
        <f>SUMIFS($N$30:$N$318,$I$30:$I$318,"x",$A$30:$A$318,"Marché hors Québec")</f>
        <v>0</v>
      </c>
      <c r="J14" s="399">
        <f>SUMIFS($N$30:$N$318,$J$30:$J$318,"x",$A$30:$A$318,"Marché hors Québec")</f>
        <v>0</v>
      </c>
      <c r="L14" s="268"/>
      <c r="M14" s="253" t="s">
        <v>15</v>
      </c>
      <c r="N14" s="1275">
        <f>SUMIF($A$30:$A$318,"Marché hors Québec",$N$30:$N$318)</f>
        <v>0</v>
      </c>
      <c r="O14" s="889">
        <f>SUMIF($A$30:$A$318,"Marché hors Québec",$O$30:$O$318)</f>
        <v>0</v>
      </c>
      <c r="P14" s="889">
        <f>SUMIF($A$30:$A$318,"Marché hors Québec",$P$30:$P$318)</f>
        <v>0</v>
      </c>
      <c r="Q14" s="889">
        <f>SUMIF($A$30:$A$318,"Marché hors Québec",$Q$30:$Q$318)</f>
        <v>0</v>
      </c>
      <c r="R14" s="890">
        <f>SUMIF($A$30:$A$318,"Marché hors Québec",$R$30:$R$318)</f>
        <v>0</v>
      </c>
      <c r="S14" s="890">
        <f>SUMIF($A$30:$A$318,"Marché hors Québec",$S$30:$S$318)</f>
        <v>0</v>
      </c>
      <c r="T14" s="273"/>
      <c r="U14" s="274"/>
      <c r="V14" s="272">
        <f>R14+S14</f>
        <v>0</v>
      </c>
    </row>
    <row r="15" spans="1:24" s="240" customFormat="1" ht="15" customHeight="1">
      <c r="A15" s="390" t="s">
        <v>8</v>
      </c>
      <c r="B15" s="275">
        <f>SUM(B12:B14)</f>
        <v>0</v>
      </c>
      <c r="C15" s="275">
        <f>SUM(C12:C14)</f>
        <v>0</v>
      </c>
      <c r="D15" s="275">
        <f>SUM(D12:D14)</f>
        <v>0</v>
      </c>
      <c r="E15" s="275">
        <f>SUM(E12:E14)</f>
        <v>0</v>
      </c>
      <c r="F15" s="395"/>
      <c r="G15" s="275">
        <f>SUM(G12:G14)</f>
        <v>0</v>
      </c>
      <c r="H15" s="275">
        <f>SUM(H12:H14)</f>
        <v>0</v>
      </c>
      <c r="I15" s="275">
        <f>SUM(I12:I14)</f>
        <v>0</v>
      </c>
      <c r="J15" s="386">
        <f>SUM(J12:J14)</f>
        <v>0</v>
      </c>
      <c r="M15" s="258" t="s">
        <v>315</v>
      </c>
      <c r="N15" s="1276">
        <f t="shared" ref="N15:S15" si="1">SUM(N12:N14)</f>
        <v>0</v>
      </c>
      <c r="O15" s="1277">
        <f t="shared" si="1"/>
        <v>0</v>
      </c>
      <c r="P15" s="1277">
        <f t="shared" si="1"/>
        <v>0</v>
      </c>
      <c r="Q15" s="1277">
        <f t="shared" si="1"/>
        <v>0</v>
      </c>
      <c r="R15" s="1278">
        <f t="shared" si="1"/>
        <v>0</v>
      </c>
      <c r="S15" s="1278">
        <f t="shared" si="1"/>
        <v>0</v>
      </c>
      <c r="T15" s="1279">
        <f>SUM(T30:T317)</f>
        <v>0</v>
      </c>
      <c r="U15" s="1278">
        <f>SUM(U30:U317)</f>
        <v>0</v>
      </c>
      <c r="V15" s="272">
        <f>SUM(V12:V14)</f>
        <v>0</v>
      </c>
    </row>
    <row r="16" spans="1:24" s="240" customFormat="1" ht="8" customHeight="1" thickBot="1">
      <c r="A16" s="391"/>
      <c r="B16" s="392"/>
      <c r="C16" s="392"/>
      <c r="D16" s="392"/>
      <c r="E16" s="392"/>
      <c r="F16" s="392"/>
      <c r="G16" s="392"/>
      <c r="H16" s="392"/>
      <c r="I16" s="392"/>
      <c r="J16" s="393"/>
      <c r="K16"/>
      <c r="L16"/>
      <c r="N16" s="258"/>
      <c r="O16" s="258"/>
      <c r="P16" s="258"/>
      <c r="Q16" s="258"/>
      <c r="R16" s="258"/>
      <c r="S16" s="258"/>
      <c r="T16" s="258"/>
      <c r="U16" s="258"/>
      <c r="V16" s="1281">
        <f>SUM(V12:V14)+U15</f>
        <v>0</v>
      </c>
    </row>
    <row r="17" spans="1:22" s="240" customFormat="1" ht="15" customHeight="1" thickTop="1">
      <c r="N17" s="1549" t="s">
        <v>2982</v>
      </c>
      <c r="O17" s="1550"/>
      <c r="P17" s="1551"/>
      <c r="Q17" s="258"/>
      <c r="R17" s="258"/>
      <c r="S17" s="258"/>
      <c r="T17" s="258"/>
      <c r="U17" s="258"/>
      <c r="V17" s="598"/>
    </row>
    <row r="18" spans="1:22" s="240" customFormat="1" ht="15" customHeight="1">
      <c r="N18" s="1269" t="s">
        <v>2880</v>
      </c>
      <c r="O18" s="1266"/>
      <c r="P18" s="593" t="str">
        <f>IFERROR((SUMIF($F$30:$F$317,"Préscolaire",$N$30:$N$317)+SUMIF($F$30:$F$317,"Primaire",$N$30:$N$317))&amp;CONCATENATE(" (",(TEXT(((SUMIF($F$30:$F$317,"Préscolaire",$N$30:$N$317)+SUMIF($F$30:$F$317,"Primaire",$N$30:$N$317))/$N$25),"0%")),")"),"")</f>
        <v/>
      </c>
      <c r="Q18" s="258"/>
      <c r="R18" s="258"/>
      <c r="S18" s="258"/>
      <c r="T18" s="258"/>
      <c r="U18" s="258"/>
      <c r="V18" s="1292"/>
    </row>
    <row r="19" spans="1:22" s="240" customFormat="1" ht="15" customHeight="1">
      <c r="A19" s="276"/>
      <c r="D19" s="276"/>
      <c r="E19" s="276"/>
      <c r="H19" s="276"/>
      <c r="I19" s="276"/>
      <c r="J19" s="276"/>
      <c r="N19" s="1269" t="s">
        <v>1857</v>
      </c>
      <c r="O19" s="1267"/>
      <c r="P19" s="594" t="str">
        <f>IFERROR(SUMIF($F$30:$F$317,N19,$N$30:$N$317)&amp;CONCATENATE(" (",(TEXT((SUMIF($F$30:$F$317,N19,$N$30:$N$317)/$N$25),"0%")),")"),"")</f>
        <v/>
      </c>
      <c r="Q19" s="268"/>
      <c r="R19" s="268"/>
      <c r="S19" s="268"/>
      <c r="T19" s="268"/>
      <c r="U19" s="268"/>
      <c r="V19" s="596"/>
    </row>
    <row r="20" spans="1:22" s="240" customFormat="1" ht="15" customHeight="1">
      <c r="A20" s="260"/>
      <c r="D20" s="276"/>
      <c r="E20" s="276"/>
      <c r="F20" s="276"/>
      <c r="G20" s="276"/>
      <c r="H20" s="276"/>
      <c r="I20" s="276"/>
      <c r="J20" s="276"/>
      <c r="N20" s="1269" t="s">
        <v>2881</v>
      </c>
      <c r="O20" s="1267"/>
      <c r="P20" s="594" t="str">
        <f>IFERROR(SUMIF($F$30:$F$317,N20,$N$30:$N$317)&amp;CONCATENATE(" (",(TEXT((SUMIF($F$30:$F$317,N20,$N$30:$N$317)/$N$25),"0%")),")"),"")</f>
        <v/>
      </c>
      <c r="Q20" s="268"/>
      <c r="R20" s="268"/>
      <c r="S20" s="268"/>
      <c r="T20" s="268"/>
      <c r="U20" s="268"/>
      <c r="V20" s="277"/>
    </row>
    <row r="21" spans="1:22" s="278" customFormat="1" ht="15" customHeight="1">
      <c r="A21" s="449"/>
      <c r="N21" s="1269" t="s">
        <v>2882</v>
      </c>
      <c r="O21" s="1267"/>
      <c r="P21" s="594" t="str">
        <f>IFERROR(SUMIF($F$30:$F$317,N21,$N$30:$N$317)&amp;CONCATENATE(" (",(TEXT((SUMIF($F$30:$F$317,N21,$N$30:$N$317)/$N$25),"0%")),")"),"")</f>
        <v/>
      </c>
      <c r="Q21" s="279"/>
      <c r="R21" s="279"/>
      <c r="S21" s="279"/>
      <c r="T21" s="279"/>
      <c r="U21" s="279"/>
      <c r="V21" s="280"/>
    </row>
    <row r="22" spans="1:22" s="278" customFormat="1" ht="15" customHeight="1">
      <c r="A22" s="449"/>
      <c r="G22" s="1557" t="s">
        <v>3328</v>
      </c>
      <c r="H22" s="1558"/>
      <c r="I22" s="1558"/>
      <c r="J22" s="1559"/>
      <c r="N22" s="1269" t="s">
        <v>1865</v>
      </c>
      <c r="O22" s="1267"/>
      <c r="P22" s="594" t="str">
        <f>IFERROR(SUMIF($F$30:$F$317,N22,$N$30:$N$317)&amp;CONCATENATE(" (",(TEXT((SUMIF($F$30:$F$317,N22,$N$30:$N$317)/$N$25),"0%")),")"),"")</f>
        <v/>
      </c>
      <c r="Q22" s="279"/>
      <c r="R22" s="279"/>
      <c r="S22" s="279"/>
      <c r="T22" s="279"/>
      <c r="U22" s="279"/>
      <c r="V22" s="280"/>
    </row>
    <row r="23" spans="1:22" s="278" customFormat="1" ht="15" customHeight="1">
      <c r="A23" s="449"/>
      <c r="G23" s="1560"/>
      <c r="H23" s="1561"/>
      <c r="I23" s="1561"/>
      <c r="J23" s="1562"/>
      <c r="N23" s="1270" t="s">
        <v>315</v>
      </c>
      <c r="O23" s="1268"/>
      <c r="P23" s="578">
        <f>$N$25</f>
        <v>0</v>
      </c>
    </row>
    <row r="24" spans="1:22" s="278" customFormat="1" ht="15" customHeight="1">
      <c r="A24" s="449"/>
      <c r="G24" s="1563"/>
      <c r="H24" s="1564"/>
      <c r="I24" s="1564"/>
      <c r="J24" s="1565"/>
    </row>
    <row r="25" spans="1:22" s="278" customFormat="1" ht="15" customHeight="1">
      <c r="A25" s="449"/>
      <c r="F25" s="258" t="s">
        <v>2885</v>
      </c>
      <c r="G25" s="241">
        <f>SUMIF($G$30:$G$318,"x",$N$30:$N$318)</f>
        <v>0</v>
      </c>
      <c r="H25" s="242">
        <f>SUMIF($H$30:$H$318,"x",$N$30:$N$318)</f>
        <v>0</v>
      </c>
      <c r="I25" s="242">
        <f>SUMIF($I$30:$I$318,"x",$N$30:$N$318)</f>
        <v>0</v>
      </c>
      <c r="J25" s="243">
        <f>SUMIF($J$30:$J$318,"x",$N$30:$N$318)</f>
        <v>0</v>
      </c>
      <c r="M25" s="258" t="s">
        <v>2885</v>
      </c>
      <c r="N25" s="589">
        <f t="shared" ref="N25:V25" si="2">SUM(N30:N317)</f>
        <v>0</v>
      </c>
      <c r="O25" s="590">
        <f t="shared" si="2"/>
        <v>0</v>
      </c>
      <c r="P25" s="590">
        <f t="shared" si="2"/>
        <v>0</v>
      </c>
      <c r="Q25" s="590">
        <f t="shared" si="2"/>
        <v>0</v>
      </c>
      <c r="R25" s="591">
        <f t="shared" si="2"/>
        <v>0</v>
      </c>
      <c r="S25" s="591">
        <f t="shared" si="2"/>
        <v>0</v>
      </c>
      <c r="T25" s="590">
        <f t="shared" si="2"/>
        <v>0</v>
      </c>
      <c r="U25" s="590">
        <f t="shared" si="2"/>
        <v>0</v>
      </c>
      <c r="V25" s="592">
        <f t="shared" si="2"/>
        <v>0</v>
      </c>
    </row>
    <row r="26" spans="1:22" ht="5" customHeight="1">
      <c r="B26"/>
      <c r="F26" s="278"/>
      <c r="G26" s="587"/>
      <c r="H26" s="587"/>
      <c r="I26" s="587"/>
      <c r="J26" s="587"/>
      <c r="M26" s="278"/>
      <c r="N26" s="279"/>
      <c r="O26" s="279"/>
      <c r="P26" s="279"/>
      <c r="Q26" s="279"/>
      <c r="R26" s="279"/>
      <c r="S26" s="279"/>
      <c r="T26" s="279"/>
      <c r="U26" s="279"/>
      <c r="V26" s="280"/>
    </row>
    <row r="27" spans="1:22" ht="15" customHeight="1">
      <c r="B27"/>
      <c r="F27" s="258" t="s">
        <v>2883</v>
      </c>
      <c r="G27" s="241" cm="1">
        <f t="array" aca="1" ref="G27" ca="1">IFERROR(SUMPRODUCT(((G30:G359="x")*(SUBTOTAL(103,OFFSET($N$25,ROW($N$30:$N$359)-ROW($N$25),0,1))*$N$30:$N$359))),"")</f>
        <v>0</v>
      </c>
      <c r="H27" s="242" cm="1">
        <f t="array" aca="1" ref="H27" ca="1">IFERROR(SUMPRODUCT(((H30:H359="x")*(SUBTOTAL(103,OFFSET($N$25,ROW($N$30:$N$359)-ROW($N$25),0,1))*$N$30:$N$359))),"")</f>
        <v>0</v>
      </c>
      <c r="I27" s="242" cm="1">
        <f t="array" aca="1" ref="I27" ca="1">IFERROR(SUMPRODUCT(((I30:I359="x")*(SUBTOTAL(103,OFFSET($N$25,ROW($N$30:$N$359)-ROW($N$25),0,1))*$N$30:$N$359))),"")</f>
        <v>0</v>
      </c>
      <c r="J27" s="243" cm="1">
        <f t="array" aca="1" ref="J27" ca="1">IFERROR(SUMPRODUCT(((J30:J359="x")*(SUBTOTAL(103,OFFSET($N$25,ROW($N$30:$N$359)-ROW($N$25),0,1))*$N$30:$N$359))),"")</f>
        <v>0</v>
      </c>
      <c r="M27" s="258" t="s">
        <v>2883</v>
      </c>
      <c r="N27" s="589">
        <f t="shared" ref="N27:V27" si="3">SUBTOTAL(9,N30:N317)</f>
        <v>0</v>
      </c>
      <c r="O27" s="590">
        <f t="shared" si="3"/>
        <v>0</v>
      </c>
      <c r="P27" s="590">
        <f t="shared" si="3"/>
        <v>0</v>
      </c>
      <c r="Q27" s="590">
        <f t="shared" si="3"/>
        <v>0</v>
      </c>
      <c r="R27" s="591">
        <f t="shared" si="3"/>
        <v>0</v>
      </c>
      <c r="S27" s="591">
        <f t="shared" si="3"/>
        <v>0</v>
      </c>
      <c r="T27" s="590">
        <f t="shared" si="3"/>
        <v>0</v>
      </c>
      <c r="U27" s="590">
        <f t="shared" si="3"/>
        <v>0</v>
      </c>
      <c r="V27" s="592">
        <f t="shared" si="3"/>
        <v>0</v>
      </c>
    </row>
    <row r="28" spans="1:22" ht="5" customHeight="1">
      <c r="B28"/>
      <c r="N28"/>
      <c r="O28"/>
      <c r="P28"/>
      <c r="Q28"/>
      <c r="R28"/>
      <c r="S28"/>
      <c r="T28"/>
      <c r="U28"/>
      <c r="V28"/>
    </row>
    <row r="29" spans="1:22" s="191" customFormat="1" ht="80.150000000000006" customHeight="1">
      <c r="A29" s="579" t="s">
        <v>241</v>
      </c>
      <c r="B29" s="580" t="s">
        <v>112</v>
      </c>
      <c r="C29" s="580" t="s">
        <v>111</v>
      </c>
      <c r="D29" s="581" t="s">
        <v>3065</v>
      </c>
      <c r="E29" s="581" t="s">
        <v>125</v>
      </c>
      <c r="F29" s="581" t="s">
        <v>320</v>
      </c>
      <c r="G29" s="582" t="s">
        <v>2892</v>
      </c>
      <c r="H29" s="583" t="s">
        <v>3074</v>
      </c>
      <c r="I29" s="583" t="s">
        <v>1045</v>
      </c>
      <c r="J29" s="583" t="s">
        <v>1046</v>
      </c>
      <c r="K29" s="581" t="s">
        <v>3026</v>
      </c>
      <c r="L29" s="580" t="s">
        <v>260</v>
      </c>
      <c r="M29" s="580" t="s">
        <v>243</v>
      </c>
      <c r="N29" s="584" t="s">
        <v>3038</v>
      </c>
      <c r="O29" s="584" t="s">
        <v>25</v>
      </c>
      <c r="P29" s="585" t="s">
        <v>12</v>
      </c>
      <c r="Q29" s="585" t="s">
        <v>13</v>
      </c>
      <c r="R29" s="586" t="s">
        <v>2884</v>
      </c>
      <c r="S29" s="586" t="s">
        <v>279</v>
      </c>
      <c r="T29" s="586" t="s">
        <v>280</v>
      </c>
      <c r="U29" s="586" t="s">
        <v>321</v>
      </c>
      <c r="V29" s="586" t="s">
        <v>1065</v>
      </c>
    </row>
    <row r="30" spans="1:22" s="6" customFormat="1" ht="25" customHeight="1">
      <c r="A30" s="185" t="s">
        <v>202</v>
      </c>
      <c r="B30" s="187"/>
      <c r="C30" s="186"/>
      <c r="D30" s="185"/>
      <c r="E30" s="185" t="s">
        <v>202</v>
      </c>
      <c r="F30" s="185" t="s">
        <v>202</v>
      </c>
      <c r="G30" s="185"/>
      <c r="H30" s="185"/>
      <c r="I30" s="185"/>
      <c r="J30" s="185"/>
      <c r="K30" s="187"/>
      <c r="L30" s="187"/>
      <c r="M30" s="187"/>
      <c r="N30" s="188"/>
      <c r="O30" s="188"/>
      <c r="P30" s="188"/>
      <c r="Q30" s="188"/>
      <c r="R30" s="228"/>
      <c r="S30" s="228"/>
      <c r="T30" s="229"/>
      <c r="U30" s="228"/>
      <c r="V30" s="1285">
        <f t="shared" ref="V30:V93" si="4">R30+S30+U30</f>
        <v>0</v>
      </c>
    </row>
    <row r="31" spans="1:22" s="6" customFormat="1" ht="25" customHeight="1">
      <c r="A31" s="185" t="s">
        <v>202</v>
      </c>
      <c r="B31" s="187"/>
      <c r="C31" s="186"/>
      <c r="D31" s="185"/>
      <c r="E31" s="185" t="s">
        <v>202</v>
      </c>
      <c r="F31" s="185" t="s">
        <v>202</v>
      </c>
      <c r="G31" s="185"/>
      <c r="H31" s="185"/>
      <c r="I31" s="185"/>
      <c r="J31" s="185"/>
      <c r="K31" s="187"/>
      <c r="L31" s="187"/>
      <c r="M31" s="187"/>
      <c r="N31" s="188"/>
      <c r="O31" s="188"/>
      <c r="P31" s="188"/>
      <c r="Q31" s="188"/>
      <c r="R31" s="228"/>
      <c r="S31" s="228"/>
      <c r="T31" s="229"/>
      <c r="U31" s="228"/>
      <c r="V31" s="1285">
        <f t="shared" si="4"/>
        <v>0</v>
      </c>
    </row>
    <row r="32" spans="1:22" s="6" customFormat="1" ht="25" customHeight="1">
      <c r="A32" s="185" t="s">
        <v>202</v>
      </c>
      <c r="B32" s="187"/>
      <c r="C32" s="186"/>
      <c r="D32" s="185"/>
      <c r="E32" s="185" t="s">
        <v>202</v>
      </c>
      <c r="F32" s="185" t="s">
        <v>202</v>
      </c>
      <c r="G32" s="185"/>
      <c r="H32" s="185"/>
      <c r="I32" s="185"/>
      <c r="J32" s="185"/>
      <c r="K32" s="187"/>
      <c r="L32" s="187"/>
      <c r="M32" s="187"/>
      <c r="N32" s="188"/>
      <c r="O32" s="188"/>
      <c r="P32" s="188"/>
      <c r="Q32" s="188"/>
      <c r="R32" s="228"/>
      <c r="S32" s="228"/>
      <c r="T32" s="229"/>
      <c r="U32" s="228"/>
      <c r="V32" s="1285">
        <f t="shared" si="4"/>
        <v>0</v>
      </c>
    </row>
    <row r="33" spans="1:22" s="6" customFormat="1" ht="25" customHeight="1">
      <c r="A33" s="185" t="s">
        <v>202</v>
      </c>
      <c r="B33" s="187"/>
      <c r="C33" s="186"/>
      <c r="D33" s="185"/>
      <c r="E33" s="185" t="s">
        <v>202</v>
      </c>
      <c r="F33" s="185" t="s">
        <v>202</v>
      </c>
      <c r="G33" s="185"/>
      <c r="H33" s="185"/>
      <c r="I33" s="185"/>
      <c r="J33" s="185"/>
      <c r="K33" s="187"/>
      <c r="L33" s="187"/>
      <c r="M33" s="187"/>
      <c r="N33" s="188"/>
      <c r="O33" s="188"/>
      <c r="P33" s="188"/>
      <c r="Q33" s="188"/>
      <c r="R33" s="228"/>
      <c r="S33" s="228"/>
      <c r="T33" s="229"/>
      <c r="U33" s="228"/>
      <c r="V33" s="1285">
        <f t="shared" si="4"/>
        <v>0</v>
      </c>
    </row>
    <row r="34" spans="1:22" s="6" customFormat="1" ht="25" customHeight="1">
      <c r="A34" s="185" t="s">
        <v>202</v>
      </c>
      <c r="B34" s="187"/>
      <c r="C34" s="186"/>
      <c r="D34" s="185"/>
      <c r="E34" s="185" t="s">
        <v>202</v>
      </c>
      <c r="F34" s="185" t="s">
        <v>202</v>
      </c>
      <c r="G34" s="185"/>
      <c r="H34" s="185"/>
      <c r="I34" s="185"/>
      <c r="J34" s="185"/>
      <c r="K34" s="187"/>
      <c r="L34" s="187"/>
      <c r="M34" s="187"/>
      <c r="N34" s="188"/>
      <c r="O34" s="188"/>
      <c r="P34" s="188"/>
      <c r="Q34" s="188"/>
      <c r="R34" s="228"/>
      <c r="S34" s="228"/>
      <c r="T34" s="229"/>
      <c r="U34" s="228"/>
      <c r="V34" s="1285">
        <f t="shared" si="4"/>
        <v>0</v>
      </c>
    </row>
    <row r="35" spans="1:22" s="6" customFormat="1" ht="25" customHeight="1">
      <c r="A35" s="185" t="s">
        <v>202</v>
      </c>
      <c r="B35" s="187"/>
      <c r="C35" s="186"/>
      <c r="D35" s="185"/>
      <c r="E35" s="185" t="s">
        <v>202</v>
      </c>
      <c r="F35" s="185" t="s">
        <v>202</v>
      </c>
      <c r="G35" s="185"/>
      <c r="H35" s="185"/>
      <c r="I35" s="185"/>
      <c r="J35" s="185"/>
      <c r="K35" s="187"/>
      <c r="L35" s="187"/>
      <c r="M35" s="187"/>
      <c r="N35" s="188"/>
      <c r="O35" s="188"/>
      <c r="P35" s="188"/>
      <c r="Q35" s="188"/>
      <c r="R35" s="228"/>
      <c r="S35" s="228"/>
      <c r="T35" s="229"/>
      <c r="U35" s="228"/>
      <c r="V35" s="1285">
        <f t="shared" si="4"/>
        <v>0</v>
      </c>
    </row>
    <row r="36" spans="1:22" s="6" customFormat="1" ht="25" customHeight="1">
      <c r="A36" s="185" t="s">
        <v>202</v>
      </c>
      <c r="B36" s="187"/>
      <c r="C36" s="186"/>
      <c r="D36" s="185"/>
      <c r="E36" s="185" t="s">
        <v>202</v>
      </c>
      <c r="F36" s="185" t="s">
        <v>202</v>
      </c>
      <c r="G36" s="185"/>
      <c r="H36" s="185"/>
      <c r="I36" s="185"/>
      <c r="J36" s="185"/>
      <c r="K36" s="187"/>
      <c r="L36" s="187"/>
      <c r="M36" s="187"/>
      <c r="N36" s="188"/>
      <c r="O36" s="188"/>
      <c r="P36" s="188"/>
      <c r="Q36" s="188"/>
      <c r="R36" s="228"/>
      <c r="S36" s="228"/>
      <c r="T36" s="229"/>
      <c r="U36" s="228"/>
      <c r="V36" s="1285">
        <f t="shared" si="4"/>
        <v>0</v>
      </c>
    </row>
    <row r="37" spans="1:22" s="6" customFormat="1" ht="25" customHeight="1">
      <c r="A37" s="185" t="s">
        <v>202</v>
      </c>
      <c r="B37" s="187"/>
      <c r="C37" s="186"/>
      <c r="D37" s="185"/>
      <c r="E37" s="185" t="s">
        <v>202</v>
      </c>
      <c r="F37" s="185" t="s">
        <v>202</v>
      </c>
      <c r="G37" s="185"/>
      <c r="H37" s="185"/>
      <c r="I37" s="185"/>
      <c r="J37" s="185"/>
      <c r="K37" s="187"/>
      <c r="L37" s="187"/>
      <c r="M37" s="187"/>
      <c r="N37" s="188"/>
      <c r="O37" s="188"/>
      <c r="P37" s="188"/>
      <c r="Q37" s="188"/>
      <c r="R37" s="228"/>
      <c r="S37" s="228"/>
      <c r="T37" s="229"/>
      <c r="U37" s="228"/>
      <c r="V37" s="1285">
        <f t="shared" si="4"/>
        <v>0</v>
      </c>
    </row>
    <row r="38" spans="1:22" s="6" customFormat="1" ht="25" customHeight="1">
      <c r="A38" s="185" t="s">
        <v>202</v>
      </c>
      <c r="B38" s="187"/>
      <c r="C38" s="186"/>
      <c r="D38" s="185"/>
      <c r="E38" s="185" t="s">
        <v>202</v>
      </c>
      <c r="F38" s="185" t="s">
        <v>202</v>
      </c>
      <c r="G38" s="185"/>
      <c r="H38" s="185"/>
      <c r="I38" s="185"/>
      <c r="J38" s="185"/>
      <c r="K38" s="187"/>
      <c r="L38" s="187"/>
      <c r="M38" s="187"/>
      <c r="N38" s="188"/>
      <c r="O38" s="188"/>
      <c r="P38" s="188"/>
      <c r="Q38" s="188"/>
      <c r="R38" s="228"/>
      <c r="S38" s="228"/>
      <c r="T38" s="229"/>
      <c r="U38" s="228"/>
      <c r="V38" s="1285">
        <f t="shared" si="4"/>
        <v>0</v>
      </c>
    </row>
    <row r="39" spans="1:22" s="6" customFormat="1" ht="25" customHeight="1">
      <c r="A39" s="185" t="s">
        <v>202</v>
      </c>
      <c r="B39" s="187"/>
      <c r="C39" s="186"/>
      <c r="D39" s="185"/>
      <c r="E39" s="185" t="s">
        <v>202</v>
      </c>
      <c r="F39" s="185" t="s">
        <v>202</v>
      </c>
      <c r="G39" s="185"/>
      <c r="H39" s="185"/>
      <c r="I39" s="185"/>
      <c r="J39" s="185"/>
      <c r="K39" s="187"/>
      <c r="L39" s="187"/>
      <c r="M39" s="187"/>
      <c r="N39" s="188"/>
      <c r="O39" s="188"/>
      <c r="P39" s="188"/>
      <c r="Q39" s="188"/>
      <c r="R39" s="228"/>
      <c r="S39" s="228"/>
      <c r="T39" s="229"/>
      <c r="U39" s="228"/>
      <c r="V39" s="1285">
        <f t="shared" si="4"/>
        <v>0</v>
      </c>
    </row>
    <row r="40" spans="1:22" s="6" customFormat="1" ht="25" customHeight="1">
      <c r="A40" s="185" t="s">
        <v>202</v>
      </c>
      <c r="B40" s="187"/>
      <c r="C40" s="186"/>
      <c r="D40" s="185"/>
      <c r="E40" s="185" t="s">
        <v>202</v>
      </c>
      <c r="F40" s="185" t="s">
        <v>202</v>
      </c>
      <c r="G40" s="185"/>
      <c r="H40" s="185"/>
      <c r="I40" s="185"/>
      <c r="J40" s="185"/>
      <c r="K40" s="187"/>
      <c r="L40" s="187"/>
      <c r="M40" s="187"/>
      <c r="N40" s="188"/>
      <c r="O40" s="188"/>
      <c r="P40" s="188"/>
      <c r="Q40" s="188"/>
      <c r="R40" s="228"/>
      <c r="S40" s="228"/>
      <c r="T40" s="229"/>
      <c r="U40" s="228"/>
      <c r="V40" s="1285">
        <f t="shared" si="4"/>
        <v>0</v>
      </c>
    </row>
    <row r="41" spans="1:22" s="6" customFormat="1" ht="25" customHeight="1">
      <c r="A41" s="185" t="s">
        <v>202</v>
      </c>
      <c r="B41" s="187"/>
      <c r="C41" s="186"/>
      <c r="D41" s="185"/>
      <c r="E41" s="185" t="s">
        <v>202</v>
      </c>
      <c r="F41" s="185" t="s">
        <v>202</v>
      </c>
      <c r="G41" s="185"/>
      <c r="H41" s="185"/>
      <c r="I41" s="185"/>
      <c r="J41" s="185"/>
      <c r="K41" s="187"/>
      <c r="L41" s="187"/>
      <c r="M41" s="187"/>
      <c r="N41" s="188"/>
      <c r="O41" s="188"/>
      <c r="P41" s="188"/>
      <c r="Q41" s="188"/>
      <c r="R41" s="228"/>
      <c r="S41" s="228"/>
      <c r="T41" s="229"/>
      <c r="U41" s="228"/>
      <c r="V41" s="1285">
        <f t="shared" si="4"/>
        <v>0</v>
      </c>
    </row>
    <row r="42" spans="1:22" s="6" customFormat="1" ht="25" customHeight="1">
      <c r="A42" s="185" t="s">
        <v>202</v>
      </c>
      <c r="B42" s="187"/>
      <c r="C42" s="186"/>
      <c r="D42" s="185"/>
      <c r="E42" s="185" t="s">
        <v>202</v>
      </c>
      <c r="F42" s="185" t="s">
        <v>202</v>
      </c>
      <c r="G42" s="185"/>
      <c r="H42" s="185"/>
      <c r="I42" s="185"/>
      <c r="J42" s="185"/>
      <c r="K42" s="187"/>
      <c r="L42" s="187"/>
      <c r="M42" s="187"/>
      <c r="N42" s="188"/>
      <c r="O42" s="188"/>
      <c r="P42" s="188"/>
      <c r="Q42" s="188"/>
      <c r="R42" s="228"/>
      <c r="S42" s="228"/>
      <c r="T42" s="229"/>
      <c r="U42" s="228"/>
      <c r="V42" s="1285">
        <f t="shared" si="4"/>
        <v>0</v>
      </c>
    </row>
    <row r="43" spans="1:22" s="6" customFormat="1" ht="25" customHeight="1">
      <c r="A43" s="185" t="s">
        <v>202</v>
      </c>
      <c r="B43" s="187"/>
      <c r="C43" s="186"/>
      <c r="D43" s="185"/>
      <c r="E43" s="185" t="s">
        <v>202</v>
      </c>
      <c r="F43" s="185" t="s">
        <v>202</v>
      </c>
      <c r="G43" s="185"/>
      <c r="H43" s="185"/>
      <c r="I43" s="185"/>
      <c r="J43" s="185"/>
      <c r="K43" s="187"/>
      <c r="L43" s="187"/>
      <c r="M43" s="187"/>
      <c r="N43" s="188"/>
      <c r="O43" s="188"/>
      <c r="P43" s="188"/>
      <c r="Q43" s="188"/>
      <c r="R43" s="228"/>
      <c r="S43" s="228"/>
      <c r="T43" s="229"/>
      <c r="U43" s="228"/>
      <c r="V43" s="1285">
        <f t="shared" si="4"/>
        <v>0</v>
      </c>
    </row>
    <row r="44" spans="1:22" s="6" customFormat="1" ht="25" customHeight="1">
      <c r="A44" s="185" t="s">
        <v>202</v>
      </c>
      <c r="B44" s="187"/>
      <c r="C44" s="186"/>
      <c r="D44" s="185"/>
      <c r="E44" s="185" t="s">
        <v>202</v>
      </c>
      <c r="F44" s="185" t="s">
        <v>202</v>
      </c>
      <c r="G44" s="185"/>
      <c r="H44" s="185"/>
      <c r="I44" s="185"/>
      <c r="J44" s="185"/>
      <c r="K44" s="187"/>
      <c r="L44" s="187"/>
      <c r="M44" s="187"/>
      <c r="N44" s="188"/>
      <c r="O44" s="188"/>
      <c r="P44" s="188"/>
      <c r="Q44" s="188"/>
      <c r="R44" s="228"/>
      <c r="S44" s="228"/>
      <c r="T44" s="229"/>
      <c r="U44" s="228"/>
      <c r="V44" s="1285">
        <f t="shared" si="4"/>
        <v>0</v>
      </c>
    </row>
    <row r="45" spans="1:22" s="6" customFormat="1" ht="25" customHeight="1">
      <c r="A45" s="185" t="s">
        <v>202</v>
      </c>
      <c r="B45" s="187"/>
      <c r="C45" s="186"/>
      <c r="D45" s="185"/>
      <c r="E45" s="185" t="s">
        <v>202</v>
      </c>
      <c r="F45" s="185" t="s">
        <v>202</v>
      </c>
      <c r="G45" s="185"/>
      <c r="H45" s="185"/>
      <c r="I45" s="185"/>
      <c r="J45" s="185"/>
      <c r="K45" s="187"/>
      <c r="L45" s="187"/>
      <c r="M45" s="187"/>
      <c r="N45" s="188"/>
      <c r="O45" s="188"/>
      <c r="P45" s="188"/>
      <c r="Q45" s="188"/>
      <c r="R45" s="228"/>
      <c r="S45" s="228"/>
      <c r="T45" s="229"/>
      <c r="U45" s="228"/>
      <c r="V45" s="1285">
        <f t="shared" si="4"/>
        <v>0</v>
      </c>
    </row>
    <row r="46" spans="1:22" s="6" customFormat="1" ht="25" customHeight="1">
      <c r="A46" s="185" t="s">
        <v>202</v>
      </c>
      <c r="B46" s="187"/>
      <c r="C46" s="186"/>
      <c r="D46" s="185"/>
      <c r="E46" s="185" t="s">
        <v>202</v>
      </c>
      <c r="F46" s="185" t="s">
        <v>202</v>
      </c>
      <c r="G46" s="185"/>
      <c r="H46" s="185"/>
      <c r="I46" s="185"/>
      <c r="J46" s="185"/>
      <c r="K46" s="187"/>
      <c r="L46" s="187"/>
      <c r="M46" s="187"/>
      <c r="N46" s="188"/>
      <c r="O46" s="188"/>
      <c r="P46" s="188"/>
      <c r="Q46" s="188"/>
      <c r="R46" s="228"/>
      <c r="S46" s="228"/>
      <c r="T46" s="229"/>
      <c r="U46" s="228"/>
      <c r="V46" s="1285">
        <f t="shared" si="4"/>
        <v>0</v>
      </c>
    </row>
    <row r="47" spans="1:22" s="6" customFormat="1" ht="25" customHeight="1">
      <c r="A47" s="185" t="s">
        <v>202</v>
      </c>
      <c r="B47" s="187"/>
      <c r="C47" s="186"/>
      <c r="D47" s="185"/>
      <c r="E47" s="185" t="s">
        <v>202</v>
      </c>
      <c r="F47" s="185" t="s">
        <v>202</v>
      </c>
      <c r="G47" s="185"/>
      <c r="H47" s="185"/>
      <c r="I47" s="185"/>
      <c r="J47" s="185"/>
      <c r="K47" s="187"/>
      <c r="L47" s="187"/>
      <c r="M47" s="187"/>
      <c r="N47" s="188"/>
      <c r="O47" s="188"/>
      <c r="P47" s="188"/>
      <c r="Q47" s="188"/>
      <c r="R47" s="228"/>
      <c r="S47" s="228"/>
      <c r="T47" s="229"/>
      <c r="U47" s="228"/>
      <c r="V47" s="1285">
        <f t="shared" si="4"/>
        <v>0</v>
      </c>
    </row>
    <row r="48" spans="1:22" s="6" customFormat="1" ht="25" customHeight="1">
      <c r="A48" s="185" t="s">
        <v>202</v>
      </c>
      <c r="B48" s="187"/>
      <c r="C48" s="186"/>
      <c r="D48" s="185"/>
      <c r="E48" s="185" t="s">
        <v>202</v>
      </c>
      <c r="F48" s="185" t="s">
        <v>202</v>
      </c>
      <c r="G48" s="185"/>
      <c r="H48" s="185"/>
      <c r="I48" s="185"/>
      <c r="J48" s="185"/>
      <c r="K48" s="187"/>
      <c r="L48" s="187"/>
      <c r="M48" s="187"/>
      <c r="N48" s="188"/>
      <c r="O48" s="188"/>
      <c r="P48" s="188"/>
      <c r="Q48" s="188"/>
      <c r="R48" s="228"/>
      <c r="S48" s="228"/>
      <c r="T48" s="229"/>
      <c r="U48" s="228"/>
      <c r="V48" s="1285">
        <f t="shared" si="4"/>
        <v>0</v>
      </c>
    </row>
    <row r="49" spans="1:22" s="6" customFormat="1" ht="25" customHeight="1">
      <c r="A49" s="185" t="s">
        <v>202</v>
      </c>
      <c r="B49" s="187"/>
      <c r="C49" s="186"/>
      <c r="D49" s="185"/>
      <c r="E49" s="185" t="s">
        <v>202</v>
      </c>
      <c r="F49" s="185" t="s">
        <v>202</v>
      </c>
      <c r="G49" s="185"/>
      <c r="H49" s="185"/>
      <c r="I49" s="185"/>
      <c r="J49" s="185"/>
      <c r="K49" s="187"/>
      <c r="L49" s="187"/>
      <c r="M49" s="187"/>
      <c r="N49" s="188"/>
      <c r="O49" s="188"/>
      <c r="P49" s="188"/>
      <c r="Q49" s="188"/>
      <c r="R49" s="228"/>
      <c r="S49" s="228"/>
      <c r="T49" s="229"/>
      <c r="U49" s="228"/>
      <c r="V49" s="1285">
        <f t="shared" si="4"/>
        <v>0</v>
      </c>
    </row>
    <row r="50" spans="1:22" s="6" customFormat="1" ht="25" customHeight="1">
      <c r="A50" s="185" t="s">
        <v>202</v>
      </c>
      <c r="B50" s="187"/>
      <c r="C50" s="186"/>
      <c r="D50" s="185"/>
      <c r="E50" s="185" t="s">
        <v>202</v>
      </c>
      <c r="F50" s="185" t="s">
        <v>202</v>
      </c>
      <c r="G50" s="185"/>
      <c r="H50" s="185"/>
      <c r="I50" s="185"/>
      <c r="J50" s="185"/>
      <c r="K50" s="187"/>
      <c r="L50" s="187"/>
      <c r="M50" s="187"/>
      <c r="N50" s="188"/>
      <c r="O50" s="188"/>
      <c r="P50" s="188"/>
      <c r="Q50" s="188"/>
      <c r="R50" s="228"/>
      <c r="S50" s="228"/>
      <c r="T50" s="229"/>
      <c r="U50" s="228"/>
      <c r="V50" s="1285">
        <f t="shared" si="4"/>
        <v>0</v>
      </c>
    </row>
    <row r="51" spans="1:22" s="6" customFormat="1" ht="25" customHeight="1">
      <c r="A51" s="185" t="s">
        <v>202</v>
      </c>
      <c r="B51" s="187"/>
      <c r="C51" s="186"/>
      <c r="D51" s="185"/>
      <c r="E51" s="185" t="s">
        <v>202</v>
      </c>
      <c r="F51" s="185" t="s">
        <v>202</v>
      </c>
      <c r="G51" s="185"/>
      <c r="H51" s="185"/>
      <c r="I51" s="185"/>
      <c r="J51" s="185"/>
      <c r="K51" s="187"/>
      <c r="L51" s="187"/>
      <c r="M51" s="187"/>
      <c r="N51" s="188"/>
      <c r="O51" s="188"/>
      <c r="P51" s="188"/>
      <c r="Q51" s="188"/>
      <c r="R51" s="228"/>
      <c r="S51" s="228"/>
      <c r="T51" s="229"/>
      <c r="U51" s="228"/>
      <c r="V51" s="1285">
        <f t="shared" si="4"/>
        <v>0</v>
      </c>
    </row>
    <row r="52" spans="1:22" s="6" customFormat="1" ht="25" customHeight="1">
      <c r="A52" s="185" t="s">
        <v>202</v>
      </c>
      <c r="B52" s="187"/>
      <c r="C52" s="186"/>
      <c r="D52" s="185"/>
      <c r="E52" s="185" t="s">
        <v>202</v>
      </c>
      <c r="F52" s="185" t="s">
        <v>202</v>
      </c>
      <c r="G52" s="185"/>
      <c r="H52" s="185"/>
      <c r="I52" s="185"/>
      <c r="J52" s="185"/>
      <c r="K52" s="187"/>
      <c r="L52" s="187"/>
      <c r="M52" s="187"/>
      <c r="N52" s="188"/>
      <c r="O52" s="188"/>
      <c r="P52" s="188"/>
      <c r="Q52" s="188"/>
      <c r="R52" s="228"/>
      <c r="S52" s="228"/>
      <c r="T52" s="229"/>
      <c r="U52" s="228"/>
      <c r="V52" s="1285">
        <f t="shared" si="4"/>
        <v>0</v>
      </c>
    </row>
    <row r="53" spans="1:22" s="6" customFormat="1" ht="25" customHeight="1">
      <c r="A53" s="185" t="s">
        <v>202</v>
      </c>
      <c r="B53" s="187"/>
      <c r="C53" s="186"/>
      <c r="D53" s="185"/>
      <c r="E53" s="185" t="s">
        <v>202</v>
      </c>
      <c r="F53" s="185" t="s">
        <v>202</v>
      </c>
      <c r="G53" s="185"/>
      <c r="H53" s="185"/>
      <c r="I53" s="185"/>
      <c r="J53" s="185"/>
      <c r="K53" s="187"/>
      <c r="L53" s="187"/>
      <c r="M53" s="187"/>
      <c r="N53" s="188"/>
      <c r="O53" s="188"/>
      <c r="P53" s="188"/>
      <c r="Q53" s="188"/>
      <c r="R53" s="228"/>
      <c r="S53" s="228"/>
      <c r="T53" s="229"/>
      <c r="U53" s="228"/>
      <c r="V53" s="1285">
        <f t="shared" si="4"/>
        <v>0</v>
      </c>
    </row>
    <row r="54" spans="1:22" s="6" customFormat="1" ht="25" customHeight="1">
      <c r="A54" s="185" t="s">
        <v>202</v>
      </c>
      <c r="B54" s="187"/>
      <c r="C54" s="186"/>
      <c r="D54" s="185"/>
      <c r="E54" s="185" t="s">
        <v>202</v>
      </c>
      <c r="F54" s="185" t="s">
        <v>202</v>
      </c>
      <c r="G54" s="185"/>
      <c r="H54" s="185"/>
      <c r="I54" s="185"/>
      <c r="J54" s="185"/>
      <c r="K54" s="187"/>
      <c r="L54" s="187"/>
      <c r="M54" s="187"/>
      <c r="N54" s="188"/>
      <c r="O54" s="188"/>
      <c r="P54" s="188"/>
      <c r="Q54" s="188"/>
      <c r="R54" s="228"/>
      <c r="S54" s="228"/>
      <c r="T54" s="229"/>
      <c r="U54" s="228"/>
      <c r="V54" s="1285">
        <f t="shared" si="4"/>
        <v>0</v>
      </c>
    </row>
    <row r="55" spans="1:22" s="6" customFormat="1" ht="25" customHeight="1">
      <c r="A55" s="185" t="s">
        <v>202</v>
      </c>
      <c r="B55" s="187"/>
      <c r="C55" s="186"/>
      <c r="D55" s="185"/>
      <c r="E55" s="185" t="s">
        <v>202</v>
      </c>
      <c r="F55" s="185" t="s">
        <v>202</v>
      </c>
      <c r="G55" s="185"/>
      <c r="H55" s="185"/>
      <c r="I55" s="185"/>
      <c r="J55" s="185"/>
      <c r="K55" s="187"/>
      <c r="L55" s="187"/>
      <c r="M55" s="187"/>
      <c r="N55" s="188"/>
      <c r="O55" s="188"/>
      <c r="P55" s="188"/>
      <c r="Q55" s="188"/>
      <c r="R55" s="228"/>
      <c r="S55" s="228"/>
      <c r="T55" s="229"/>
      <c r="U55" s="228"/>
      <c r="V55" s="1285">
        <f t="shared" si="4"/>
        <v>0</v>
      </c>
    </row>
    <row r="56" spans="1:22" s="6" customFormat="1" ht="25" customHeight="1">
      <c r="A56" s="185" t="s">
        <v>202</v>
      </c>
      <c r="B56" s="187"/>
      <c r="C56" s="186"/>
      <c r="D56" s="185"/>
      <c r="E56" s="185" t="s">
        <v>202</v>
      </c>
      <c r="F56" s="185" t="s">
        <v>202</v>
      </c>
      <c r="G56" s="185"/>
      <c r="H56" s="185"/>
      <c r="I56" s="185"/>
      <c r="J56" s="185"/>
      <c r="K56" s="187"/>
      <c r="L56" s="187"/>
      <c r="M56" s="187"/>
      <c r="N56" s="188"/>
      <c r="O56" s="188"/>
      <c r="P56" s="188"/>
      <c r="Q56" s="188"/>
      <c r="R56" s="228"/>
      <c r="S56" s="228"/>
      <c r="T56" s="229"/>
      <c r="U56" s="228"/>
      <c r="V56" s="1285">
        <f t="shared" si="4"/>
        <v>0</v>
      </c>
    </row>
    <row r="57" spans="1:22" s="6" customFormat="1" ht="25" customHeight="1">
      <c r="A57" s="185" t="s">
        <v>202</v>
      </c>
      <c r="B57" s="187"/>
      <c r="C57" s="186"/>
      <c r="D57" s="185"/>
      <c r="E57" s="185" t="s">
        <v>202</v>
      </c>
      <c r="F57" s="185" t="s">
        <v>202</v>
      </c>
      <c r="G57" s="185"/>
      <c r="H57" s="185"/>
      <c r="I57" s="185"/>
      <c r="J57" s="185"/>
      <c r="K57" s="187"/>
      <c r="L57" s="187"/>
      <c r="M57" s="187"/>
      <c r="N57" s="188"/>
      <c r="O57" s="188"/>
      <c r="P57" s="188"/>
      <c r="Q57" s="188"/>
      <c r="R57" s="228"/>
      <c r="S57" s="228"/>
      <c r="T57" s="229"/>
      <c r="U57" s="228"/>
      <c r="V57" s="1285">
        <f t="shared" si="4"/>
        <v>0</v>
      </c>
    </row>
    <row r="58" spans="1:22" s="6" customFormat="1" ht="25" customHeight="1">
      <c r="A58" s="185" t="s">
        <v>202</v>
      </c>
      <c r="B58" s="187"/>
      <c r="C58" s="186"/>
      <c r="D58" s="185"/>
      <c r="E58" s="185" t="s">
        <v>202</v>
      </c>
      <c r="F58" s="185" t="s">
        <v>202</v>
      </c>
      <c r="G58" s="185"/>
      <c r="H58" s="185"/>
      <c r="I58" s="185"/>
      <c r="J58" s="185"/>
      <c r="K58" s="187"/>
      <c r="L58" s="187"/>
      <c r="M58" s="187"/>
      <c r="N58" s="188"/>
      <c r="O58" s="188"/>
      <c r="P58" s="188"/>
      <c r="Q58" s="188"/>
      <c r="R58" s="228"/>
      <c r="S58" s="228"/>
      <c r="T58" s="229"/>
      <c r="U58" s="228"/>
      <c r="V58" s="1285">
        <f t="shared" si="4"/>
        <v>0</v>
      </c>
    </row>
    <row r="59" spans="1:22" s="6" customFormat="1" ht="25" customHeight="1">
      <c r="A59" s="185" t="s">
        <v>202</v>
      </c>
      <c r="B59" s="187"/>
      <c r="C59" s="186"/>
      <c r="D59" s="185"/>
      <c r="E59" s="185" t="s">
        <v>202</v>
      </c>
      <c r="F59" s="185" t="s">
        <v>202</v>
      </c>
      <c r="G59" s="185"/>
      <c r="H59" s="185"/>
      <c r="I59" s="185"/>
      <c r="J59" s="185"/>
      <c r="K59" s="187"/>
      <c r="L59" s="187"/>
      <c r="M59" s="187"/>
      <c r="N59" s="188"/>
      <c r="O59" s="188"/>
      <c r="P59" s="188"/>
      <c r="Q59" s="188"/>
      <c r="R59" s="228"/>
      <c r="S59" s="228"/>
      <c r="T59" s="229"/>
      <c r="U59" s="228"/>
      <c r="V59" s="1285">
        <f t="shared" si="4"/>
        <v>0</v>
      </c>
    </row>
    <row r="60" spans="1:22" s="6" customFormat="1" ht="25" customHeight="1">
      <c r="A60" s="185" t="s">
        <v>202</v>
      </c>
      <c r="B60" s="187"/>
      <c r="C60" s="186"/>
      <c r="D60" s="185"/>
      <c r="E60" s="185" t="s">
        <v>202</v>
      </c>
      <c r="F60" s="185" t="s">
        <v>202</v>
      </c>
      <c r="G60" s="185"/>
      <c r="H60" s="185"/>
      <c r="I60" s="185"/>
      <c r="J60" s="185"/>
      <c r="K60" s="187"/>
      <c r="L60" s="187"/>
      <c r="M60" s="187"/>
      <c r="N60" s="188"/>
      <c r="O60" s="188"/>
      <c r="P60" s="188"/>
      <c r="Q60" s="188"/>
      <c r="R60" s="228"/>
      <c r="S60" s="228"/>
      <c r="T60" s="229"/>
      <c r="U60" s="228"/>
      <c r="V60" s="1285">
        <f t="shared" si="4"/>
        <v>0</v>
      </c>
    </row>
    <row r="61" spans="1:22" s="6" customFormat="1" ht="25" customHeight="1">
      <c r="A61" s="185" t="s">
        <v>202</v>
      </c>
      <c r="B61" s="187"/>
      <c r="C61" s="186"/>
      <c r="D61" s="185"/>
      <c r="E61" s="185" t="s">
        <v>202</v>
      </c>
      <c r="F61" s="185" t="s">
        <v>202</v>
      </c>
      <c r="G61" s="185"/>
      <c r="H61" s="185"/>
      <c r="I61" s="185"/>
      <c r="J61" s="185"/>
      <c r="K61" s="187"/>
      <c r="L61" s="187"/>
      <c r="M61" s="187"/>
      <c r="N61" s="188"/>
      <c r="O61" s="188"/>
      <c r="P61" s="188"/>
      <c r="Q61" s="188"/>
      <c r="R61" s="228"/>
      <c r="S61" s="228"/>
      <c r="T61" s="229"/>
      <c r="U61" s="228"/>
      <c r="V61" s="1285">
        <f t="shared" si="4"/>
        <v>0</v>
      </c>
    </row>
    <row r="62" spans="1:22" s="6" customFormat="1" ht="25" customHeight="1">
      <c r="A62" s="185" t="s">
        <v>202</v>
      </c>
      <c r="B62" s="187"/>
      <c r="C62" s="186"/>
      <c r="D62" s="185"/>
      <c r="E62" s="185" t="s">
        <v>202</v>
      </c>
      <c r="F62" s="185" t="s">
        <v>202</v>
      </c>
      <c r="G62" s="185"/>
      <c r="H62" s="185"/>
      <c r="I62" s="185"/>
      <c r="J62" s="185"/>
      <c r="K62" s="187"/>
      <c r="L62" s="187"/>
      <c r="M62" s="187"/>
      <c r="N62" s="188"/>
      <c r="O62" s="188"/>
      <c r="P62" s="188"/>
      <c r="Q62" s="188"/>
      <c r="R62" s="228"/>
      <c r="S62" s="228"/>
      <c r="T62" s="229"/>
      <c r="U62" s="228"/>
      <c r="V62" s="1285">
        <f t="shared" si="4"/>
        <v>0</v>
      </c>
    </row>
    <row r="63" spans="1:22" s="6" customFormat="1" ht="25" customHeight="1">
      <c r="A63" s="185" t="s">
        <v>202</v>
      </c>
      <c r="B63" s="187"/>
      <c r="C63" s="186"/>
      <c r="D63" s="185"/>
      <c r="E63" s="185" t="s">
        <v>202</v>
      </c>
      <c r="F63" s="185" t="s">
        <v>202</v>
      </c>
      <c r="G63" s="185"/>
      <c r="H63" s="185"/>
      <c r="I63" s="185"/>
      <c r="J63" s="185"/>
      <c r="K63" s="187"/>
      <c r="L63" s="187"/>
      <c r="M63" s="187"/>
      <c r="N63" s="188"/>
      <c r="O63" s="188"/>
      <c r="P63" s="188"/>
      <c r="Q63" s="188"/>
      <c r="R63" s="228"/>
      <c r="S63" s="228"/>
      <c r="T63" s="229"/>
      <c r="U63" s="228"/>
      <c r="V63" s="1285">
        <f t="shared" si="4"/>
        <v>0</v>
      </c>
    </row>
    <row r="64" spans="1:22" s="6" customFormat="1" ht="25" customHeight="1">
      <c r="A64" s="185" t="s">
        <v>202</v>
      </c>
      <c r="B64" s="187"/>
      <c r="C64" s="186"/>
      <c r="D64" s="185"/>
      <c r="E64" s="185" t="s">
        <v>202</v>
      </c>
      <c r="F64" s="185" t="s">
        <v>202</v>
      </c>
      <c r="G64" s="185"/>
      <c r="H64" s="185"/>
      <c r="I64" s="185"/>
      <c r="J64" s="185"/>
      <c r="K64" s="187"/>
      <c r="L64" s="187"/>
      <c r="M64" s="187"/>
      <c r="N64" s="188"/>
      <c r="O64" s="188"/>
      <c r="P64" s="188"/>
      <c r="Q64" s="188"/>
      <c r="R64" s="228"/>
      <c r="S64" s="228"/>
      <c r="T64" s="229"/>
      <c r="U64" s="228"/>
      <c r="V64" s="1285">
        <f t="shared" si="4"/>
        <v>0</v>
      </c>
    </row>
    <row r="65" spans="1:22" s="6" customFormat="1" ht="25" customHeight="1">
      <c r="A65" s="185" t="s">
        <v>202</v>
      </c>
      <c r="B65" s="187"/>
      <c r="C65" s="186"/>
      <c r="D65" s="185"/>
      <c r="E65" s="185" t="s">
        <v>202</v>
      </c>
      <c r="F65" s="185" t="s">
        <v>202</v>
      </c>
      <c r="G65" s="185"/>
      <c r="H65" s="185"/>
      <c r="I65" s="185"/>
      <c r="J65" s="185"/>
      <c r="K65" s="187"/>
      <c r="L65" s="187"/>
      <c r="M65" s="187"/>
      <c r="N65" s="188"/>
      <c r="O65" s="188"/>
      <c r="P65" s="188"/>
      <c r="Q65" s="188"/>
      <c r="R65" s="228"/>
      <c r="S65" s="228"/>
      <c r="T65" s="229"/>
      <c r="U65" s="228"/>
      <c r="V65" s="1285">
        <f t="shared" si="4"/>
        <v>0</v>
      </c>
    </row>
    <row r="66" spans="1:22" s="6" customFormat="1" ht="25" customHeight="1">
      <c r="A66" s="185" t="s">
        <v>202</v>
      </c>
      <c r="B66" s="187"/>
      <c r="C66" s="186"/>
      <c r="D66" s="185"/>
      <c r="E66" s="185" t="s">
        <v>202</v>
      </c>
      <c r="F66" s="185" t="s">
        <v>202</v>
      </c>
      <c r="G66" s="185"/>
      <c r="H66" s="185"/>
      <c r="I66" s="185"/>
      <c r="J66" s="185"/>
      <c r="K66" s="187"/>
      <c r="L66" s="187"/>
      <c r="M66" s="187"/>
      <c r="N66" s="188"/>
      <c r="O66" s="188"/>
      <c r="P66" s="188"/>
      <c r="Q66" s="188"/>
      <c r="R66" s="228"/>
      <c r="S66" s="228"/>
      <c r="T66" s="229"/>
      <c r="U66" s="228"/>
      <c r="V66" s="1285">
        <f t="shared" si="4"/>
        <v>0</v>
      </c>
    </row>
    <row r="67" spans="1:22" s="6" customFormat="1" ht="25" customHeight="1">
      <c r="A67" s="185" t="s">
        <v>202</v>
      </c>
      <c r="B67" s="187"/>
      <c r="C67" s="186"/>
      <c r="D67" s="185"/>
      <c r="E67" s="185" t="s">
        <v>202</v>
      </c>
      <c r="F67" s="185" t="s">
        <v>202</v>
      </c>
      <c r="G67" s="185"/>
      <c r="H67" s="185"/>
      <c r="I67" s="185"/>
      <c r="J67" s="185"/>
      <c r="K67" s="187"/>
      <c r="L67" s="187"/>
      <c r="M67" s="187"/>
      <c r="N67" s="188"/>
      <c r="O67" s="188"/>
      <c r="P67" s="188"/>
      <c r="Q67" s="188"/>
      <c r="R67" s="228"/>
      <c r="S67" s="228"/>
      <c r="T67" s="229"/>
      <c r="U67" s="228"/>
      <c r="V67" s="1285">
        <f t="shared" si="4"/>
        <v>0</v>
      </c>
    </row>
    <row r="68" spans="1:22" s="6" customFormat="1" ht="25" customHeight="1">
      <c r="A68" s="185" t="s">
        <v>202</v>
      </c>
      <c r="B68" s="187"/>
      <c r="C68" s="186"/>
      <c r="D68" s="185"/>
      <c r="E68" s="185" t="s">
        <v>202</v>
      </c>
      <c r="F68" s="185" t="s">
        <v>202</v>
      </c>
      <c r="G68" s="185"/>
      <c r="H68" s="185"/>
      <c r="I68" s="185"/>
      <c r="J68" s="185"/>
      <c r="K68" s="187"/>
      <c r="L68" s="187"/>
      <c r="M68" s="187"/>
      <c r="N68" s="188"/>
      <c r="O68" s="188"/>
      <c r="P68" s="188"/>
      <c r="Q68" s="188"/>
      <c r="R68" s="228"/>
      <c r="S68" s="228"/>
      <c r="T68" s="229"/>
      <c r="U68" s="228"/>
      <c r="V68" s="1285">
        <f t="shared" si="4"/>
        <v>0</v>
      </c>
    </row>
    <row r="69" spans="1:22" s="6" customFormat="1" ht="25" customHeight="1">
      <c r="A69" s="185" t="s">
        <v>202</v>
      </c>
      <c r="B69" s="187"/>
      <c r="C69" s="186"/>
      <c r="D69" s="185"/>
      <c r="E69" s="185" t="s">
        <v>202</v>
      </c>
      <c r="F69" s="185" t="s">
        <v>202</v>
      </c>
      <c r="G69" s="185"/>
      <c r="H69" s="185"/>
      <c r="I69" s="185"/>
      <c r="J69" s="185"/>
      <c r="K69" s="187"/>
      <c r="L69" s="187"/>
      <c r="M69" s="187"/>
      <c r="N69" s="188"/>
      <c r="O69" s="188"/>
      <c r="P69" s="188"/>
      <c r="Q69" s="188"/>
      <c r="R69" s="228"/>
      <c r="S69" s="228"/>
      <c r="T69" s="229"/>
      <c r="U69" s="228"/>
      <c r="V69" s="1285">
        <f t="shared" si="4"/>
        <v>0</v>
      </c>
    </row>
    <row r="70" spans="1:22" s="6" customFormat="1" ht="25" customHeight="1">
      <c r="A70" s="185" t="s">
        <v>202</v>
      </c>
      <c r="B70" s="187"/>
      <c r="C70" s="186"/>
      <c r="D70" s="185"/>
      <c r="E70" s="185" t="s">
        <v>202</v>
      </c>
      <c r="F70" s="185" t="s">
        <v>202</v>
      </c>
      <c r="G70" s="185"/>
      <c r="H70" s="185"/>
      <c r="I70" s="185"/>
      <c r="J70" s="185"/>
      <c r="K70" s="187"/>
      <c r="L70" s="187"/>
      <c r="M70" s="187"/>
      <c r="N70" s="188"/>
      <c r="O70" s="188"/>
      <c r="P70" s="188"/>
      <c r="Q70" s="188"/>
      <c r="R70" s="228"/>
      <c r="S70" s="228"/>
      <c r="T70" s="229"/>
      <c r="U70" s="228"/>
      <c r="V70" s="1285">
        <f t="shared" si="4"/>
        <v>0</v>
      </c>
    </row>
    <row r="71" spans="1:22" s="6" customFormat="1" ht="25" customHeight="1">
      <c r="A71" s="185" t="s">
        <v>202</v>
      </c>
      <c r="B71" s="187"/>
      <c r="C71" s="186"/>
      <c r="D71" s="185"/>
      <c r="E71" s="185" t="s">
        <v>202</v>
      </c>
      <c r="F71" s="185" t="s">
        <v>202</v>
      </c>
      <c r="G71" s="185"/>
      <c r="H71" s="185"/>
      <c r="I71" s="185"/>
      <c r="J71" s="185"/>
      <c r="K71" s="187"/>
      <c r="L71" s="187"/>
      <c r="M71" s="187"/>
      <c r="N71" s="188"/>
      <c r="O71" s="188"/>
      <c r="P71" s="188"/>
      <c r="Q71" s="188"/>
      <c r="R71" s="228"/>
      <c r="S71" s="228"/>
      <c r="T71" s="229"/>
      <c r="U71" s="228"/>
      <c r="V71" s="1285">
        <f t="shared" si="4"/>
        <v>0</v>
      </c>
    </row>
    <row r="72" spans="1:22" s="6" customFormat="1" ht="25" customHeight="1">
      <c r="A72" s="185" t="s">
        <v>202</v>
      </c>
      <c r="B72" s="187"/>
      <c r="C72" s="186"/>
      <c r="D72" s="185"/>
      <c r="E72" s="185" t="s">
        <v>202</v>
      </c>
      <c r="F72" s="185" t="s">
        <v>202</v>
      </c>
      <c r="G72" s="185"/>
      <c r="H72" s="185"/>
      <c r="I72" s="185"/>
      <c r="J72" s="185"/>
      <c r="K72" s="187"/>
      <c r="L72" s="187"/>
      <c r="M72" s="187"/>
      <c r="N72" s="188"/>
      <c r="O72" s="188"/>
      <c r="P72" s="188"/>
      <c r="Q72" s="188"/>
      <c r="R72" s="228"/>
      <c r="S72" s="228"/>
      <c r="T72" s="229"/>
      <c r="U72" s="228"/>
      <c r="V72" s="1285">
        <f t="shared" si="4"/>
        <v>0</v>
      </c>
    </row>
    <row r="73" spans="1:22" s="6" customFormat="1" ht="25" customHeight="1">
      <c r="A73" s="185" t="s">
        <v>202</v>
      </c>
      <c r="B73" s="187"/>
      <c r="C73" s="186"/>
      <c r="D73" s="185"/>
      <c r="E73" s="185" t="s">
        <v>202</v>
      </c>
      <c r="F73" s="185" t="s">
        <v>202</v>
      </c>
      <c r="G73" s="185"/>
      <c r="H73" s="185"/>
      <c r="I73" s="185"/>
      <c r="J73" s="185"/>
      <c r="K73" s="187"/>
      <c r="L73" s="187"/>
      <c r="M73" s="187"/>
      <c r="N73" s="188"/>
      <c r="O73" s="188"/>
      <c r="P73" s="188"/>
      <c r="Q73" s="188"/>
      <c r="R73" s="228"/>
      <c r="S73" s="228"/>
      <c r="T73" s="229"/>
      <c r="U73" s="228"/>
      <c r="V73" s="1285">
        <f t="shared" si="4"/>
        <v>0</v>
      </c>
    </row>
    <row r="74" spans="1:22" s="6" customFormat="1" ht="25" customHeight="1">
      <c r="A74" s="185" t="s">
        <v>202</v>
      </c>
      <c r="B74" s="187"/>
      <c r="C74" s="186"/>
      <c r="D74" s="185"/>
      <c r="E74" s="185" t="s">
        <v>202</v>
      </c>
      <c r="F74" s="185" t="s">
        <v>202</v>
      </c>
      <c r="G74" s="185"/>
      <c r="H74" s="185"/>
      <c r="I74" s="185"/>
      <c r="J74" s="185"/>
      <c r="K74" s="187"/>
      <c r="L74" s="187"/>
      <c r="M74" s="187"/>
      <c r="N74" s="188"/>
      <c r="O74" s="188"/>
      <c r="P74" s="188"/>
      <c r="Q74" s="188"/>
      <c r="R74" s="228"/>
      <c r="S74" s="228"/>
      <c r="T74" s="229"/>
      <c r="U74" s="228"/>
      <c r="V74" s="1285">
        <f t="shared" si="4"/>
        <v>0</v>
      </c>
    </row>
    <row r="75" spans="1:22" s="6" customFormat="1" ht="25" customHeight="1">
      <c r="A75" s="185" t="s">
        <v>202</v>
      </c>
      <c r="B75" s="187"/>
      <c r="C75" s="186"/>
      <c r="D75" s="185"/>
      <c r="E75" s="185" t="s">
        <v>202</v>
      </c>
      <c r="F75" s="185" t="s">
        <v>202</v>
      </c>
      <c r="G75" s="185"/>
      <c r="H75" s="185"/>
      <c r="I75" s="185"/>
      <c r="J75" s="185"/>
      <c r="K75" s="187"/>
      <c r="L75" s="187"/>
      <c r="M75" s="187"/>
      <c r="N75" s="188"/>
      <c r="O75" s="188"/>
      <c r="P75" s="188"/>
      <c r="Q75" s="188"/>
      <c r="R75" s="228"/>
      <c r="S75" s="228"/>
      <c r="T75" s="229"/>
      <c r="U75" s="228"/>
      <c r="V75" s="1285">
        <f t="shared" si="4"/>
        <v>0</v>
      </c>
    </row>
    <row r="76" spans="1:22" s="6" customFormat="1" ht="25" customHeight="1">
      <c r="A76" s="185" t="s">
        <v>202</v>
      </c>
      <c r="B76" s="187"/>
      <c r="C76" s="186"/>
      <c r="D76" s="185"/>
      <c r="E76" s="185" t="s">
        <v>202</v>
      </c>
      <c r="F76" s="185" t="s">
        <v>202</v>
      </c>
      <c r="G76" s="185"/>
      <c r="H76" s="185"/>
      <c r="I76" s="185"/>
      <c r="J76" s="185"/>
      <c r="K76" s="187"/>
      <c r="L76" s="187"/>
      <c r="M76" s="187"/>
      <c r="N76" s="188"/>
      <c r="O76" s="188"/>
      <c r="P76" s="188"/>
      <c r="Q76" s="188"/>
      <c r="R76" s="228"/>
      <c r="S76" s="228"/>
      <c r="T76" s="229"/>
      <c r="U76" s="228"/>
      <c r="V76" s="1285">
        <f t="shared" si="4"/>
        <v>0</v>
      </c>
    </row>
    <row r="77" spans="1:22" s="6" customFormat="1" ht="25" customHeight="1">
      <c r="A77" s="185" t="s">
        <v>202</v>
      </c>
      <c r="B77" s="187"/>
      <c r="C77" s="186"/>
      <c r="D77" s="185"/>
      <c r="E77" s="185" t="s">
        <v>202</v>
      </c>
      <c r="F77" s="185" t="s">
        <v>202</v>
      </c>
      <c r="G77" s="185"/>
      <c r="H77" s="185"/>
      <c r="I77" s="185"/>
      <c r="J77" s="185"/>
      <c r="K77" s="187"/>
      <c r="L77" s="187"/>
      <c r="M77" s="187"/>
      <c r="N77" s="188"/>
      <c r="O77" s="188"/>
      <c r="P77" s="188"/>
      <c r="Q77" s="188"/>
      <c r="R77" s="228"/>
      <c r="S77" s="228"/>
      <c r="T77" s="229"/>
      <c r="U77" s="228"/>
      <c r="V77" s="1285">
        <f t="shared" si="4"/>
        <v>0</v>
      </c>
    </row>
    <row r="78" spans="1:22" s="6" customFormat="1" ht="25" customHeight="1">
      <c r="A78" s="185" t="s">
        <v>202</v>
      </c>
      <c r="B78" s="187"/>
      <c r="C78" s="186"/>
      <c r="D78" s="185"/>
      <c r="E78" s="185" t="s">
        <v>202</v>
      </c>
      <c r="F78" s="185" t="s">
        <v>202</v>
      </c>
      <c r="G78" s="185"/>
      <c r="H78" s="185"/>
      <c r="I78" s="185"/>
      <c r="J78" s="185"/>
      <c r="K78" s="187"/>
      <c r="L78" s="187"/>
      <c r="M78" s="187"/>
      <c r="N78" s="188"/>
      <c r="O78" s="188"/>
      <c r="P78" s="188"/>
      <c r="Q78" s="188"/>
      <c r="R78" s="228"/>
      <c r="S78" s="228"/>
      <c r="T78" s="229"/>
      <c r="U78" s="228"/>
      <c r="V78" s="1285">
        <f t="shared" si="4"/>
        <v>0</v>
      </c>
    </row>
    <row r="79" spans="1:22" s="6" customFormat="1" ht="25" customHeight="1">
      <c r="A79" s="185" t="s">
        <v>202</v>
      </c>
      <c r="B79" s="187"/>
      <c r="C79" s="186"/>
      <c r="D79" s="185"/>
      <c r="E79" s="185" t="s">
        <v>202</v>
      </c>
      <c r="F79" s="185" t="s">
        <v>202</v>
      </c>
      <c r="G79" s="185"/>
      <c r="H79" s="185"/>
      <c r="I79" s="185"/>
      <c r="J79" s="185"/>
      <c r="K79" s="187"/>
      <c r="L79" s="187"/>
      <c r="M79" s="187"/>
      <c r="N79" s="188"/>
      <c r="O79" s="188"/>
      <c r="P79" s="188"/>
      <c r="Q79" s="188"/>
      <c r="R79" s="228"/>
      <c r="S79" s="228"/>
      <c r="T79" s="229"/>
      <c r="U79" s="228"/>
      <c r="V79" s="1285">
        <f t="shared" si="4"/>
        <v>0</v>
      </c>
    </row>
    <row r="80" spans="1:22" s="6" customFormat="1" ht="25" customHeight="1">
      <c r="A80" s="185" t="s">
        <v>202</v>
      </c>
      <c r="B80" s="187"/>
      <c r="C80" s="186"/>
      <c r="D80" s="185"/>
      <c r="E80" s="185" t="s">
        <v>202</v>
      </c>
      <c r="F80" s="185" t="s">
        <v>202</v>
      </c>
      <c r="G80" s="185"/>
      <c r="H80" s="185"/>
      <c r="I80" s="185"/>
      <c r="J80" s="185"/>
      <c r="K80" s="187"/>
      <c r="L80" s="187"/>
      <c r="M80" s="187"/>
      <c r="N80" s="188"/>
      <c r="O80" s="188"/>
      <c r="P80" s="188"/>
      <c r="Q80" s="188"/>
      <c r="R80" s="228"/>
      <c r="S80" s="228"/>
      <c r="T80" s="229"/>
      <c r="U80" s="228"/>
      <c r="V80" s="1285">
        <f t="shared" si="4"/>
        <v>0</v>
      </c>
    </row>
    <row r="81" spans="1:22" s="6" customFormat="1" ht="25" customHeight="1">
      <c r="A81" s="185" t="s">
        <v>202</v>
      </c>
      <c r="B81" s="187"/>
      <c r="C81" s="186"/>
      <c r="D81" s="185"/>
      <c r="E81" s="185" t="s">
        <v>202</v>
      </c>
      <c r="F81" s="185" t="s">
        <v>202</v>
      </c>
      <c r="G81" s="185"/>
      <c r="H81" s="185"/>
      <c r="I81" s="185"/>
      <c r="J81" s="185"/>
      <c r="K81" s="187"/>
      <c r="L81" s="187"/>
      <c r="M81" s="187"/>
      <c r="N81" s="188"/>
      <c r="O81" s="188"/>
      <c r="P81" s="188"/>
      <c r="Q81" s="188"/>
      <c r="R81" s="228"/>
      <c r="S81" s="228"/>
      <c r="T81" s="229"/>
      <c r="U81" s="228"/>
      <c r="V81" s="1285">
        <f t="shared" si="4"/>
        <v>0</v>
      </c>
    </row>
    <row r="82" spans="1:22" s="6" customFormat="1" ht="25" customHeight="1">
      <c r="A82" s="185" t="s">
        <v>202</v>
      </c>
      <c r="B82" s="187"/>
      <c r="C82" s="186"/>
      <c r="D82" s="185"/>
      <c r="E82" s="185" t="s">
        <v>202</v>
      </c>
      <c r="F82" s="185" t="s">
        <v>202</v>
      </c>
      <c r="G82" s="185"/>
      <c r="H82" s="185"/>
      <c r="I82" s="185"/>
      <c r="J82" s="185"/>
      <c r="K82" s="187"/>
      <c r="L82" s="187"/>
      <c r="M82" s="187"/>
      <c r="N82" s="188"/>
      <c r="O82" s="188"/>
      <c r="P82" s="188"/>
      <c r="Q82" s="188"/>
      <c r="R82" s="228"/>
      <c r="S82" s="228"/>
      <c r="T82" s="229"/>
      <c r="U82" s="228"/>
      <c r="V82" s="1285">
        <f t="shared" si="4"/>
        <v>0</v>
      </c>
    </row>
    <row r="83" spans="1:22" s="6" customFormat="1" ht="25" customHeight="1">
      <c r="A83" s="185" t="s">
        <v>202</v>
      </c>
      <c r="B83" s="187"/>
      <c r="C83" s="186"/>
      <c r="D83" s="185"/>
      <c r="E83" s="185" t="s">
        <v>202</v>
      </c>
      <c r="F83" s="185" t="s">
        <v>202</v>
      </c>
      <c r="G83" s="185"/>
      <c r="H83" s="185"/>
      <c r="I83" s="185"/>
      <c r="J83" s="185"/>
      <c r="K83" s="187"/>
      <c r="L83" s="187"/>
      <c r="M83" s="187"/>
      <c r="N83" s="188"/>
      <c r="O83" s="188"/>
      <c r="P83" s="188"/>
      <c r="Q83" s="188"/>
      <c r="R83" s="228"/>
      <c r="S83" s="228"/>
      <c r="T83" s="229"/>
      <c r="U83" s="228"/>
      <c r="V83" s="1285">
        <f t="shared" si="4"/>
        <v>0</v>
      </c>
    </row>
    <row r="84" spans="1:22" s="6" customFormat="1" ht="25" customHeight="1">
      <c r="A84" s="185" t="s">
        <v>202</v>
      </c>
      <c r="B84" s="187"/>
      <c r="C84" s="186"/>
      <c r="D84" s="185"/>
      <c r="E84" s="185" t="s">
        <v>202</v>
      </c>
      <c r="F84" s="185" t="s">
        <v>202</v>
      </c>
      <c r="G84" s="185"/>
      <c r="H84" s="185"/>
      <c r="I84" s="185"/>
      <c r="J84" s="185"/>
      <c r="K84" s="187"/>
      <c r="L84" s="187"/>
      <c r="M84" s="187"/>
      <c r="N84" s="188"/>
      <c r="O84" s="188"/>
      <c r="P84" s="188"/>
      <c r="Q84" s="188"/>
      <c r="R84" s="228"/>
      <c r="S84" s="228"/>
      <c r="T84" s="229"/>
      <c r="U84" s="228"/>
      <c r="V84" s="1285">
        <f t="shared" si="4"/>
        <v>0</v>
      </c>
    </row>
    <row r="85" spans="1:22" s="6" customFormat="1" ht="25" customHeight="1">
      <c r="A85" s="185" t="s">
        <v>202</v>
      </c>
      <c r="B85" s="187"/>
      <c r="C85" s="186"/>
      <c r="D85" s="185"/>
      <c r="E85" s="185" t="s">
        <v>202</v>
      </c>
      <c r="F85" s="185" t="s">
        <v>202</v>
      </c>
      <c r="G85" s="185"/>
      <c r="H85" s="185"/>
      <c r="I85" s="185"/>
      <c r="J85" s="185"/>
      <c r="K85" s="187"/>
      <c r="L85" s="187"/>
      <c r="M85" s="187"/>
      <c r="N85" s="188"/>
      <c r="O85" s="188"/>
      <c r="P85" s="188"/>
      <c r="Q85" s="188"/>
      <c r="R85" s="228"/>
      <c r="S85" s="228"/>
      <c r="T85" s="229"/>
      <c r="U85" s="228"/>
      <c r="V85" s="1285">
        <f t="shared" si="4"/>
        <v>0</v>
      </c>
    </row>
    <row r="86" spans="1:22" s="6" customFormat="1" ht="25" customHeight="1">
      <c r="A86" s="185" t="s">
        <v>202</v>
      </c>
      <c r="B86" s="187"/>
      <c r="C86" s="186"/>
      <c r="D86" s="185"/>
      <c r="E86" s="185" t="s">
        <v>202</v>
      </c>
      <c r="F86" s="185" t="s">
        <v>202</v>
      </c>
      <c r="G86" s="185"/>
      <c r="H86" s="185"/>
      <c r="I86" s="185"/>
      <c r="J86" s="185"/>
      <c r="K86" s="187"/>
      <c r="L86" s="187"/>
      <c r="M86" s="187"/>
      <c r="N86" s="188"/>
      <c r="O86" s="188"/>
      <c r="P86" s="188"/>
      <c r="Q86" s="188"/>
      <c r="R86" s="228"/>
      <c r="S86" s="228"/>
      <c r="T86" s="229"/>
      <c r="U86" s="228"/>
      <c r="V86" s="1285">
        <f t="shared" si="4"/>
        <v>0</v>
      </c>
    </row>
    <row r="87" spans="1:22" s="6" customFormat="1" ht="25" customHeight="1">
      <c r="A87" s="185" t="s">
        <v>202</v>
      </c>
      <c r="B87" s="187"/>
      <c r="C87" s="186"/>
      <c r="D87" s="185"/>
      <c r="E87" s="185" t="s">
        <v>202</v>
      </c>
      <c r="F87" s="185" t="s">
        <v>202</v>
      </c>
      <c r="G87" s="185"/>
      <c r="H87" s="185"/>
      <c r="I87" s="185"/>
      <c r="J87" s="185"/>
      <c r="K87" s="187"/>
      <c r="L87" s="187"/>
      <c r="M87" s="187"/>
      <c r="N87" s="188"/>
      <c r="O87" s="188"/>
      <c r="P87" s="188"/>
      <c r="Q87" s="188"/>
      <c r="R87" s="228"/>
      <c r="S87" s="228"/>
      <c r="T87" s="229"/>
      <c r="U87" s="228"/>
      <c r="V87" s="1285">
        <f t="shared" si="4"/>
        <v>0</v>
      </c>
    </row>
    <row r="88" spans="1:22" s="6" customFormat="1" ht="25" customHeight="1">
      <c r="A88" s="185" t="s">
        <v>202</v>
      </c>
      <c r="B88" s="187"/>
      <c r="C88" s="186"/>
      <c r="D88" s="185"/>
      <c r="E88" s="185" t="s">
        <v>202</v>
      </c>
      <c r="F88" s="185" t="s">
        <v>202</v>
      </c>
      <c r="G88" s="185"/>
      <c r="H88" s="185"/>
      <c r="I88" s="185"/>
      <c r="J88" s="185"/>
      <c r="K88" s="187"/>
      <c r="L88" s="187"/>
      <c r="M88" s="187"/>
      <c r="N88" s="188"/>
      <c r="O88" s="188"/>
      <c r="P88" s="188"/>
      <c r="Q88" s="188"/>
      <c r="R88" s="228"/>
      <c r="S88" s="228"/>
      <c r="T88" s="229"/>
      <c r="U88" s="228"/>
      <c r="V88" s="1285">
        <f t="shared" si="4"/>
        <v>0</v>
      </c>
    </row>
    <row r="89" spans="1:22" s="6" customFormat="1" ht="25" customHeight="1">
      <c r="A89" s="185" t="s">
        <v>202</v>
      </c>
      <c r="B89" s="187"/>
      <c r="C89" s="186"/>
      <c r="D89" s="185"/>
      <c r="E89" s="185" t="s">
        <v>202</v>
      </c>
      <c r="F89" s="185" t="s">
        <v>202</v>
      </c>
      <c r="G89" s="185"/>
      <c r="H89" s="185"/>
      <c r="I89" s="185"/>
      <c r="J89" s="185"/>
      <c r="K89" s="187"/>
      <c r="L89" s="187"/>
      <c r="M89" s="187"/>
      <c r="N89" s="188"/>
      <c r="O89" s="188"/>
      <c r="P89" s="188"/>
      <c r="Q89" s="188"/>
      <c r="R89" s="228"/>
      <c r="S89" s="228"/>
      <c r="T89" s="229"/>
      <c r="U89" s="228"/>
      <c r="V89" s="1285">
        <f t="shared" si="4"/>
        <v>0</v>
      </c>
    </row>
    <row r="90" spans="1:22" s="6" customFormat="1" ht="25" customHeight="1">
      <c r="A90" s="185" t="s">
        <v>202</v>
      </c>
      <c r="B90" s="187"/>
      <c r="C90" s="186"/>
      <c r="D90" s="185"/>
      <c r="E90" s="185" t="s">
        <v>202</v>
      </c>
      <c r="F90" s="185" t="s">
        <v>202</v>
      </c>
      <c r="G90" s="185"/>
      <c r="H90" s="185"/>
      <c r="I90" s="185"/>
      <c r="J90" s="185"/>
      <c r="K90" s="187"/>
      <c r="L90" s="187"/>
      <c r="M90" s="187"/>
      <c r="N90" s="188"/>
      <c r="O90" s="188"/>
      <c r="P90" s="188"/>
      <c r="Q90" s="188"/>
      <c r="R90" s="228"/>
      <c r="S90" s="228"/>
      <c r="T90" s="229"/>
      <c r="U90" s="228"/>
      <c r="V90" s="1285">
        <f t="shared" si="4"/>
        <v>0</v>
      </c>
    </row>
    <row r="91" spans="1:22" s="6" customFormat="1" ht="25" customHeight="1">
      <c r="A91" s="185" t="s">
        <v>202</v>
      </c>
      <c r="B91" s="187"/>
      <c r="C91" s="186"/>
      <c r="D91" s="185"/>
      <c r="E91" s="185" t="s">
        <v>202</v>
      </c>
      <c r="F91" s="185" t="s">
        <v>202</v>
      </c>
      <c r="G91" s="185"/>
      <c r="H91" s="185"/>
      <c r="I91" s="185"/>
      <c r="J91" s="185"/>
      <c r="K91" s="187"/>
      <c r="L91" s="187"/>
      <c r="M91" s="187"/>
      <c r="N91" s="188"/>
      <c r="O91" s="188"/>
      <c r="P91" s="188"/>
      <c r="Q91" s="188"/>
      <c r="R91" s="228"/>
      <c r="S91" s="228"/>
      <c r="T91" s="229"/>
      <c r="U91" s="228"/>
      <c r="V91" s="1285">
        <f t="shared" si="4"/>
        <v>0</v>
      </c>
    </row>
    <row r="92" spans="1:22" s="6" customFormat="1" ht="25" customHeight="1">
      <c r="A92" s="185" t="s">
        <v>202</v>
      </c>
      <c r="B92" s="187"/>
      <c r="C92" s="186"/>
      <c r="D92" s="185"/>
      <c r="E92" s="185" t="s">
        <v>202</v>
      </c>
      <c r="F92" s="185" t="s">
        <v>202</v>
      </c>
      <c r="G92" s="185"/>
      <c r="H92" s="185"/>
      <c r="I92" s="185"/>
      <c r="J92" s="185"/>
      <c r="K92" s="187"/>
      <c r="L92" s="187"/>
      <c r="M92" s="187"/>
      <c r="N92" s="188"/>
      <c r="O92" s="188"/>
      <c r="P92" s="188"/>
      <c r="Q92" s="188"/>
      <c r="R92" s="228"/>
      <c r="S92" s="228"/>
      <c r="T92" s="229"/>
      <c r="U92" s="228"/>
      <c r="V92" s="1285">
        <f t="shared" si="4"/>
        <v>0</v>
      </c>
    </row>
    <row r="93" spans="1:22" s="6" customFormat="1" ht="25" customHeight="1">
      <c r="A93" s="185" t="s">
        <v>202</v>
      </c>
      <c r="B93" s="187"/>
      <c r="C93" s="186"/>
      <c r="D93" s="185"/>
      <c r="E93" s="185" t="s">
        <v>202</v>
      </c>
      <c r="F93" s="185" t="s">
        <v>202</v>
      </c>
      <c r="G93" s="185"/>
      <c r="H93" s="185"/>
      <c r="I93" s="185"/>
      <c r="J93" s="185"/>
      <c r="K93" s="187"/>
      <c r="L93" s="187"/>
      <c r="M93" s="187"/>
      <c r="N93" s="188"/>
      <c r="O93" s="188"/>
      <c r="P93" s="188"/>
      <c r="Q93" s="188"/>
      <c r="R93" s="228"/>
      <c r="S93" s="228"/>
      <c r="T93" s="229"/>
      <c r="U93" s="228"/>
      <c r="V93" s="1285">
        <f t="shared" si="4"/>
        <v>0</v>
      </c>
    </row>
    <row r="94" spans="1:22" s="6" customFormat="1" ht="25" customHeight="1">
      <c r="A94" s="185" t="s">
        <v>202</v>
      </c>
      <c r="B94" s="187"/>
      <c r="C94" s="186"/>
      <c r="D94" s="185"/>
      <c r="E94" s="185" t="s">
        <v>202</v>
      </c>
      <c r="F94" s="185" t="s">
        <v>202</v>
      </c>
      <c r="G94" s="185"/>
      <c r="H94" s="185"/>
      <c r="I94" s="185"/>
      <c r="J94" s="185"/>
      <c r="K94" s="187"/>
      <c r="L94" s="187"/>
      <c r="M94" s="187"/>
      <c r="N94" s="188"/>
      <c r="O94" s="188"/>
      <c r="P94" s="188"/>
      <c r="Q94" s="188"/>
      <c r="R94" s="228"/>
      <c r="S94" s="228"/>
      <c r="T94" s="229"/>
      <c r="U94" s="228"/>
      <c r="V94" s="1285">
        <f t="shared" ref="V94:V157" si="5">R94+S94+U94</f>
        <v>0</v>
      </c>
    </row>
    <row r="95" spans="1:22" s="6" customFormat="1" ht="25" customHeight="1">
      <c r="A95" s="185" t="s">
        <v>202</v>
      </c>
      <c r="B95" s="187"/>
      <c r="C95" s="186"/>
      <c r="D95" s="185"/>
      <c r="E95" s="185" t="s">
        <v>202</v>
      </c>
      <c r="F95" s="185" t="s">
        <v>202</v>
      </c>
      <c r="G95" s="185"/>
      <c r="H95" s="185"/>
      <c r="I95" s="185"/>
      <c r="J95" s="185"/>
      <c r="K95" s="187"/>
      <c r="L95" s="187"/>
      <c r="M95" s="187"/>
      <c r="N95" s="188"/>
      <c r="O95" s="188"/>
      <c r="P95" s="188"/>
      <c r="Q95" s="188"/>
      <c r="R95" s="228"/>
      <c r="S95" s="228"/>
      <c r="T95" s="229"/>
      <c r="U95" s="228"/>
      <c r="V95" s="1285">
        <f t="shared" si="5"/>
        <v>0</v>
      </c>
    </row>
    <row r="96" spans="1:22" s="6" customFormat="1" ht="25" customHeight="1">
      <c r="A96" s="185" t="s">
        <v>202</v>
      </c>
      <c r="B96" s="187"/>
      <c r="C96" s="186"/>
      <c r="D96" s="185"/>
      <c r="E96" s="185" t="s">
        <v>202</v>
      </c>
      <c r="F96" s="185" t="s">
        <v>202</v>
      </c>
      <c r="G96" s="185"/>
      <c r="H96" s="185"/>
      <c r="I96" s="185"/>
      <c r="J96" s="185"/>
      <c r="K96" s="187"/>
      <c r="L96" s="187"/>
      <c r="M96" s="187"/>
      <c r="N96" s="188"/>
      <c r="O96" s="188"/>
      <c r="P96" s="188"/>
      <c r="Q96" s="188"/>
      <c r="R96" s="228"/>
      <c r="S96" s="228"/>
      <c r="T96" s="229"/>
      <c r="U96" s="228"/>
      <c r="V96" s="1285">
        <f t="shared" si="5"/>
        <v>0</v>
      </c>
    </row>
    <row r="97" spans="1:22" s="6" customFormat="1" ht="25" customHeight="1">
      <c r="A97" s="185" t="s">
        <v>202</v>
      </c>
      <c r="B97" s="187"/>
      <c r="C97" s="186"/>
      <c r="D97" s="185"/>
      <c r="E97" s="185" t="s">
        <v>202</v>
      </c>
      <c r="F97" s="185" t="s">
        <v>202</v>
      </c>
      <c r="G97" s="185"/>
      <c r="H97" s="185"/>
      <c r="I97" s="185"/>
      <c r="J97" s="185"/>
      <c r="K97" s="187"/>
      <c r="L97" s="187"/>
      <c r="M97" s="187"/>
      <c r="N97" s="188"/>
      <c r="O97" s="188"/>
      <c r="P97" s="188"/>
      <c r="Q97" s="188"/>
      <c r="R97" s="228"/>
      <c r="S97" s="228"/>
      <c r="T97" s="229"/>
      <c r="U97" s="228"/>
      <c r="V97" s="1285">
        <f t="shared" si="5"/>
        <v>0</v>
      </c>
    </row>
    <row r="98" spans="1:22" s="6" customFormat="1" ht="25" customHeight="1">
      <c r="A98" s="185" t="s">
        <v>202</v>
      </c>
      <c r="B98" s="187"/>
      <c r="C98" s="186"/>
      <c r="D98" s="185"/>
      <c r="E98" s="185" t="s">
        <v>202</v>
      </c>
      <c r="F98" s="185" t="s">
        <v>202</v>
      </c>
      <c r="G98" s="185"/>
      <c r="H98" s="185"/>
      <c r="I98" s="185"/>
      <c r="J98" s="185"/>
      <c r="K98" s="187"/>
      <c r="L98" s="187"/>
      <c r="M98" s="187"/>
      <c r="N98" s="188"/>
      <c r="O98" s="188"/>
      <c r="P98" s="188"/>
      <c r="Q98" s="188"/>
      <c r="R98" s="228"/>
      <c r="S98" s="228"/>
      <c r="T98" s="229"/>
      <c r="U98" s="228"/>
      <c r="V98" s="1285">
        <f t="shared" si="5"/>
        <v>0</v>
      </c>
    </row>
    <row r="99" spans="1:22" s="6" customFormat="1" ht="25" customHeight="1">
      <c r="A99" s="185" t="s">
        <v>202</v>
      </c>
      <c r="B99" s="187"/>
      <c r="C99" s="186"/>
      <c r="D99" s="185"/>
      <c r="E99" s="185" t="s">
        <v>202</v>
      </c>
      <c r="F99" s="185" t="s">
        <v>202</v>
      </c>
      <c r="G99" s="185"/>
      <c r="H99" s="185"/>
      <c r="I99" s="185"/>
      <c r="J99" s="185"/>
      <c r="K99" s="187"/>
      <c r="L99" s="187"/>
      <c r="M99" s="187"/>
      <c r="N99" s="188"/>
      <c r="O99" s="188"/>
      <c r="P99" s="188"/>
      <c r="Q99" s="188"/>
      <c r="R99" s="228"/>
      <c r="S99" s="228"/>
      <c r="T99" s="229"/>
      <c r="U99" s="228"/>
      <c r="V99" s="1285">
        <f t="shared" si="5"/>
        <v>0</v>
      </c>
    </row>
    <row r="100" spans="1:22" s="6" customFormat="1" ht="25" customHeight="1">
      <c r="A100" s="185" t="s">
        <v>202</v>
      </c>
      <c r="B100" s="187"/>
      <c r="C100" s="186"/>
      <c r="D100" s="185"/>
      <c r="E100" s="185" t="s">
        <v>202</v>
      </c>
      <c r="F100" s="185" t="s">
        <v>202</v>
      </c>
      <c r="G100" s="185"/>
      <c r="H100" s="185"/>
      <c r="I100" s="185"/>
      <c r="J100" s="185"/>
      <c r="K100" s="187"/>
      <c r="L100" s="187"/>
      <c r="M100" s="187"/>
      <c r="N100" s="188"/>
      <c r="O100" s="188"/>
      <c r="P100" s="188"/>
      <c r="Q100" s="188"/>
      <c r="R100" s="228"/>
      <c r="S100" s="228"/>
      <c r="T100" s="229"/>
      <c r="U100" s="228"/>
      <c r="V100" s="1285">
        <f t="shared" si="5"/>
        <v>0</v>
      </c>
    </row>
    <row r="101" spans="1:22" s="6" customFormat="1" ht="25" customHeight="1">
      <c r="A101" s="185" t="s">
        <v>202</v>
      </c>
      <c r="B101" s="187"/>
      <c r="C101" s="186"/>
      <c r="D101" s="185"/>
      <c r="E101" s="185" t="s">
        <v>202</v>
      </c>
      <c r="F101" s="185" t="s">
        <v>202</v>
      </c>
      <c r="G101" s="185"/>
      <c r="H101" s="185"/>
      <c r="I101" s="185"/>
      <c r="J101" s="185"/>
      <c r="K101" s="187"/>
      <c r="L101" s="187"/>
      <c r="M101" s="187"/>
      <c r="N101" s="188"/>
      <c r="O101" s="188"/>
      <c r="P101" s="188"/>
      <c r="Q101" s="188"/>
      <c r="R101" s="228"/>
      <c r="S101" s="228"/>
      <c r="T101" s="229"/>
      <c r="U101" s="228"/>
      <c r="V101" s="1285">
        <f t="shared" si="5"/>
        <v>0</v>
      </c>
    </row>
    <row r="102" spans="1:22" s="6" customFormat="1" ht="25" customHeight="1">
      <c r="A102" s="185" t="s">
        <v>202</v>
      </c>
      <c r="B102" s="187"/>
      <c r="C102" s="186"/>
      <c r="D102" s="185"/>
      <c r="E102" s="185" t="s">
        <v>202</v>
      </c>
      <c r="F102" s="185" t="s">
        <v>202</v>
      </c>
      <c r="G102" s="185"/>
      <c r="H102" s="185"/>
      <c r="I102" s="185"/>
      <c r="J102" s="185"/>
      <c r="K102" s="187"/>
      <c r="L102" s="187"/>
      <c r="M102" s="187"/>
      <c r="N102" s="188"/>
      <c r="O102" s="188"/>
      <c r="P102" s="188"/>
      <c r="Q102" s="188"/>
      <c r="R102" s="228"/>
      <c r="S102" s="228"/>
      <c r="T102" s="229"/>
      <c r="U102" s="228"/>
      <c r="V102" s="1285">
        <f t="shared" si="5"/>
        <v>0</v>
      </c>
    </row>
    <row r="103" spans="1:22" s="6" customFormat="1" ht="25" customHeight="1">
      <c r="A103" s="185" t="s">
        <v>202</v>
      </c>
      <c r="B103" s="187"/>
      <c r="C103" s="186"/>
      <c r="D103" s="185"/>
      <c r="E103" s="185" t="s">
        <v>202</v>
      </c>
      <c r="F103" s="185" t="s">
        <v>202</v>
      </c>
      <c r="G103" s="185"/>
      <c r="H103" s="185"/>
      <c r="I103" s="185"/>
      <c r="J103" s="185"/>
      <c r="K103" s="187"/>
      <c r="L103" s="187"/>
      <c r="M103" s="187"/>
      <c r="N103" s="188"/>
      <c r="O103" s="188"/>
      <c r="P103" s="188"/>
      <c r="Q103" s="188"/>
      <c r="R103" s="228"/>
      <c r="S103" s="228"/>
      <c r="T103" s="229"/>
      <c r="U103" s="228"/>
      <c r="V103" s="1285">
        <f t="shared" si="5"/>
        <v>0</v>
      </c>
    </row>
    <row r="104" spans="1:22" s="6" customFormat="1" ht="25" customHeight="1">
      <c r="A104" s="185" t="s">
        <v>202</v>
      </c>
      <c r="B104" s="187"/>
      <c r="C104" s="186"/>
      <c r="D104" s="185"/>
      <c r="E104" s="185" t="s">
        <v>202</v>
      </c>
      <c r="F104" s="185" t="s">
        <v>202</v>
      </c>
      <c r="G104" s="185"/>
      <c r="H104" s="185"/>
      <c r="I104" s="185"/>
      <c r="J104" s="185"/>
      <c r="K104" s="187"/>
      <c r="L104" s="187"/>
      <c r="M104" s="187"/>
      <c r="N104" s="188"/>
      <c r="O104" s="188"/>
      <c r="P104" s="188"/>
      <c r="Q104" s="188"/>
      <c r="R104" s="228"/>
      <c r="S104" s="228"/>
      <c r="T104" s="229"/>
      <c r="U104" s="228"/>
      <c r="V104" s="1285">
        <f t="shared" si="5"/>
        <v>0</v>
      </c>
    </row>
    <row r="105" spans="1:22" s="6" customFormat="1" ht="25" customHeight="1">
      <c r="A105" s="185" t="s">
        <v>202</v>
      </c>
      <c r="B105" s="187"/>
      <c r="C105" s="186"/>
      <c r="D105" s="185"/>
      <c r="E105" s="185" t="s">
        <v>202</v>
      </c>
      <c r="F105" s="185" t="s">
        <v>202</v>
      </c>
      <c r="G105" s="185"/>
      <c r="H105" s="185"/>
      <c r="I105" s="185"/>
      <c r="J105" s="185"/>
      <c r="K105" s="187"/>
      <c r="L105" s="187"/>
      <c r="M105" s="187"/>
      <c r="N105" s="188"/>
      <c r="O105" s="188"/>
      <c r="P105" s="188"/>
      <c r="Q105" s="188"/>
      <c r="R105" s="228"/>
      <c r="S105" s="228"/>
      <c r="T105" s="229"/>
      <c r="U105" s="228"/>
      <c r="V105" s="1285">
        <f t="shared" si="5"/>
        <v>0</v>
      </c>
    </row>
    <row r="106" spans="1:22" s="6" customFormat="1" ht="25" customHeight="1">
      <c r="A106" s="185" t="s">
        <v>202</v>
      </c>
      <c r="B106" s="187"/>
      <c r="C106" s="186"/>
      <c r="D106" s="185"/>
      <c r="E106" s="185" t="s">
        <v>202</v>
      </c>
      <c r="F106" s="185" t="s">
        <v>202</v>
      </c>
      <c r="G106" s="185"/>
      <c r="H106" s="185"/>
      <c r="I106" s="185"/>
      <c r="J106" s="185"/>
      <c r="K106" s="187"/>
      <c r="L106" s="187"/>
      <c r="M106" s="187"/>
      <c r="N106" s="188"/>
      <c r="O106" s="188"/>
      <c r="P106" s="188"/>
      <c r="Q106" s="188"/>
      <c r="R106" s="228"/>
      <c r="S106" s="228"/>
      <c r="T106" s="229"/>
      <c r="U106" s="228"/>
      <c r="V106" s="1285">
        <f t="shared" si="5"/>
        <v>0</v>
      </c>
    </row>
    <row r="107" spans="1:22" s="6" customFormat="1" ht="25" customHeight="1">
      <c r="A107" s="185" t="s">
        <v>202</v>
      </c>
      <c r="B107" s="187"/>
      <c r="C107" s="186"/>
      <c r="D107" s="185"/>
      <c r="E107" s="185" t="s">
        <v>202</v>
      </c>
      <c r="F107" s="185" t="s">
        <v>202</v>
      </c>
      <c r="G107" s="185"/>
      <c r="H107" s="185"/>
      <c r="I107" s="185"/>
      <c r="J107" s="185"/>
      <c r="K107" s="187"/>
      <c r="L107" s="187"/>
      <c r="M107" s="187"/>
      <c r="N107" s="188"/>
      <c r="O107" s="188"/>
      <c r="P107" s="188"/>
      <c r="Q107" s="188"/>
      <c r="R107" s="228"/>
      <c r="S107" s="228"/>
      <c r="T107" s="229"/>
      <c r="U107" s="228"/>
      <c r="V107" s="1285">
        <f t="shared" si="5"/>
        <v>0</v>
      </c>
    </row>
    <row r="108" spans="1:22" s="6" customFormat="1" ht="25" customHeight="1">
      <c r="A108" s="185" t="s">
        <v>202</v>
      </c>
      <c r="B108" s="187"/>
      <c r="C108" s="186"/>
      <c r="D108" s="185"/>
      <c r="E108" s="185" t="s">
        <v>202</v>
      </c>
      <c r="F108" s="185" t="s">
        <v>202</v>
      </c>
      <c r="G108" s="185"/>
      <c r="H108" s="185"/>
      <c r="I108" s="185"/>
      <c r="J108" s="185"/>
      <c r="K108" s="187"/>
      <c r="L108" s="187"/>
      <c r="M108" s="187"/>
      <c r="N108" s="188"/>
      <c r="O108" s="188"/>
      <c r="P108" s="188"/>
      <c r="Q108" s="188"/>
      <c r="R108" s="228"/>
      <c r="S108" s="228"/>
      <c r="T108" s="229"/>
      <c r="U108" s="228"/>
      <c r="V108" s="1285">
        <f t="shared" si="5"/>
        <v>0</v>
      </c>
    </row>
    <row r="109" spans="1:22" s="6" customFormat="1" ht="25" customHeight="1">
      <c r="A109" s="185" t="s">
        <v>202</v>
      </c>
      <c r="B109" s="187"/>
      <c r="C109" s="186"/>
      <c r="D109" s="185"/>
      <c r="E109" s="185" t="s">
        <v>202</v>
      </c>
      <c r="F109" s="185" t="s">
        <v>202</v>
      </c>
      <c r="G109" s="185"/>
      <c r="H109" s="185"/>
      <c r="I109" s="185"/>
      <c r="J109" s="185"/>
      <c r="K109" s="187"/>
      <c r="L109" s="187"/>
      <c r="M109" s="187"/>
      <c r="N109" s="188"/>
      <c r="O109" s="188"/>
      <c r="P109" s="188"/>
      <c r="Q109" s="188"/>
      <c r="R109" s="228"/>
      <c r="S109" s="228"/>
      <c r="T109" s="229"/>
      <c r="U109" s="228"/>
      <c r="V109" s="1285">
        <f t="shared" si="5"/>
        <v>0</v>
      </c>
    </row>
    <row r="110" spans="1:22" s="6" customFormat="1" ht="25" customHeight="1">
      <c r="A110" s="185" t="s">
        <v>202</v>
      </c>
      <c r="B110" s="187"/>
      <c r="C110" s="186"/>
      <c r="D110" s="185"/>
      <c r="E110" s="185" t="s">
        <v>202</v>
      </c>
      <c r="F110" s="185" t="s">
        <v>202</v>
      </c>
      <c r="G110" s="185"/>
      <c r="H110" s="185"/>
      <c r="I110" s="185"/>
      <c r="J110" s="185"/>
      <c r="K110" s="187"/>
      <c r="L110" s="187"/>
      <c r="M110" s="187"/>
      <c r="N110" s="188"/>
      <c r="O110" s="188"/>
      <c r="P110" s="188"/>
      <c r="Q110" s="188"/>
      <c r="R110" s="228"/>
      <c r="S110" s="228"/>
      <c r="T110" s="229"/>
      <c r="U110" s="228"/>
      <c r="V110" s="1285">
        <f t="shared" si="5"/>
        <v>0</v>
      </c>
    </row>
    <row r="111" spans="1:22" s="6" customFormat="1" ht="25" customHeight="1">
      <c r="A111" s="185" t="s">
        <v>202</v>
      </c>
      <c r="B111" s="187"/>
      <c r="C111" s="186"/>
      <c r="D111" s="185"/>
      <c r="E111" s="185" t="s">
        <v>202</v>
      </c>
      <c r="F111" s="185" t="s">
        <v>202</v>
      </c>
      <c r="G111" s="185"/>
      <c r="H111" s="185"/>
      <c r="I111" s="185"/>
      <c r="J111" s="185"/>
      <c r="K111" s="187"/>
      <c r="L111" s="187"/>
      <c r="M111" s="187"/>
      <c r="N111" s="188"/>
      <c r="O111" s="188"/>
      <c r="P111" s="188"/>
      <c r="Q111" s="188"/>
      <c r="R111" s="228"/>
      <c r="S111" s="228"/>
      <c r="T111" s="229"/>
      <c r="U111" s="228"/>
      <c r="V111" s="1285">
        <f t="shared" si="5"/>
        <v>0</v>
      </c>
    </row>
    <row r="112" spans="1:22" s="6" customFormat="1" ht="25" customHeight="1">
      <c r="A112" s="185" t="s">
        <v>202</v>
      </c>
      <c r="B112" s="187"/>
      <c r="C112" s="186"/>
      <c r="D112" s="185"/>
      <c r="E112" s="185" t="s">
        <v>202</v>
      </c>
      <c r="F112" s="185" t="s">
        <v>202</v>
      </c>
      <c r="G112" s="185"/>
      <c r="H112" s="185"/>
      <c r="I112" s="185"/>
      <c r="J112" s="185"/>
      <c r="K112" s="187"/>
      <c r="L112" s="187"/>
      <c r="M112" s="187"/>
      <c r="N112" s="188"/>
      <c r="O112" s="188"/>
      <c r="P112" s="188"/>
      <c r="Q112" s="188"/>
      <c r="R112" s="228"/>
      <c r="S112" s="228"/>
      <c r="T112" s="229"/>
      <c r="U112" s="228"/>
      <c r="V112" s="1285">
        <f t="shared" si="5"/>
        <v>0</v>
      </c>
    </row>
    <row r="113" spans="1:22" s="6" customFormat="1" ht="25" customHeight="1">
      <c r="A113" s="185" t="s">
        <v>202</v>
      </c>
      <c r="B113" s="187"/>
      <c r="C113" s="186"/>
      <c r="D113" s="185"/>
      <c r="E113" s="185" t="s">
        <v>202</v>
      </c>
      <c r="F113" s="185" t="s">
        <v>202</v>
      </c>
      <c r="G113" s="185"/>
      <c r="H113" s="185"/>
      <c r="I113" s="185"/>
      <c r="J113" s="185"/>
      <c r="K113" s="187"/>
      <c r="L113" s="187"/>
      <c r="M113" s="187"/>
      <c r="N113" s="188"/>
      <c r="O113" s="188"/>
      <c r="P113" s="188"/>
      <c r="Q113" s="188"/>
      <c r="R113" s="228"/>
      <c r="S113" s="228"/>
      <c r="T113" s="229"/>
      <c r="U113" s="228"/>
      <c r="V113" s="1285">
        <f t="shared" si="5"/>
        <v>0</v>
      </c>
    </row>
    <row r="114" spans="1:22" s="6" customFormat="1" ht="25" customHeight="1">
      <c r="A114" s="185" t="s">
        <v>202</v>
      </c>
      <c r="B114" s="187"/>
      <c r="C114" s="186"/>
      <c r="D114" s="185"/>
      <c r="E114" s="185" t="s">
        <v>202</v>
      </c>
      <c r="F114" s="185" t="s">
        <v>202</v>
      </c>
      <c r="G114" s="185"/>
      <c r="H114" s="185"/>
      <c r="I114" s="185"/>
      <c r="J114" s="185"/>
      <c r="K114" s="187"/>
      <c r="L114" s="187"/>
      <c r="M114" s="187"/>
      <c r="N114" s="188"/>
      <c r="O114" s="188"/>
      <c r="P114" s="188"/>
      <c r="Q114" s="188"/>
      <c r="R114" s="228"/>
      <c r="S114" s="228"/>
      <c r="T114" s="229"/>
      <c r="U114" s="228"/>
      <c r="V114" s="1285">
        <f t="shared" si="5"/>
        <v>0</v>
      </c>
    </row>
    <row r="115" spans="1:22" s="6" customFormat="1" ht="25" customHeight="1">
      <c r="A115" s="185" t="s">
        <v>202</v>
      </c>
      <c r="B115" s="187"/>
      <c r="C115" s="186"/>
      <c r="D115" s="185"/>
      <c r="E115" s="185" t="s">
        <v>202</v>
      </c>
      <c r="F115" s="185" t="s">
        <v>202</v>
      </c>
      <c r="G115" s="185"/>
      <c r="H115" s="185"/>
      <c r="I115" s="185"/>
      <c r="J115" s="185"/>
      <c r="K115" s="187"/>
      <c r="L115" s="187"/>
      <c r="M115" s="187"/>
      <c r="N115" s="188"/>
      <c r="O115" s="188"/>
      <c r="P115" s="188"/>
      <c r="Q115" s="188"/>
      <c r="R115" s="228"/>
      <c r="S115" s="228"/>
      <c r="T115" s="229"/>
      <c r="U115" s="228"/>
      <c r="V115" s="1285">
        <f t="shared" si="5"/>
        <v>0</v>
      </c>
    </row>
    <row r="116" spans="1:22" s="6" customFormat="1" ht="25" customHeight="1">
      <c r="A116" s="185" t="s">
        <v>202</v>
      </c>
      <c r="B116" s="187"/>
      <c r="C116" s="186"/>
      <c r="D116" s="185"/>
      <c r="E116" s="185" t="s">
        <v>202</v>
      </c>
      <c r="F116" s="185" t="s">
        <v>202</v>
      </c>
      <c r="G116" s="185"/>
      <c r="H116" s="185"/>
      <c r="I116" s="185"/>
      <c r="J116" s="185"/>
      <c r="K116" s="187"/>
      <c r="L116" s="187"/>
      <c r="M116" s="187"/>
      <c r="N116" s="188"/>
      <c r="O116" s="188"/>
      <c r="P116" s="188"/>
      <c r="Q116" s="188"/>
      <c r="R116" s="228"/>
      <c r="S116" s="228"/>
      <c r="T116" s="229"/>
      <c r="U116" s="228"/>
      <c r="V116" s="1285">
        <f t="shared" si="5"/>
        <v>0</v>
      </c>
    </row>
    <row r="117" spans="1:22" s="6" customFormat="1" ht="25" customHeight="1">
      <c r="A117" s="185" t="s">
        <v>202</v>
      </c>
      <c r="B117" s="187"/>
      <c r="C117" s="186"/>
      <c r="D117" s="185"/>
      <c r="E117" s="185" t="s">
        <v>202</v>
      </c>
      <c r="F117" s="185" t="s">
        <v>202</v>
      </c>
      <c r="G117" s="185"/>
      <c r="H117" s="185"/>
      <c r="I117" s="185"/>
      <c r="J117" s="185"/>
      <c r="K117" s="187"/>
      <c r="L117" s="187"/>
      <c r="M117" s="187"/>
      <c r="N117" s="188"/>
      <c r="O117" s="188"/>
      <c r="P117" s="188"/>
      <c r="Q117" s="188"/>
      <c r="R117" s="228"/>
      <c r="S117" s="228"/>
      <c r="T117" s="229"/>
      <c r="U117" s="228"/>
      <c r="V117" s="1285">
        <f t="shared" si="5"/>
        <v>0</v>
      </c>
    </row>
    <row r="118" spans="1:22" s="6" customFormat="1" ht="25" customHeight="1">
      <c r="A118" s="185" t="s">
        <v>202</v>
      </c>
      <c r="B118" s="187"/>
      <c r="C118" s="186"/>
      <c r="D118" s="185"/>
      <c r="E118" s="185" t="s">
        <v>202</v>
      </c>
      <c r="F118" s="185" t="s">
        <v>202</v>
      </c>
      <c r="G118" s="185"/>
      <c r="H118" s="185"/>
      <c r="I118" s="185"/>
      <c r="J118" s="185"/>
      <c r="K118" s="187"/>
      <c r="L118" s="187"/>
      <c r="M118" s="187"/>
      <c r="N118" s="188"/>
      <c r="O118" s="188"/>
      <c r="P118" s="188"/>
      <c r="Q118" s="188"/>
      <c r="R118" s="228"/>
      <c r="S118" s="228"/>
      <c r="T118" s="229"/>
      <c r="U118" s="228"/>
      <c r="V118" s="1285">
        <f t="shared" si="5"/>
        <v>0</v>
      </c>
    </row>
    <row r="119" spans="1:22" s="6" customFormat="1" ht="25" customHeight="1">
      <c r="A119" s="185" t="s">
        <v>202</v>
      </c>
      <c r="B119" s="187"/>
      <c r="C119" s="186"/>
      <c r="D119" s="185"/>
      <c r="E119" s="185" t="s">
        <v>202</v>
      </c>
      <c r="F119" s="185" t="s">
        <v>202</v>
      </c>
      <c r="G119" s="185"/>
      <c r="H119" s="185"/>
      <c r="I119" s="185"/>
      <c r="J119" s="185"/>
      <c r="K119" s="187"/>
      <c r="L119" s="187"/>
      <c r="M119" s="187"/>
      <c r="N119" s="188"/>
      <c r="O119" s="188"/>
      <c r="P119" s="188"/>
      <c r="Q119" s="188"/>
      <c r="R119" s="228"/>
      <c r="S119" s="228"/>
      <c r="T119" s="229"/>
      <c r="U119" s="228"/>
      <c r="V119" s="1285">
        <f t="shared" si="5"/>
        <v>0</v>
      </c>
    </row>
    <row r="120" spans="1:22" s="6" customFormat="1" ht="25" customHeight="1">
      <c r="A120" s="185" t="s">
        <v>202</v>
      </c>
      <c r="B120" s="187"/>
      <c r="C120" s="186"/>
      <c r="D120" s="185"/>
      <c r="E120" s="185" t="s">
        <v>202</v>
      </c>
      <c r="F120" s="185" t="s">
        <v>202</v>
      </c>
      <c r="G120" s="185"/>
      <c r="H120" s="185"/>
      <c r="I120" s="185"/>
      <c r="J120" s="185"/>
      <c r="K120" s="187"/>
      <c r="L120" s="187"/>
      <c r="M120" s="187"/>
      <c r="N120" s="188"/>
      <c r="O120" s="188"/>
      <c r="P120" s="188"/>
      <c r="Q120" s="188"/>
      <c r="R120" s="228"/>
      <c r="S120" s="228"/>
      <c r="T120" s="229"/>
      <c r="U120" s="228"/>
      <c r="V120" s="1285">
        <f t="shared" si="5"/>
        <v>0</v>
      </c>
    </row>
    <row r="121" spans="1:22" s="6" customFormat="1" ht="25" customHeight="1">
      <c r="A121" s="185" t="s">
        <v>202</v>
      </c>
      <c r="B121" s="187"/>
      <c r="C121" s="186"/>
      <c r="D121" s="185"/>
      <c r="E121" s="185" t="s">
        <v>202</v>
      </c>
      <c r="F121" s="185" t="s">
        <v>202</v>
      </c>
      <c r="G121" s="185"/>
      <c r="H121" s="185"/>
      <c r="I121" s="185"/>
      <c r="J121" s="185"/>
      <c r="K121" s="187"/>
      <c r="L121" s="187"/>
      <c r="M121" s="187"/>
      <c r="N121" s="188"/>
      <c r="O121" s="188"/>
      <c r="P121" s="188"/>
      <c r="Q121" s="188"/>
      <c r="R121" s="228"/>
      <c r="S121" s="228"/>
      <c r="T121" s="229"/>
      <c r="U121" s="228"/>
      <c r="V121" s="1285">
        <f t="shared" si="5"/>
        <v>0</v>
      </c>
    </row>
    <row r="122" spans="1:22" s="6" customFormat="1" ht="25" customHeight="1">
      <c r="A122" s="185" t="s">
        <v>202</v>
      </c>
      <c r="B122" s="187"/>
      <c r="C122" s="186"/>
      <c r="D122" s="185"/>
      <c r="E122" s="185" t="s">
        <v>202</v>
      </c>
      <c r="F122" s="185" t="s">
        <v>202</v>
      </c>
      <c r="G122" s="185"/>
      <c r="H122" s="185"/>
      <c r="I122" s="185"/>
      <c r="J122" s="185"/>
      <c r="K122" s="187"/>
      <c r="L122" s="187"/>
      <c r="M122" s="187"/>
      <c r="N122" s="188"/>
      <c r="O122" s="188"/>
      <c r="P122" s="188"/>
      <c r="Q122" s="188"/>
      <c r="R122" s="228"/>
      <c r="S122" s="228"/>
      <c r="T122" s="229"/>
      <c r="U122" s="228"/>
      <c r="V122" s="1285">
        <f t="shared" si="5"/>
        <v>0</v>
      </c>
    </row>
    <row r="123" spans="1:22" s="6" customFormat="1" ht="25" customHeight="1">
      <c r="A123" s="185" t="s">
        <v>202</v>
      </c>
      <c r="B123" s="187"/>
      <c r="C123" s="186"/>
      <c r="D123" s="185"/>
      <c r="E123" s="185" t="s">
        <v>202</v>
      </c>
      <c r="F123" s="185" t="s">
        <v>202</v>
      </c>
      <c r="G123" s="185"/>
      <c r="H123" s="185"/>
      <c r="I123" s="185"/>
      <c r="J123" s="185"/>
      <c r="K123" s="187"/>
      <c r="L123" s="187"/>
      <c r="M123" s="187"/>
      <c r="N123" s="188"/>
      <c r="O123" s="188"/>
      <c r="P123" s="188"/>
      <c r="Q123" s="188"/>
      <c r="R123" s="228"/>
      <c r="S123" s="228"/>
      <c r="T123" s="229"/>
      <c r="U123" s="228"/>
      <c r="V123" s="1285">
        <f t="shared" si="5"/>
        <v>0</v>
      </c>
    </row>
    <row r="124" spans="1:22" s="6" customFormat="1" ht="25" customHeight="1">
      <c r="A124" s="185" t="s">
        <v>202</v>
      </c>
      <c r="B124" s="187"/>
      <c r="C124" s="186"/>
      <c r="D124" s="185"/>
      <c r="E124" s="185" t="s">
        <v>202</v>
      </c>
      <c r="F124" s="185" t="s">
        <v>202</v>
      </c>
      <c r="G124" s="185"/>
      <c r="H124" s="185"/>
      <c r="I124" s="185"/>
      <c r="J124" s="185"/>
      <c r="K124" s="187"/>
      <c r="L124" s="187"/>
      <c r="M124" s="187"/>
      <c r="N124" s="188"/>
      <c r="O124" s="188"/>
      <c r="P124" s="188"/>
      <c r="Q124" s="188"/>
      <c r="R124" s="228"/>
      <c r="S124" s="228"/>
      <c r="T124" s="229"/>
      <c r="U124" s="228"/>
      <c r="V124" s="1285">
        <f t="shared" si="5"/>
        <v>0</v>
      </c>
    </row>
    <row r="125" spans="1:22" s="6" customFormat="1" ht="25" customHeight="1">
      <c r="A125" s="185" t="s">
        <v>202</v>
      </c>
      <c r="B125" s="187"/>
      <c r="C125" s="186"/>
      <c r="D125" s="185"/>
      <c r="E125" s="185" t="s">
        <v>202</v>
      </c>
      <c r="F125" s="185" t="s">
        <v>202</v>
      </c>
      <c r="G125" s="185"/>
      <c r="H125" s="185"/>
      <c r="I125" s="185"/>
      <c r="J125" s="185"/>
      <c r="K125" s="187"/>
      <c r="L125" s="187"/>
      <c r="M125" s="187"/>
      <c r="N125" s="188"/>
      <c r="O125" s="188"/>
      <c r="P125" s="188"/>
      <c r="Q125" s="188"/>
      <c r="R125" s="228"/>
      <c r="S125" s="228"/>
      <c r="T125" s="229"/>
      <c r="U125" s="228"/>
      <c r="V125" s="1285">
        <f t="shared" si="5"/>
        <v>0</v>
      </c>
    </row>
    <row r="126" spans="1:22" s="6" customFormat="1" ht="25" customHeight="1">
      <c r="A126" s="185" t="s">
        <v>202</v>
      </c>
      <c r="B126" s="187"/>
      <c r="C126" s="186"/>
      <c r="D126" s="185"/>
      <c r="E126" s="185" t="s">
        <v>202</v>
      </c>
      <c r="F126" s="185" t="s">
        <v>202</v>
      </c>
      <c r="G126" s="185"/>
      <c r="H126" s="185"/>
      <c r="I126" s="185"/>
      <c r="J126" s="185"/>
      <c r="K126" s="187"/>
      <c r="L126" s="187"/>
      <c r="M126" s="187"/>
      <c r="N126" s="188"/>
      <c r="O126" s="188"/>
      <c r="P126" s="188"/>
      <c r="Q126" s="188"/>
      <c r="R126" s="228"/>
      <c r="S126" s="228"/>
      <c r="T126" s="229"/>
      <c r="U126" s="228"/>
      <c r="V126" s="1285">
        <f t="shared" si="5"/>
        <v>0</v>
      </c>
    </row>
    <row r="127" spans="1:22" s="6" customFormat="1" ht="25" customHeight="1">
      <c r="A127" s="185" t="s">
        <v>202</v>
      </c>
      <c r="B127" s="187"/>
      <c r="C127" s="186"/>
      <c r="D127" s="185"/>
      <c r="E127" s="185" t="s">
        <v>202</v>
      </c>
      <c r="F127" s="185" t="s">
        <v>202</v>
      </c>
      <c r="G127" s="185"/>
      <c r="H127" s="185"/>
      <c r="I127" s="185"/>
      <c r="J127" s="185"/>
      <c r="K127" s="187"/>
      <c r="L127" s="187"/>
      <c r="M127" s="187"/>
      <c r="N127" s="188"/>
      <c r="O127" s="188"/>
      <c r="P127" s="188"/>
      <c r="Q127" s="188"/>
      <c r="R127" s="228"/>
      <c r="S127" s="228"/>
      <c r="T127" s="229"/>
      <c r="U127" s="228"/>
      <c r="V127" s="1285">
        <f t="shared" si="5"/>
        <v>0</v>
      </c>
    </row>
    <row r="128" spans="1:22" s="6" customFormat="1" ht="25" customHeight="1">
      <c r="A128" s="185" t="s">
        <v>202</v>
      </c>
      <c r="B128" s="187"/>
      <c r="C128" s="186"/>
      <c r="D128" s="185"/>
      <c r="E128" s="185" t="s">
        <v>202</v>
      </c>
      <c r="F128" s="185" t="s">
        <v>202</v>
      </c>
      <c r="G128" s="185"/>
      <c r="H128" s="185"/>
      <c r="I128" s="185"/>
      <c r="J128" s="185"/>
      <c r="K128" s="187"/>
      <c r="L128" s="187"/>
      <c r="M128" s="187"/>
      <c r="N128" s="188"/>
      <c r="O128" s="188"/>
      <c r="P128" s="188"/>
      <c r="Q128" s="188"/>
      <c r="R128" s="228"/>
      <c r="S128" s="228"/>
      <c r="T128" s="229"/>
      <c r="U128" s="228"/>
      <c r="V128" s="1285">
        <f t="shared" si="5"/>
        <v>0</v>
      </c>
    </row>
    <row r="129" spans="1:22" s="6" customFormat="1" ht="25" customHeight="1">
      <c r="A129" s="185" t="s">
        <v>202</v>
      </c>
      <c r="B129" s="187"/>
      <c r="C129" s="186"/>
      <c r="D129" s="185"/>
      <c r="E129" s="185" t="s">
        <v>202</v>
      </c>
      <c r="F129" s="185" t="s">
        <v>202</v>
      </c>
      <c r="G129" s="185"/>
      <c r="H129" s="185"/>
      <c r="I129" s="185"/>
      <c r="J129" s="185"/>
      <c r="K129" s="187"/>
      <c r="L129" s="187"/>
      <c r="M129" s="187"/>
      <c r="N129" s="188"/>
      <c r="O129" s="188"/>
      <c r="P129" s="188"/>
      <c r="Q129" s="188"/>
      <c r="R129" s="228"/>
      <c r="S129" s="228"/>
      <c r="T129" s="229"/>
      <c r="U129" s="228"/>
      <c r="V129" s="1285">
        <f t="shared" si="5"/>
        <v>0</v>
      </c>
    </row>
    <row r="130" spans="1:22" s="6" customFormat="1" ht="25" customHeight="1">
      <c r="A130" s="185" t="s">
        <v>202</v>
      </c>
      <c r="B130" s="187"/>
      <c r="C130" s="186"/>
      <c r="D130" s="185"/>
      <c r="E130" s="185" t="s">
        <v>202</v>
      </c>
      <c r="F130" s="185" t="s">
        <v>202</v>
      </c>
      <c r="G130" s="185"/>
      <c r="H130" s="185"/>
      <c r="I130" s="185"/>
      <c r="J130" s="185"/>
      <c r="K130" s="187"/>
      <c r="L130" s="187"/>
      <c r="M130" s="187"/>
      <c r="N130" s="188"/>
      <c r="O130" s="188"/>
      <c r="P130" s="188"/>
      <c r="Q130" s="188"/>
      <c r="R130" s="228"/>
      <c r="S130" s="228"/>
      <c r="T130" s="229"/>
      <c r="U130" s="228"/>
      <c r="V130" s="1285">
        <f t="shared" si="5"/>
        <v>0</v>
      </c>
    </row>
    <row r="131" spans="1:22" s="6" customFormat="1" ht="25" customHeight="1">
      <c r="A131" s="185" t="s">
        <v>202</v>
      </c>
      <c r="B131" s="187"/>
      <c r="C131" s="186"/>
      <c r="D131" s="185"/>
      <c r="E131" s="185" t="s">
        <v>202</v>
      </c>
      <c r="F131" s="185" t="s">
        <v>202</v>
      </c>
      <c r="G131" s="185"/>
      <c r="H131" s="185"/>
      <c r="I131" s="185"/>
      <c r="J131" s="185"/>
      <c r="K131" s="187"/>
      <c r="L131" s="187"/>
      <c r="M131" s="187"/>
      <c r="N131" s="188"/>
      <c r="O131" s="188"/>
      <c r="P131" s="188"/>
      <c r="Q131" s="188"/>
      <c r="R131" s="228"/>
      <c r="S131" s="228"/>
      <c r="T131" s="229"/>
      <c r="U131" s="228"/>
      <c r="V131" s="1285">
        <f t="shared" si="5"/>
        <v>0</v>
      </c>
    </row>
    <row r="132" spans="1:22" s="6" customFormat="1" ht="25" customHeight="1">
      <c r="A132" s="185" t="s">
        <v>202</v>
      </c>
      <c r="B132" s="187"/>
      <c r="C132" s="186"/>
      <c r="D132" s="185"/>
      <c r="E132" s="185" t="s">
        <v>202</v>
      </c>
      <c r="F132" s="185" t="s">
        <v>202</v>
      </c>
      <c r="G132" s="185"/>
      <c r="H132" s="185"/>
      <c r="I132" s="185"/>
      <c r="J132" s="185"/>
      <c r="K132" s="187"/>
      <c r="L132" s="187"/>
      <c r="M132" s="187"/>
      <c r="N132" s="188"/>
      <c r="O132" s="188"/>
      <c r="P132" s="188"/>
      <c r="Q132" s="188"/>
      <c r="R132" s="228"/>
      <c r="S132" s="228"/>
      <c r="T132" s="229"/>
      <c r="U132" s="228"/>
      <c r="V132" s="1285">
        <f t="shared" si="5"/>
        <v>0</v>
      </c>
    </row>
    <row r="133" spans="1:22" s="6" customFormat="1" ht="25" customHeight="1">
      <c r="A133" s="185" t="s">
        <v>202</v>
      </c>
      <c r="B133" s="187"/>
      <c r="C133" s="186"/>
      <c r="D133" s="185"/>
      <c r="E133" s="185" t="s">
        <v>202</v>
      </c>
      <c r="F133" s="185" t="s">
        <v>202</v>
      </c>
      <c r="G133" s="185"/>
      <c r="H133" s="185"/>
      <c r="I133" s="185"/>
      <c r="J133" s="185"/>
      <c r="K133" s="187"/>
      <c r="L133" s="187"/>
      <c r="M133" s="187"/>
      <c r="N133" s="188"/>
      <c r="O133" s="188"/>
      <c r="P133" s="188"/>
      <c r="Q133" s="188"/>
      <c r="R133" s="228"/>
      <c r="S133" s="228"/>
      <c r="T133" s="229"/>
      <c r="U133" s="228"/>
      <c r="V133" s="1285">
        <f t="shared" si="5"/>
        <v>0</v>
      </c>
    </row>
    <row r="134" spans="1:22" s="6" customFormat="1" ht="25" customHeight="1">
      <c r="A134" s="185" t="s">
        <v>202</v>
      </c>
      <c r="B134" s="187"/>
      <c r="C134" s="186"/>
      <c r="D134" s="185"/>
      <c r="E134" s="185" t="s">
        <v>202</v>
      </c>
      <c r="F134" s="185" t="s">
        <v>202</v>
      </c>
      <c r="G134" s="185"/>
      <c r="H134" s="185"/>
      <c r="I134" s="185"/>
      <c r="J134" s="185"/>
      <c r="K134" s="187"/>
      <c r="L134" s="187"/>
      <c r="M134" s="187"/>
      <c r="N134" s="188"/>
      <c r="O134" s="188"/>
      <c r="P134" s="188"/>
      <c r="Q134" s="188"/>
      <c r="R134" s="228"/>
      <c r="S134" s="228"/>
      <c r="T134" s="229"/>
      <c r="U134" s="228"/>
      <c r="V134" s="1285">
        <f t="shared" si="5"/>
        <v>0</v>
      </c>
    </row>
    <row r="135" spans="1:22" s="6" customFormat="1" ht="25" customHeight="1">
      <c r="A135" s="185" t="s">
        <v>202</v>
      </c>
      <c r="B135" s="187"/>
      <c r="C135" s="186"/>
      <c r="D135" s="185"/>
      <c r="E135" s="185" t="s">
        <v>202</v>
      </c>
      <c r="F135" s="185" t="s">
        <v>202</v>
      </c>
      <c r="G135" s="185"/>
      <c r="H135" s="185"/>
      <c r="I135" s="185"/>
      <c r="J135" s="185"/>
      <c r="K135" s="187"/>
      <c r="L135" s="187"/>
      <c r="M135" s="187"/>
      <c r="N135" s="188"/>
      <c r="O135" s="188"/>
      <c r="P135" s="188"/>
      <c r="Q135" s="188"/>
      <c r="R135" s="228"/>
      <c r="S135" s="228"/>
      <c r="T135" s="229"/>
      <c r="U135" s="228"/>
      <c r="V135" s="1285">
        <f t="shared" si="5"/>
        <v>0</v>
      </c>
    </row>
    <row r="136" spans="1:22" s="6" customFormat="1" ht="25" customHeight="1">
      <c r="A136" s="185" t="s">
        <v>202</v>
      </c>
      <c r="B136" s="187"/>
      <c r="C136" s="186"/>
      <c r="D136" s="185"/>
      <c r="E136" s="185" t="s">
        <v>202</v>
      </c>
      <c r="F136" s="185" t="s">
        <v>202</v>
      </c>
      <c r="G136" s="185"/>
      <c r="H136" s="185"/>
      <c r="I136" s="185"/>
      <c r="J136" s="185"/>
      <c r="K136" s="187"/>
      <c r="L136" s="187"/>
      <c r="M136" s="187"/>
      <c r="N136" s="188"/>
      <c r="O136" s="188"/>
      <c r="P136" s="188"/>
      <c r="Q136" s="188"/>
      <c r="R136" s="228"/>
      <c r="S136" s="228"/>
      <c r="T136" s="229"/>
      <c r="U136" s="228"/>
      <c r="V136" s="1285">
        <f t="shared" si="5"/>
        <v>0</v>
      </c>
    </row>
    <row r="137" spans="1:22" s="6" customFormat="1" ht="25" customHeight="1">
      <c r="A137" s="185" t="s">
        <v>202</v>
      </c>
      <c r="B137" s="187"/>
      <c r="C137" s="186"/>
      <c r="D137" s="185"/>
      <c r="E137" s="185" t="s">
        <v>202</v>
      </c>
      <c r="F137" s="185" t="s">
        <v>202</v>
      </c>
      <c r="G137" s="185"/>
      <c r="H137" s="185"/>
      <c r="I137" s="185"/>
      <c r="J137" s="185"/>
      <c r="K137" s="187"/>
      <c r="L137" s="187"/>
      <c r="M137" s="187"/>
      <c r="N137" s="188"/>
      <c r="O137" s="188"/>
      <c r="P137" s="188"/>
      <c r="Q137" s="188"/>
      <c r="R137" s="228"/>
      <c r="S137" s="228"/>
      <c r="T137" s="229"/>
      <c r="U137" s="228"/>
      <c r="V137" s="1285">
        <f t="shared" si="5"/>
        <v>0</v>
      </c>
    </row>
    <row r="138" spans="1:22" s="6" customFormat="1" ht="25" customHeight="1">
      <c r="A138" s="185" t="s">
        <v>202</v>
      </c>
      <c r="B138" s="187"/>
      <c r="C138" s="186"/>
      <c r="D138" s="185"/>
      <c r="E138" s="185" t="s">
        <v>202</v>
      </c>
      <c r="F138" s="185" t="s">
        <v>202</v>
      </c>
      <c r="G138" s="185"/>
      <c r="H138" s="185"/>
      <c r="I138" s="185"/>
      <c r="J138" s="185"/>
      <c r="K138" s="187"/>
      <c r="L138" s="187"/>
      <c r="M138" s="187"/>
      <c r="N138" s="188"/>
      <c r="O138" s="188"/>
      <c r="P138" s="188"/>
      <c r="Q138" s="188"/>
      <c r="R138" s="228"/>
      <c r="S138" s="228"/>
      <c r="T138" s="229"/>
      <c r="U138" s="228"/>
      <c r="V138" s="1285">
        <f t="shared" si="5"/>
        <v>0</v>
      </c>
    </row>
    <row r="139" spans="1:22" s="6" customFormat="1" ht="25" customHeight="1">
      <c r="A139" s="185" t="s">
        <v>202</v>
      </c>
      <c r="B139" s="187"/>
      <c r="C139" s="186"/>
      <c r="D139" s="185"/>
      <c r="E139" s="185" t="s">
        <v>202</v>
      </c>
      <c r="F139" s="185" t="s">
        <v>202</v>
      </c>
      <c r="G139" s="185"/>
      <c r="H139" s="185"/>
      <c r="I139" s="185"/>
      <c r="J139" s="185"/>
      <c r="K139" s="187"/>
      <c r="L139" s="187"/>
      <c r="M139" s="187"/>
      <c r="N139" s="188"/>
      <c r="O139" s="188"/>
      <c r="P139" s="188"/>
      <c r="Q139" s="188"/>
      <c r="R139" s="228"/>
      <c r="S139" s="228"/>
      <c r="T139" s="229"/>
      <c r="U139" s="228"/>
      <c r="V139" s="1285">
        <f t="shared" si="5"/>
        <v>0</v>
      </c>
    </row>
    <row r="140" spans="1:22" s="6" customFormat="1" ht="25" customHeight="1">
      <c r="A140" s="185" t="s">
        <v>202</v>
      </c>
      <c r="B140" s="187"/>
      <c r="C140" s="186"/>
      <c r="D140" s="185"/>
      <c r="E140" s="185" t="s">
        <v>202</v>
      </c>
      <c r="F140" s="185" t="s">
        <v>202</v>
      </c>
      <c r="G140" s="185"/>
      <c r="H140" s="185"/>
      <c r="I140" s="185"/>
      <c r="J140" s="185"/>
      <c r="K140" s="187"/>
      <c r="L140" s="187"/>
      <c r="M140" s="187"/>
      <c r="N140" s="188"/>
      <c r="O140" s="188"/>
      <c r="P140" s="188"/>
      <c r="Q140" s="188"/>
      <c r="R140" s="228"/>
      <c r="S140" s="228"/>
      <c r="T140" s="229"/>
      <c r="U140" s="228"/>
      <c r="V140" s="1285">
        <f t="shared" si="5"/>
        <v>0</v>
      </c>
    </row>
    <row r="141" spans="1:22" s="6" customFormat="1" ht="25" customHeight="1">
      <c r="A141" s="185" t="s">
        <v>202</v>
      </c>
      <c r="B141" s="187"/>
      <c r="C141" s="186"/>
      <c r="D141" s="185"/>
      <c r="E141" s="185" t="s">
        <v>202</v>
      </c>
      <c r="F141" s="185" t="s">
        <v>202</v>
      </c>
      <c r="G141" s="185"/>
      <c r="H141" s="185"/>
      <c r="I141" s="185"/>
      <c r="J141" s="185"/>
      <c r="K141" s="187"/>
      <c r="L141" s="187"/>
      <c r="M141" s="187"/>
      <c r="N141" s="188"/>
      <c r="O141" s="188"/>
      <c r="P141" s="188"/>
      <c r="Q141" s="188"/>
      <c r="R141" s="228"/>
      <c r="S141" s="228"/>
      <c r="T141" s="229"/>
      <c r="U141" s="228"/>
      <c r="V141" s="1285">
        <f t="shared" si="5"/>
        <v>0</v>
      </c>
    </row>
    <row r="142" spans="1:22" s="6" customFormat="1" ht="25" customHeight="1">
      <c r="A142" s="185" t="s">
        <v>202</v>
      </c>
      <c r="B142" s="187"/>
      <c r="C142" s="186"/>
      <c r="D142" s="185"/>
      <c r="E142" s="185" t="s">
        <v>202</v>
      </c>
      <c r="F142" s="185" t="s">
        <v>202</v>
      </c>
      <c r="G142" s="185"/>
      <c r="H142" s="185"/>
      <c r="I142" s="185"/>
      <c r="J142" s="185"/>
      <c r="K142" s="187"/>
      <c r="L142" s="187"/>
      <c r="M142" s="187"/>
      <c r="N142" s="188"/>
      <c r="O142" s="188"/>
      <c r="P142" s="188"/>
      <c r="Q142" s="188"/>
      <c r="R142" s="228"/>
      <c r="S142" s="228"/>
      <c r="T142" s="229"/>
      <c r="U142" s="228"/>
      <c r="V142" s="1285">
        <f t="shared" si="5"/>
        <v>0</v>
      </c>
    </row>
    <row r="143" spans="1:22" s="6" customFormat="1" ht="25" customHeight="1">
      <c r="A143" s="185" t="s">
        <v>202</v>
      </c>
      <c r="B143" s="187"/>
      <c r="C143" s="186"/>
      <c r="D143" s="185"/>
      <c r="E143" s="185" t="s">
        <v>202</v>
      </c>
      <c r="F143" s="185" t="s">
        <v>202</v>
      </c>
      <c r="G143" s="185"/>
      <c r="H143" s="185"/>
      <c r="I143" s="185"/>
      <c r="J143" s="185"/>
      <c r="K143" s="187"/>
      <c r="L143" s="187"/>
      <c r="M143" s="187"/>
      <c r="N143" s="188"/>
      <c r="O143" s="188"/>
      <c r="P143" s="188"/>
      <c r="Q143" s="188"/>
      <c r="R143" s="228"/>
      <c r="S143" s="228"/>
      <c r="T143" s="229"/>
      <c r="U143" s="228"/>
      <c r="V143" s="1285">
        <f t="shared" si="5"/>
        <v>0</v>
      </c>
    </row>
    <row r="144" spans="1:22" s="6" customFormat="1" ht="25" customHeight="1">
      <c r="A144" s="185" t="s">
        <v>202</v>
      </c>
      <c r="B144" s="187"/>
      <c r="C144" s="186"/>
      <c r="D144" s="185"/>
      <c r="E144" s="185" t="s">
        <v>202</v>
      </c>
      <c r="F144" s="185" t="s">
        <v>202</v>
      </c>
      <c r="G144" s="185"/>
      <c r="H144" s="185"/>
      <c r="I144" s="185"/>
      <c r="J144" s="185"/>
      <c r="K144" s="187"/>
      <c r="L144" s="187"/>
      <c r="M144" s="187"/>
      <c r="N144" s="188"/>
      <c r="O144" s="188"/>
      <c r="P144" s="188"/>
      <c r="Q144" s="188"/>
      <c r="R144" s="228"/>
      <c r="S144" s="228"/>
      <c r="T144" s="229"/>
      <c r="U144" s="228"/>
      <c r="V144" s="1285">
        <f t="shared" si="5"/>
        <v>0</v>
      </c>
    </row>
    <row r="145" spans="1:22" s="6" customFormat="1" ht="25" customHeight="1">
      <c r="A145" s="185" t="s">
        <v>202</v>
      </c>
      <c r="B145" s="187"/>
      <c r="C145" s="186"/>
      <c r="D145" s="185"/>
      <c r="E145" s="185" t="s">
        <v>202</v>
      </c>
      <c r="F145" s="185" t="s">
        <v>202</v>
      </c>
      <c r="G145" s="185"/>
      <c r="H145" s="185"/>
      <c r="I145" s="185"/>
      <c r="J145" s="185"/>
      <c r="K145" s="187"/>
      <c r="L145" s="187"/>
      <c r="M145" s="187"/>
      <c r="N145" s="188"/>
      <c r="O145" s="188"/>
      <c r="P145" s="188"/>
      <c r="Q145" s="188"/>
      <c r="R145" s="228"/>
      <c r="S145" s="228"/>
      <c r="T145" s="229"/>
      <c r="U145" s="228"/>
      <c r="V145" s="1285">
        <f t="shared" si="5"/>
        <v>0</v>
      </c>
    </row>
    <row r="146" spans="1:22" s="6" customFormat="1" ht="25" customHeight="1">
      <c r="A146" s="185" t="s">
        <v>202</v>
      </c>
      <c r="B146" s="187"/>
      <c r="C146" s="186"/>
      <c r="D146" s="185"/>
      <c r="E146" s="185" t="s">
        <v>202</v>
      </c>
      <c r="F146" s="185" t="s">
        <v>202</v>
      </c>
      <c r="G146" s="185"/>
      <c r="H146" s="185"/>
      <c r="I146" s="185"/>
      <c r="J146" s="185"/>
      <c r="K146" s="187"/>
      <c r="L146" s="187"/>
      <c r="M146" s="187"/>
      <c r="N146" s="188"/>
      <c r="O146" s="188"/>
      <c r="P146" s="188"/>
      <c r="Q146" s="188"/>
      <c r="R146" s="228"/>
      <c r="S146" s="228"/>
      <c r="T146" s="229"/>
      <c r="U146" s="228"/>
      <c r="V146" s="1285">
        <f t="shared" si="5"/>
        <v>0</v>
      </c>
    </row>
    <row r="147" spans="1:22" s="6" customFormat="1" ht="25" customHeight="1">
      <c r="A147" s="185" t="s">
        <v>202</v>
      </c>
      <c r="B147" s="187"/>
      <c r="C147" s="186"/>
      <c r="D147" s="185"/>
      <c r="E147" s="185" t="s">
        <v>202</v>
      </c>
      <c r="F147" s="185" t="s">
        <v>202</v>
      </c>
      <c r="G147" s="185"/>
      <c r="H147" s="185"/>
      <c r="I147" s="185"/>
      <c r="J147" s="185"/>
      <c r="K147" s="187"/>
      <c r="L147" s="187"/>
      <c r="M147" s="187"/>
      <c r="N147" s="188"/>
      <c r="O147" s="188"/>
      <c r="P147" s="188"/>
      <c r="Q147" s="188"/>
      <c r="R147" s="228"/>
      <c r="S147" s="228"/>
      <c r="T147" s="229"/>
      <c r="U147" s="228"/>
      <c r="V147" s="1285">
        <f t="shared" si="5"/>
        <v>0</v>
      </c>
    </row>
    <row r="148" spans="1:22" s="6" customFormat="1" ht="25" customHeight="1">
      <c r="A148" s="185" t="s">
        <v>202</v>
      </c>
      <c r="B148" s="187"/>
      <c r="C148" s="186"/>
      <c r="D148" s="185"/>
      <c r="E148" s="185" t="s">
        <v>202</v>
      </c>
      <c r="F148" s="185" t="s">
        <v>202</v>
      </c>
      <c r="G148" s="185"/>
      <c r="H148" s="185"/>
      <c r="I148" s="185"/>
      <c r="J148" s="185"/>
      <c r="K148" s="187"/>
      <c r="L148" s="187"/>
      <c r="M148" s="187"/>
      <c r="N148" s="188"/>
      <c r="O148" s="188"/>
      <c r="P148" s="188"/>
      <c r="Q148" s="188"/>
      <c r="R148" s="228"/>
      <c r="S148" s="228"/>
      <c r="T148" s="229"/>
      <c r="U148" s="228"/>
      <c r="V148" s="1285">
        <f t="shared" si="5"/>
        <v>0</v>
      </c>
    </row>
    <row r="149" spans="1:22" s="6" customFormat="1" ht="25" customHeight="1">
      <c r="A149" s="185" t="s">
        <v>202</v>
      </c>
      <c r="B149" s="187"/>
      <c r="C149" s="186"/>
      <c r="D149" s="185"/>
      <c r="E149" s="185" t="s">
        <v>202</v>
      </c>
      <c r="F149" s="185" t="s">
        <v>202</v>
      </c>
      <c r="G149" s="185"/>
      <c r="H149" s="185"/>
      <c r="I149" s="185"/>
      <c r="J149" s="185"/>
      <c r="K149" s="187"/>
      <c r="L149" s="187"/>
      <c r="M149" s="187"/>
      <c r="N149" s="188"/>
      <c r="O149" s="188"/>
      <c r="P149" s="188"/>
      <c r="Q149" s="188"/>
      <c r="R149" s="228"/>
      <c r="S149" s="228"/>
      <c r="T149" s="229"/>
      <c r="U149" s="228"/>
      <c r="V149" s="1285">
        <f t="shared" si="5"/>
        <v>0</v>
      </c>
    </row>
    <row r="150" spans="1:22" s="6" customFormat="1" ht="25" customHeight="1">
      <c r="A150" s="185" t="s">
        <v>202</v>
      </c>
      <c r="B150" s="187"/>
      <c r="C150" s="186"/>
      <c r="D150" s="185"/>
      <c r="E150" s="185" t="s">
        <v>202</v>
      </c>
      <c r="F150" s="185" t="s">
        <v>202</v>
      </c>
      <c r="G150" s="185"/>
      <c r="H150" s="185"/>
      <c r="I150" s="185"/>
      <c r="J150" s="185"/>
      <c r="K150" s="187"/>
      <c r="L150" s="187"/>
      <c r="M150" s="187"/>
      <c r="N150" s="188"/>
      <c r="O150" s="188"/>
      <c r="P150" s="188"/>
      <c r="Q150" s="188"/>
      <c r="R150" s="228"/>
      <c r="S150" s="228"/>
      <c r="T150" s="229"/>
      <c r="U150" s="228"/>
      <c r="V150" s="1285">
        <f t="shared" si="5"/>
        <v>0</v>
      </c>
    </row>
    <row r="151" spans="1:22" s="6" customFormat="1" ht="25" customHeight="1">
      <c r="A151" s="185" t="s">
        <v>202</v>
      </c>
      <c r="B151" s="187"/>
      <c r="C151" s="186"/>
      <c r="D151" s="185"/>
      <c r="E151" s="185" t="s">
        <v>202</v>
      </c>
      <c r="F151" s="185" t="s">
        <v>202</v>
      </c>
      <c r="G151" s="185"/>
      <c r="H151" s="185"/>
      <c r="I151" s="185"/>
      <c r="J151" s="185"/>
      <c r="K151" s="187"/>
      <c r="L151" s="187"/>
      <c r="M151" s="187"/>
      <c r="N151" s="188"/>
      <c r="O151" s="188"/>
      <c r="P151" s="188"/>
      <c r="Q151" s="188"/>
      <c r="R151" s="228"/>
      <c r="S151" s="228"/>
      <c r="T151" s="229"/>
      <c r="U151" s="228"/>
      <c r="V151" s="1285">
        <f t="shared" si="5"/>
        <v>0</v>
      </c>
    </row>
    <row r="152" spans="1:22" s="6" customFormat="1" ht="25" customHeight="1">
      <c r="A152" s="185" t="s">
        <v>202</v>
      </c>
      <c r="B152" s="187"/>
      <c r="C152" s="186"/>
      <c r="D152" s="185"/>
      <c r="E152" s="185" t="s">
        <v>202</v>
      </c>
      <c r="F152" s="185" t="s">
        <v>202</v>
      </c>
      <c r="G152" s="185"/>
      <c r="H152" s="185"/>
      <c r="I152" s="185"/>
      <c r="J152" s="185"/>
      <c r="K152" s="187"/>
      <c r="L152" s="187"/>
      <c r="M152" s="187"/>
      <c r="N152" s="188"/>
      <c r="O152" s="188"/>
      <c r="P152" s="188"/>
      <c r="Q152" s="188"/>
      <c r="R152" s="228"/>
      <c r="S152" s="228"/>
      <c r="T152" s="229"/>
      <c r="U152" s="228"/>
      <c r="V152" s="1285">
        <f t="shared" si="5"/>
        <v>0</v>
      </c>
    </row>
    <row r="153" spans="1:22" s="6" customFormat="1" ht="25" customHeight="1">
      <c r="A153" s="185" t="s">
        <v>202</v>
      </c>
      <c r="B153" s="187"/>
      <c r="C153" s="186"/>
      <c r="D153" s="185"/>
      <c r="E153" s="185" t="s">
        <v>202</v>
      </c>
      <c r="F153" s="185" t="s">
        <v>202</v>
      </c>
      <c r="G153" s="185"/>
      <c r="H153" s="185"/>
      <c r="I153" s="185"/>
      <c r="J153" s="185"/>
      <c r="K153" s="187"/>
      <c r="L153" s="187"/>
      <c r="M153" s="187"/>
      <c r="N153" s="188"/>
      <c r="O153" s="188"/>
      <c r="P153" s="188"/>
      <c r="Q153" s="188"/>
      <c r="R153" s="228"/>
      <c r="S153" s="228"/>
      <c r="T153" s="229"/>
      <c r="U153" s="228"/>
      <c r="V153" s="1285">
        <f t="shared" si="5"/>
        <v>0</v>
      </c>
    </row>
    <row r="154" spans="1:22" s="6" customFormat="1" ht="25" customHeight="1">
      <c r="A154" s="185" t="s">
        <v>202</v>
      </c>
      <c r="B154" s="187"/>
      <c r="C154" s="186"/>
      <c r="D154" s="185"/>
      <c r="E154" s="185" t="s">
        <v>202</v>
      </c>
      <c r="F154" s="185" t="s">
        <v>202</v>
      </c>
      <c r="G154" s="185"/>
      <c r="H154" s="185"/>
      <c r="I154" s="185"/>
      <c r="J154" s="185"/>
      <c r="K154" s="187"/>
      <c r="L154" s="187"/>
      <c r="M154" s="187"/>
      <c r="N154" s="188"/>
      <c r="O154" s="188"/>
      <c r="P154" s="188"/>
      <c r="Q154" s="188"/>
      <c r="R154" s="228"/>
      <c r="S154" s="228"/>
      <c r="T154" s="229"/>
      <c r="U154" s="228"/>
      <c r="V154" s="1285">
        <f t="shared" si="5"/>
        <v>0</v>
      </c>
    </row>
    <row r="155" spans="1:22" s="6" customFormat="1" ht="25" customHeight="1">
      <c r="A155" s="185" t="s">
        <v>202</v>
      </c>
      <c r="B155" s="187"/>
      <c r="C155" s="186"/>
      <c r="D155" s="185"/>
      <c r="E155" s="185" t="s">
        <v>202</v>
      </c>
      <c r="F155" s="185" t="s">
        <v>202</v>
      </c>
      <c r="G155" s="185"/>
      <c r="H155" s="185"/>
      <c r="I155" s="185"/>
      <c r="J155" s="185"/>
      <c r="K155" s="187"/>
      <c r="L155" s="187"/>
      <c r="M155" s="187"/>
      <c r="N155" s="188"/>
      <c r="O155" s="188"/>
      <c r="P155" s="188"/>
      <c r="Q155" s="188"/>
      <c r="R155" s="228"/>
      <c r="S155" s="228"/>
      <c r="T155" s="229"/>
      <c r="U155" s="228"/>
      <c r="V155" s="1285">
        <f t="shared" si="5"/>
        <v>0</v>
      </c>
    </row>
    <row r="156" spans="1:22" s="6" customFormat="1" ht="25" customHeight="1">
      <c r="A156" s="185" t="s">
        <v>202</v>
      </c>
      <c r="B156" s="187"/>
      <c r="C156" s="186"/>
      <c r="D156" s="185"/>
      <c r="E156" s="185" t="s">
        <v>202</v>
      </c>
      <c r="F156" s="185" t="s">
        <v>202</v>
      </c>
      <c r="G156" s="185"/>
      <c r="H156" s="185"/>
      <c r="I156" s="185"/>
      <c r="J156" s="185"/>
      <c r="K156" s="187"/>
      <c r="L156" s="187"/>
      <c r="M156" s="187"/>
      <c r="N156" s="188"/>
      <c r="O156" s="188"/>
      <c r="P156" s="188"/>
      <c r="Q156" s="188"/>
      <c r="R156" s="228"/>
      <c r="S156" s="228"/>
      <c r="T156" s="229"/>
      <c r="U156" s="228"/>
      <c r="V156" s="1285">
        <f t="shared" si="5"/>
        <v>0</v>
      </c>
    </row>
    <row r="157" spans="1:22" s="6" customFormat="1" ht="25" customHeight="1">
      <c r="A157" s="185" t="s">
        <v>202</v>
      </c>
      <c r="B157" s="187"/>
      <c r="C157" s="186"/>
      <c r="D157" s="185"/>
      <c r="E157" s="185" t="s">
        <v>202</v>
      </c>
      <c r="F157" s="185" t="s">
        <v>202</v>
      </c>
      <c r="G157" s="185"/>
      <c r="H157" s="185"/>
      <c r="I157" s="185"/>
      <c r="J157" s="185"/>
      <c r="K157" s="187"/>
      <c r="L157" s="187"/>
      <c r="M157" s="187"/>
      <c r="N157" s="188"/>
      <c r="O157" s="188"/>
      <c r="P157" s="188"/>
      <c r="Q157" s="188"/>
      <c r="R157" s="228"/>
      <c r="S157" s="228"/>
      <c r="T157" s="229"/>
      <c r="U157" s="228"/>
      <c r="V157" s="1285">
        <f t="shared" si="5"/>
        <v>0</v>
      </c>
    </row>
    <row r="158" spans="1:22" s="6" customFormat="1" ht="25" customHeight="1">
      <c r="A158" s="185" t="s">
        <v>202</v>
      </c>
      <c r="B158" s="187"/>
      <c r="C158" s="186"/>
      <c r="D158" s="185"/>
      <c r="E158" s="185" t="s">
        <v>202</v>
      </c>
      <c r="F158" s="185" t="s">
        <v>202</v>
      </c>
      <c r="G158" s="185"/>
      <c r="H158" s="185"/>
      <c r="I158" s="185"/>
      <c r="J158" s="185"/>
      <c r="K158" s="187"/>
      <c r="L158" s="187"/>
      <c r="M158" s="187"/>
      <c r="N158" s="188"/>
      <c r="O158" s="188"/>
      <c r="P158" s="188"/>
      <c r="Q158" s="188"/>
      <c r="R158" s="228"/>
      <c r="S158" s="228"/>
      <c r="T158" s="229"/>
      <c r="U158" s="228"/>
      <c r="V158" s="1285">
        <f t="shared" ref="V158:V221" si="6">R158+S158+U158</f>
        <v>0</v>
      </c>
    </row>
    <row r="159" spans="1:22" s="6" customFormat="1" ht="25" customHeight="1">
      <c r="A159" s="185" t="s">
        <v>202</v>
      </c>
      <c r="B159" s="187"/>
      <c r="C159" s="186"/>
      <c r="D159" s="185"/>
      <c r="E159" s="185" t="s">
        <v>202</v>
      </c>
      <c r="F159" s="185" t="s">
        <v>202</v>
      </c>
      <c r="G159" s="185"/>
      <c r="H159" s="185"/>
      <c r="I159" s="185"/>
      <c r="J159" s="185"/>
      <c r="K159" s="187"/>
      <c r="L159" s="187"/>
      <c r="M159" s="187"/>
      <c r="N159" s="188"/>
      <c r="O159" s="188"/>
      <c r="P159" s="188"/>
      <c r="Q159" s="188"/>
      <c r="R159" s="228"/>
      <c r="S159" s="228"/>
      <c r="T159" s="229"/>
      <c r="U159" s="228"/>
      <c r="V159" s="1285">
        <f t="shared" si="6"/>
        <v>0</v>
      </c>
    </row>
    <row r="160" spans="1:22" s="6" customFormat="1" ht="25" customHeight="1">
      <c r="A160" s="185" t="s">
        <v>202</v>
      </c>
      <c r="B160" s="187"/>
      <c r="C160" s="186"/>
      <c r="D160" s="185"/>
      <c r="E160" s="185" t="s">
        <v>202</v>
      </c>
      <c r="F160" s="185" t="s">
        <v>202</v>
      </c>
      <c r="G160" s="185"/>
      <c r="H160" s="185"/>
      <c r="I160" s="185"/>
      <c r="J160" s="185"/>
      <c r="K160" s="187"/>
      <c r="L160" s="187"/>
      <c r="M160" s="187"/>
      <c r="N160" s="188"/>
      <c r="O160" s="188"/>
      <c r="P160" s="188"/>
      <c r="Q160" s="188"/>
      <c r="R160" s="228"/>
      <c r="S160" s="228"/>
      <c r="T160" s="229"/>
      <c r="U160" s="228"/>
      <c r="V160" s="1285">
        <f t="shared" si="6"/>
        <v>0</v>
      </c>
    </row>
    <row r="161" spans="1:22" s="6" customFormat="1" ht="25" customHeight="1">
      <c r="A161" s="185" t="s">
        <v>202</v>
      </c>
      <c r="B161" s="187"/>
      <c r="C161" s="186"/>
      <c r="D161" s="185"/>
      <c r="E161" s="185" t="s">
        <v>202</v>
      </c>
      <c r="F161" s="185" t="s">
        <v>202</v>
      </c>
      <c r="G161" s="185"/>
      <c r="H161" s="185"/>
      <c r="I161" s="185"/>
      <c r="J161" s="185"/>
      <c r="K161" s="187"/>
      <c r="L161" s="187"/>
      <c r="M161" s="187"/>
      <c r="N161" s="188"/>
      <c r="O161" s="188"/>
      <c r="P161" s="188"/>
      <c r="Q161" s="188"/>
      <c r="R161" s="228"/>
      <c r="S161" s="228"/>
      <c r="T161" s="229"/>
      <c r="U161" s="228"/>
      <c r="V161" s="1285">
        <f t="shared" si="6"/>
        <v>0</v>
      </c>
    </row>
    <row r="162" spans="1:22" s="6" customFormat="1" ht="25" customHeight="1">
      <c r="A162" s="185" t="s">
        <v>202</v>
      </c>
      <c r="B162" s="187"/>
      <c r="C162" s="186"/>
      <c r="D162" s="185"/>
      <c r="E162" s="185" t="s">
        <v>202</v>
      </c>
      <c r="F162" s="185" t="s">
        <v>202</v>
      </c>
      <c r="G162" s="185"/>
      <c r="H162" s="185"/>
      <c r="I162" s="185"/>
      <c r="J162" s="185"/>
      <c r="K162" s="187"/>
      <c r="L162" s="187"/>
      <c r="M162" s="187"/>
      <c r="N162" s="188"/>
      <c r="O162" s="188"/>
      <c r="P162" s="188"/>
      <c r="Q162" s="188"/>
      <c r="R162" s="228"/>
      <c r="S162" s="228"/>
      <c r="T162" s="229"/>
      <c r="U162" s="228"/>
      <c r="V162" s="1285">
        <f t="shared" si="6"/>
        <v>0</v>
      </c>
    </row>
    <row r="163" spans="1:22" s="6" customFormat="1" ht="25" customHeight="1">
      <c r="A163" s="185" t="s">
        <v>202</v>
      </c>
      <c r="B163" s="187"/>
      <c r="C163" s="186"/>
      <c r="D163" s="185"/>
      <c r="E163" s="185" t="s">
        <v>202</v>
      </c>
      <c r="F163" s="185" t="s">
        <v>202</v>
      </c>
      <c r="G163" s="185"/>
      <c r="H163" s="185"/>
      <c r="I163" s="185"/>
      <c r="J163" s="185"/>
      <c r="K163" s="187"/>
      <c r="L163" s="187"/>
      <c r="M163" s="187"/>
      <c r="N163" s="188"/>
      <c r="O163" s="188"/>
      <c r="P163" s="188"/>
      <c r="Q163" s="188"/>
      <c r="R163" s="228"/>
      <c r="S163" s="228"/>
      <c r="T163" s="229"/>
      <c r="U163" s="228"/>
      <c r="V163" s="1285">
        <f t="shared" si="6"/>
        <v>0</v>
      </c>
    </row>
    <row r="164" spans="1:22" s="6" customFormat="1" ht="25" customHeight="1">
      <c r="A164" s="185" t="s">
        <v>202</v>
      </c>
      <c r="B164" s="187"/>
      <c r="C164" s="186"/>
      <c r="D164" s="185"/>
      <c r="E164" s="185" t="s">
        <v>202</v>
      </c>
      <c r="F164" s="185" t="s">
        <v>202</v>
      </c>
      <c r="G164" s="185"/>
      <c r="H164" s="185"/>
      <c r="I164" s="185"/>
      <c r="J164" s="185"/>
      <c r="K164" s="187"/>
      <c r="L164" s="187"/>
      <c r="M164" s="187"/>
      <c r="N164" s="188"/>
      <c r="O164" s="188"/>
      <c r="P164" s="188"/>
      <c r="Q164" s="188"/>
      <c r="R164" s="228"/>
      <c r="S164" s="228"/>
      <c r="T164" s="229"/>
      <c r="U164" s="228"/>
      <c r="V164" s="1285">
        <f t="shared" si="6"/>
        <v>0</v>
      </c>
    </row>
    <row r="165" spans="1:22" s="6" customFormat="1" ht="25" customHeight="1">
      <c r="A165" s="185" t="s">
        <v>202</v>
      </c>
      <c r="B165" s="187"/>
      <c r="C165" s="186"/>
      <c r="D165" s="185"/>
      <c r="E165" s="185" t="s">
        <v>202</v>
      </c>
      <c r="F165" s="185" t="s">
        <v>202</v>
      </c>
      <c r="G165" s="185"/>
      <c r="H165" s="185"/>
      <c r="I165" s="185"/>
      <c r="J165" s="185"/>
      <c r="K165" s="187"/>
      <c r="L165" s="187"/>
      <c r="M165" s="187"/>
      <c r="N165" s="188"/>
      <c r="O165" s="188"/>
      <c r="P165" s="188"/>
      <c r="Q165" s="188"/>
      <c r="R165" s="228"/>
      <c r="S165" s="228"/>
      <c r="T165" s="229"/>
      <c r="U165" s="228"/>
      <c r="V165" s="1285">
        <f t="shared" si="6"/>
        <v>0</v>
      </c>
    </row>
    <row r="166" spans="1:22" s="6" customFormat="1" ht="25" customHeight="1">
      <c r="A166" s="185" t="s">
        <v>202</v>
      </c>
      <c r="B166" s="187"/>
      <c r="C166" s="186"/>
      <c r="D166" s="185"/>
      <c r="E166" s="185" t="s">
        <v>202</v>
      </c>
      <c r="F166" s="185" t="s">
        <v>202</v>
      </c>
      <c r="G166" s="185"/>
      <c r="H166" s="185"/>
      <c r="I166" s="185"/>
      <c r="J166" s="185"/>
      <c r="K166" s="187"/>
      <c r="L166" s="187"/>
      <c r="M166" s="187"/>
      <c r="N166" s="188"/>
      <c r="O166" s="188"/>
      <c r="P166" s="188"/>
      <c r="Q166" s="188"/>
      <c r="R166" s="228"/>
      <c r="S166" s="228"/>
      <c r="T166" s="229"/>
      <c r="U166" s="228"/>
      <c r="V166" s="1285">
        <f t="shared" si="6"/>
        <v>0</v>
      </c>
    </row>
    <row r="167" spans="1:22" s="6" customFormat="1" ht="25" customHeight="1">
      <c r="A167" s="185" t="s">
        <v>202</v>
      </c>
      <c r="B167" s="187"/>
      <c r="C167" s="186"/>
      <c r="D167" s="185"/>
      <c r="E167" s="185" t="s">
        <v>202</v>
      </c>
      <c r="F167" s="185" t="s">
        <v>202</v>
      </c>
      <c r="G167" s="185"/>
      <c r="H167" s="185"/>
      <c r="I167" s="185"/>
      <c r="J167" s="185"/>
      <c r="K167" s="187"/>
      <c r="L167" s="187"/>
      <c r="M167" s="187"/>
      <c r="N167" s="188"/>
      <c r="O167" s="188"/>
      <c r="P167" s="188"/>
      <c r="Q167" s="188"/>
      <c r="R167" s="228"/>
      <c r="S167" s="228"/>
      <c r="T167" s="229"/>
      <c r="U167" s="228"/>
      <c r="V167" s="1285">
        <f t="shared" si="6"/>
        <v>0</v>
      </c>
    </row>
    <row r="168" spans="1:22" s="6" customFormat="1" ht="25" customHeight="1">
      <c r="A168" s="185" t="s">
        <v>202</v>
      </c>
      <c r="B168" s="187"/>
      <c r="C168" s="186"/>
      <c r="D168" s="185"/>
      <c r="E168" s="185" t="s">
        <v>202</v>
      </c>
      <c r="F168" s="185" t="s">
        <v>202</v>
      </c>
      <c r="G168" s="185"/>
      <c r="H168" s="185"/>
      <c r="I168" s="185"/>
      <c r="J168" s="185"/>
      <c r="K168" s="187"/>
      <c r="L168" s="187"/>
      <c r="M168" s="187"/>
      <c r="N168" s="188"/>
      <c r="O168" s="188"/>
      <c r="P168" s="188"/>
      <c r="Q168" s="188"/>
      <c r="R168" s="228"/>
      <c r="S168" s="228"/>
      <c r="T168" s="229"/>
      <c r="U168" s="228"/>
      <c r="V168" s="1285">
        <f t="shared" si="6"/>
        <v>0</v>
      </c>
    </row>
    <row r="169" spans="1:22" s="6" customFormat="1" ht="25" customHeight="1">
      <c r="A169" s="185" t="s">
        <v>202</v>
      </c>
      <c r="B169" s="187"/>
      <c r="C169" s="186"/>
      <c r="D169" s="185"/>
      <c r="E169" s="185" t="s">
        <v>202</v>
      </c>
      <c r="F169" s="185" t="s">
        <v>202</v>
      </c>
      <c r="G169" s="185"/>
      <c r="H169" s="185"/>
      <c r="I169" s="185"/>
      <c r="J169" s="185"/>
      <c r="K169" s="187"/>
      <c r="L169" s="187"/>
      <c r="M169" s="187"/>
      <c r="N169" s="188"/>
      <c r="O169" s="188"/>
      <c r="P169" s="188"/>
      <c r="Q169" s="188"/>
      <c r="R169" s="228"/>
      <c r="S169" s="228"/>
      <c r="T169" s="229"/>
      <c r="U169" s="228"/>
      <c r="V169" s="1285">
        <f t="shared" si="6"/>
        <v>0</v>
      </c>
    </row>
    <row r="170" spans="1:22" s="6" customFormat="1" ht="25" customHeight="1">
      <c r="A170" s="185" t="s">
        <v>202</v>
      </c>
      <c r="B170" s="187"/>
      <c r="C170" s="186"/>
      <c r="D170" s="185"/>
      <c r="E170" s="185" t="s">
        <v>202</v>
      </c>
      <c r="F170" s="185" t="s">
        <v>202</v>
      </c>
      <c r="G170" s="185"/>
      <c r="H170" s="185"/>
      <c r="I170" s="185"/>
      <c r="J170" s="185"/>
      <c r="K170" s="187"/>
      <c r="L170" s="187"/>
      <c r="M170" s="187"/>
      <c r="N170" s="188"/>
      <c r="O170" s="188"/>
      <c r="P170" s="188"/>
      <c r="Q170" s="188"/>
      <c r="R170" s="228"/>
      <c r="S170" s="228"/>
      <c r="T170" s="229"/>
      <c r="U170" s="228"/>
      <c r="V170" s="1285">
        <f t="shared" si="6"/>
        <v>0</v>
      </c>
    </row>
    <row r="171" spans="1:22" s="6" customFormat="1" ht="25" customHeight="1">
      <c r="A171" s="185" t="s">
        <v>202</v>
      </c>
      <c r="B171" s="187"/>
      <c r="C171" s="186"/>
      <c r="D171" s="185"/>
      <c r="E171" s="185" t="s">
        <v>202</v>
      </c>
      <c r="F171" s="185" t="s">
        <v>202</v>
      </c>
      <c r="G171" s="185"/>
      <c r="H171" s="185"/>
      <c r="I171" s="185"/>
      <c r="J171" s="185"/>
      <c r="K171" s="187"/>
      <c r="L171" s="187"/>
      <c r="M171" s="187"/>
      <c r="N171" s="188"/>
      <c r="O171" s="188"/>
      <c r="P171" s="188"/>
      <c r="Q171" s="188"/>
      <c r="R171" s="228"/>
      <c r="S171" s="228"/>
      <c r="T171" s="229"/>
      <c r="U171" s="228"/>
      <c r="V171" s="1285">
        <f t="shared" si="6"/>
        <v>0</v>
      </c>
    </row>
    <row r="172" spans="1:22" s="6" customFormat="1" ht="25" customHeight="1">
      <c r="A172" s="185" t="s">
        <v>202</v>
      </c>
      <c r="B172" s="187"/>
      <c r="C172" s="186"/>
      <c r="D172" s="185"/>
      <c r="E172" s="185" t="s">
        <v>202</v>
      </c>
      <c r="F172" s="185" t="s">
        <v>202</v>
      </c>
      <c r="G172" s="185"/>
      <c r="H172" s="185"/>
      <c r="I172" s="185"/>
      <c r="J172" s="185"/>
      <c r="K172" s="187"/>
      <c r="L172" s="187"/>
      <c r="M172" s="187"/>
      <c r="N172" s="188"/>
      <c r="O172" s="188"/>
      <c r="P172" s="188"/>
      <c r="Q172" s="188"/>
      <c r="R172" s="228"/>
      <c r="S172" s="228"/>
      <c r="T172" s="229"/>
      <c r="U172" s="228"/>
      <c r="V172" s="1285">
        <f t="shared" si="6"/>
        <v>0</v>
      </c>
    </row>
    <row r="173" spans="1:22" s="6" customFormat="1" ht="25" customHeight="1">
      <c r="A173" s="185" t="s">
        <v>202</v>
      </c>
      <c r="B173" s="187"/>
      <c r="C173" s="186"/>
      <c r="D173" s="185"/>
      <c r="E173" s="185" t="s">
        <v>202</v>
      </c>
      <c r="F173" s="185" t="s">
        <v>202</v>
      </c>
      <c r="G173" s="185"/>
      <c r="H173" s="185"/>
      <c r="I173" s="185"/>
      <c r="J173" s="185"/>
      <c r="K173" s="187"/>
      <c r="L173" s="187"/>
      <c r="M173" s="187"/>
      <c r="N173" s="188"/>
      <c r="O173" s="188"/>
      <c r="P173" s="188"/>
      <c r="Q173" s="188"/>
      <c r="R173" s="228"/>
      <c r="S173" s="228"/>
      <c r="T173" s="229"/>
      <c r="U173" s="228"/>
      <c r="V173" s="1285">
        <f t="shared" si="6"/>
        <v>0</v>
      </c>
    </row>
    <row r="174" spans="1:22" s="6" customFormat="1" ht="25" customHeight="1">
      <c r="A174" s="185" t="s">
        <v>202</v>
      </c>
      <c r="B174" s="187"/>
      <c r="C174" s="186"/>
      <c r="D174" s="185"/>
      <c r="E174" s="185" t="s">
        <v>202</v>
      </c>
      <c r="F174" s="185" t="s">
        <v>202</v>
      </c>
      <c r="G174" s="185"/>
      <c r="H174" s="185"/>
      <c r="I174" s="185"/>
      <c r="J174" s="185"/>
      <c r="K174" s="187"/>
      <c r="L174" s="187"/>
      <c r="M174" s="187"/>
      <c r="N174" s="188"/>
      <c r="O174" s="188"/>
      <c r="P174" s="188"/>
      <c r="Q174" s="188"/>
      <c r="R174" s="228"/>
      <c r="S174" s="228"/>
      <c r="T174" s="229"/>
      <c r="U174" s="228"/>
      <c r="V174" s="1285">
        <f t="shared" si="6"/>
        <v>0</v>
      </c>
    </row>
    <row r="175" spans="1:22" s="6" customFormat="1" ht="25" customHeight="1">
      <c r="A175" s="185" t="s">
        <v>202</v>
      </c>
      <c r="B175" s="187"/>
      <c r="C175" s="186"/>
      <c r="D175" s="185"/>
      <c r="E175" s="185" t="s">
        <v>202</v>
      </c>
      <c r="F175" s="185" t="s">
        <v>202</v>
      </c>
      <c r="G175" s="185"/>
      <c r="H175" s="185"/>
      <c r="I175" s="185"/>
      <c r="J175" s="185"/>
      <c r="K175" s="187"/>
      <c r="L175" s="187"/>
      <c r="M175" s="187"/>
      <c r="N175" s="188"/>
      <c r="O175" s="188"/>
      <c r="P175" s="188"/>
      <c r="Q175" s="188"/>
      <c r="R175" s="228"/>
      <c r="S175" s="228"/>
      <c r="T175" s="229"/>
      <c r="U175" s="228"/>
      <c r="V175" s="1285">
        <f t="shared" si="6"/>
        <v>0</v>
      </c>
    </row>
    <row r="176" spans="1:22" s="6" customFormat="1" ht="25" customHeight="1">
      <c r="A176" s="185" t="s">
        <v>202</v>
      </c>
      <c r="B176" s="187"/>
      <c r="C176" s="186"/>
      <c r="D176" s="185"/>
      <c r="E176" s="185" t="s">
        <v>202</v>
      </c>
      <c r="F176" s="185" t="s">
        <v>202</v>
      </c>
      <c r="G176" s="185"/>
      <c r="H176" s="185"/>
      <c r="I176" s="185"/>
      <c r="J176" s="185"/>
      <c r="K176" s="187"/>
      <c r="L176" s="187"/>
      <c r="M176" s="187"/>
      <c r="N176" s="188"/>
      <c r="O176" s="188"/>
      <c r="P176" s="188"/>
      <c r="Q176" s="188"/>
      <c r="R176" s="228"/>
      <c r="S176" s="228"/>
      <c r="T176" s="229"/>
      <c r="U176" s="228"/>
      <c r="V176" s="1285">
        <f t="shared" si="6"/>
        <v>0</v>
      </c>
    </row>
    <row r="177" spans="1:22" s="6" customFormat="1" ht="25" customHeight="1">
      <c r="A177" s="185" t="s">
        <v>202</v>
      </c>
      <c r="B177" s="187"/>
      <c r="C177" s="186"/>
      <c r="D177" s="185"/>
      <c r="E177" s="185" t="s">
        <v>202</v>
      </c>
      <c r="F177" s="185" t="s">
        <v>202</v>
      </c>
      <c r="G177" s="185"/>
      <c r="H177" s="185"/>
      <c r="I177" s="185"/>
      <c r="J177" s="185"/>
      <c r="K177" s="187"/>
      <c r="L177" s="187"/>
      <c r="M177" s="187"/>
      <c r="N177" s="188"/>
      <c r="O177" s="188"/>
      <c r="P177" s="188"/>
      <c r="Q177" s="188"/>
      <c r="R177" s="228"/>
      <c r="S177" s="228"/>
      <c r="T177" s="229"/>
      <c r="U177" s="228"/>
      <c r="V177" s="1285">
        <f t="shared" si="6"/>
        <v>0</v>
      </c>
    </row>
    <row r="178" spans="1:22" s="6" customFormat="1" ht="25" customHeight="1">
      <c r="A178" s="185" t="s">
        <v>202</v>
      </c>
      <c r="B178" s="187"/>
      <c r="C178" s="186"/>
      <c r="D178" s="185"/>
      <c r="E178" s="185" t="s">
        <v>202</v>
      </c>
      <c r="F178" s="185" t="s">
        <v>202</v>
      </c>
      <c r="G178" s="185"/>
      <c r="H178" s="185"/>
      <c r="I178" s="185"/>
      <c r="J178" s="185"/>
      <c r="K178" s="187"/>
      <c r="L178" s="187"/>
      <c r="M178" s="187"/>
      <c r="N178" s="188"/>
      <c r="O178" s="188"/>
      <c r="P178" s="188"/>
      <c r="Q178" s="188"/>
      <c r="R178" s="228"/>
      <c r="S178" s="228"/>
      <c r="T178" s="229"/>
      <c r="U178" s="228"/>
      <c r="V178" s="1285">
        <f t="shared" si="6"/>
        <v>0</v>
      </c>
    </row>
    <row r="179" spans="1:22" s="6" customFormat="1" ht="25" customHeight="1">
      <c r="A179" s="185" t="s">
        <v>202</v>
      </c>
      <c r="B179" s="187"/>
      <c r="C179" s="186"/>
      <c r="D179" s="185"/>
      <c r="E179" s="185" t="s">
        <v>202</v>
      </c>
      <c r="F179" s="185" t="s">
        <v>202</v>
      </c>
      <c r="G179" s="185"/>
      <c r="H179" s="185"/>
      <c r="I179" s="185"/>
      <c r="J179" s="185"/>
      <c r="K179" s="187"/>
      <c r="L179" s="187"/>
      <c r="M179" s="187"/>
      <c r="N179" s="188"/>
      <c r="O179" s="188"/>
      <c r="P179" s="188"/>
      <c r="Q179" s="188"/>
      <c r="R179" s="228"/>
      <c r="S179" s="228"/>
      <c r="T179" s="229"/>
      <c r="U179" s="228"/>
      <c r="V179" s="1285">
        <f t="shared" si="6"/>
        <v>0</v>
      </c>
    </row>
    <row r="180" spans="1:22" s="6" customFormat="1" ht="25" customHeight="1">
      <c r="A180" s="185" t="s">
        <v>202</v>
      </c>
      <c r="B180" s="187"/>
      <c r="C180" s="186"/>
      <c r="D180" s="185"/>
      <c r="E180" s="185" t="s">
        <v>202</v>
      </c>
      <c r="F180" s="185" t="s">
        <v>202</v>
      </c>
      <c r="G180" s="185"/>
      <c r="H180" s="185"/>
      <c r="I180" s="185"/>
      <c r="J180" s="185"/>
      <c r="K180" s="187"/>
      <c r="L180" s="187"/>
      <c r="M180" s="187"/>
      <c r="N180" s="188"/>
      <c r="O180" s="188"/>
      <c r="P180" s="188"/>
      <c r="Q180" s="188"/>
      <c r="R180" s="228"/>
      <c r="S180" s="228"/>
      <c r="T180" s="229"/>
      <c r="U180" s="228"/>
      <c r="V180" s="1285">
        <f t="shared" si="6"/>
        <v>0</v>
      </c>
    </row>
    <row r="181" spans="1:22" s="6" customFormat="1" ht="25" customHeight="1">
      <c r="A181" s="185" t="s">
        <v>202</v>
      </c>
      <c r="B181" s="187"/>
      <c r="C181" s="186"/>
      <c r="D181" s="185"/>
      <c r="E181" s="185" t="s">
        <v>202</v>
      </c>
      <c r="F181" s="185" t="s">
        <v>202</v>
      </c>
      <c r="G181" s="185"/>
      <c r="H181" s="185"/>
      <c r="I181" s="185"/>
      <c r="J181" s="185"/>
      <c r="K181" s="187"/>
      <c r="L181" s="187"/>
      <c r="M181" s="187"/>
      <c r="N181" s="188"/>
      <c r="O181" s="188"/>
      <c r="P181" s="188"/>
      <c r="Q181" s="188"/>
      <c r="R181" s="228"/>
      <c r="S181" s="228"/>
      <c r="T181" s="229"/>
      <c r="U181" s="228"/>
      <c r="V181" s="1285">
        <f t="shared" si="6"/>
        <v>0</v>
      </c>
    </row>
    <row r="182" spans="1:22" s="6" customFormat="1" ht="25" customHeight="1">
      <c r="A182" s="185" t="s">
        <v>202</v>
      </c>
      <c r="B182" s="187"/>
      <c r="C182" s="186"/>
      <c r="D182" s="185"/>
      <c r="E182" s="185" t="s">
        <v>202</v>
      </c>
      <c r="F182" s="185" t="s">
        <v>202</v>
      </c>
      <c r="G182" s="185"/>
      <c r="H182" s="185"/>
      <c r="I182" s="185"/>
      <c r="J182" s="185"/>
      <c r="K182" s="187"/>
      <c r="L182" s="187"/>
      <c r="M182" s="187"/>
      <c r="N182" s="188"/>
      <c r="O182" s="188"/>
      <c r="P182" s="188"/>
      <c r="Q182" s="188"/>
      <c r="R182" s="228"/>
      <c r="S182" s="228"/>
      <c r="T182" s="229"/>
      <c r="U182" s="228"/>
      <c r="V182" s="1285">
        <f t="shared" si="6"/>
        <v>0</v>
      </c>
    </row>
    <row r="183" spans="1:22" s="6" customFormat="1" ht="25" customHeight="1">
      <c r="A183" s="185" t="s">
        <v>202</v>
      </c>
      <c r="B183" s="187"/>
      <c r="C183" s="186"/>
      <c r="D183" s="185"/>
      <c r="E183" s="185" t="s">
        <v>202</v>
      </c>
      <c r="F183" s="185" t="s">
        <v>202</v>
      </c>
      <c r="G183" s="185"/>
      <c r="H183" s="185"/>
      <c r="I183" s="185"/>
      <c r="J183" s="185"/>
      <c r="K183" s="187"/>
      <c r="L183" s="187"/>
      <c r="M183" s="187"/>
      <c r="N183" s="188"/>
      <c r="O183" s="188"/>
      <c r="P183" s="188"/>
      <c r="Q183" s="188"/>
      <c r="R183" s="228"/>
      <c r="S183" s="228"/>
      <c r="T183" s="229"/>
      <c r="U183" s="228"/>
      <c r="V183" s="1285">
        <f t="shared" si="6"/>
        <v>0</v>
      </c>
    </row>
    <row r="184" spans="1:22" s="6" customFormat="1" ht="25" customHeight="1">
      <c r="A184" s="185" t="s">
        <v>202</v>
      </c>
      <c r="B184" s="187"/>
      <c r="C184" s="186"/>
      <c r="D184" s="185"/>
      <c r="E184" s="185" t="s">
        <v>202</v>
      </c>
      <c r="F184" s="185" t="s">
        <v>202</v>
      </c>
      <c r="G184" s="185"/>
      <c r="H184" s="185"/>
      <c r="I184" s="185"/>
      <c r="J184" s="185"/>
      <c r="K184" s="187"/>
      <c r="L184" s="187"/>
      <c r="M184" s="187"/>
      <c r="N184" s="188"/>
      <c r="O184" s="188"/>
      <c r="P184" s="188"/>
      <c r="Q184" s="188"/>
      <c r="R184" s="228"/>
      <c r="S184" s="228"/>
      <c r="T184" s="229"/>
      <c r="U184" s="228"/>
      <c r="V184" s="1285">
        <f t="shared" si="6"/>
        <v>0</v>
      </c>
    </row>
    <row r="185" spans="1:22" s="6" customFormat="1" ht="25" customHeight="1">
      <c r="A185" s="185" t="s">
        <v>202</v>
      </c>
      <c r="B185" s="187"/>
      <c r="C185" s="186"/>
      <c r="D185" s="185"/>
      <c r="E185" s="185" t="s">
        <v>202</v>
      </c>
      <c r="F185" s="185" t="s">
        <v>202</v>
      </c>
      <c r="G185" s="185"/>
      <c r="H185" s="185"/>
      <c r="I185" s="185"/>
      <c r="J185" s="185"/>
      <c r="K185" s="187"/>
      <c r="L185" s="187"/>
      <c r="M185" s="187"/>
      <c r="N185" s="188"/>
      <c r="O185" s="188"/>
      <c r="P185" s="188"/>
      <c r="Q185" s="188"/>
      <c r="R185" s="228"/>
      <c r="S185" s="228"/>
      <c r="T185" s="229"/>
      <c r="U185" s="228"/>
      <c r="V185" s="1285">
        <f t="shared" si="6"/>
        <v>0</v>
      </c>
    </row>
    <row r="186" spans="1:22" s="6" customFormat="1" ht="25" customHeight="1">
      <c r="A186" s="185" t="s">
        <v>202</v>
      </c>
      <c r="B186" s="187"/>
      <c r="C186" s="186"/>
      <c r="D186" s="185"/>
      <c r="E186" s="185" t="s">
        <v>202</v>
      </c>
      <c r="F186" s="185" t="s">
        <v>202</v>
      </c>
      <c r="G186" s="185"/>
      <c r="H186" s="185"/>
      <c r="I186" s="185"/>
      <c r="J186" s="185"/>
      <c r="K186" s="187"/>
      <c r="L186" s="187"/>
      <c r="M186" s="187"/>
      <c r="N186" s="188"/>
      <c r="O186" s="188"/>
      <c r="P186" s="188"/>
      <c r="Q186" s="188"/>
      <c r="R186" s="228"/>
      <c r="S186" s="228"/>
      <c r="T186" s="229"/>
      <c r="U186" s="228"/>
      <c r="V186" s="1285">
        <f t="shared" si="6"/>
        <v>0</v>
      </c>
    </row>
    <row r="187" spans="1:22" s="6" customFormat="1" ht="25" customHeight="1">
      <c r="A187" s="185" t="s">
        <v>202</v>
      </c>
      <c r="B187" s="187"/>
      <c r="C187" s="186"/>
      <c r="D187" s="185"/>
      <c r="E187" s="185" t="s">
        <v>202</v>
      </c>
      <c r="F187" s="185" t="s">
        <v>202</v>
      </c>
      <c r="G187" s="185"/>
      <c r="H187" s="185"/>
      <c r="I187" s="185"/>
      <c r="J187" s="185"/>
      <c r="K187" s="187"/>
      <c r="L187" s="187"/>
      <c r="M187" s="187"/>
      <c r="N187" s="188"/>
      <c r="O187" s="188"/>
      <c r="P187" s="188"/>
      <c r="Q187" s="188"/>
      <c r="R187" s="228"/>
      <c r="S187" s="228"/>
      <c r="T187" s="229"/>
      <c r="U187" s="228"/>
      <c r="V187" s="1285">
        <f t="shared" si="6"/>
        <v>0</v>
      </c>
    </row>
    <row r="188" spans="1:22" s="6" customFormat="1" ht="25" customHeight="1">
      <c r="A188" s="185" t="s">
        <v>202</v>
      </c>
      <c r="B188" s="187"/>
      <c r="C188" s="186"/>
      <c r="D188" s="185"/>
      <c r="E188" s="185" t="s">
        <v>202</v>
      </c>
      <c r="F188" s="185" t="s">
        <v>202</v>
      </c>
      <c r="G188" s="185"/>
      <c r="H188" s="185"/>
      <c r="I188" s="185"/>
      <c r="J188" s="185"/>
      <c r="K188" s="187"/>
      <c r="L188" s="187"/>
      <c r="M188" s="187"/>
      <c r="N188" s="188"/>
      <c r="O188" s="188"/>
      <c r="P188" s="188"/>
      <c r="Q188" s="188"/>
      <c r="R188" s="228"/>
      <c r="S188" s="228"/>
      <c r="T188" s="229"/>
      <c r="U188" s="228"/>
      <c r="V188" s="1285">
        <f t="shared" si="6"/>
        <v>0</v>
      </c>
    </row>
    <row r="189" spans="1:22" s="6" customFormat="1" ht="25" customHeight="1">
      <c r="A189" s="185" t="s">
        <v>202</v>
      </c>
      <c r="B189" s="187"/>
      <c r="C189" s="186"/>
      <c r="D189" s="185"/>
      <c r="E189" s="185" t="s">
        <v>202</v>
      </c>
      <c r="F189" s="185" t="s">
        <v>202</v>
      </c>
      <c r="G189" s="185"/>
      <c r="H189" s="185"/>
      <c r="I189" s="185"/>
      <c r="J189" s="185"/>
      <c r="K189" s="187"/>
      <c r="L189" s="187"/>
      <c r="M189" s="187"/>
      <c r="N189" s="188"/>
      <c r="O189" s="188"/>
      <c r="P189" s="188"/>
      <c r="Q189" s="188"/>
      <c r="R189" s="228"/>
      <c r="S189" s="228"/>
      <c r="T189" s="229"/>
      <c r="U189" s="228"/>
      <c r="V189" s="1285">
        <f t="shared" si="6"/>
        <v>0</v>
      </c>
    </row>
    <row r="190" spans="1:22" s="6" customFormat="1" ht="25" customHeight="1">
      <c r="A190" s="185" t="s">
        <v>202</v>
      </c>
      <c r="B190" s="187"/>
      <c r="C190" s="186"/>
      <c r="D190" s="185"/>
      <c r="E190" s="185" t="s">
        <v>202</v>
      </c>
      <c r="F190" s="185" t="s">
        <v>202</v>
      </c>
      <c r="G190" s="185"/>
      <c r="H190" s="185"/>
      <c r="I190" s="185"/>
      <c r="J190" s="185"/>
      <c r="K190" s="187"/>
      <c r="L190" s="187"/>
      <c r="M190" s="187"/>
      <c r="N190" s="188"/>
      <c r="O190" s="188"/>
      <c r="P190" s="188"/>
      <c r="Q190" s="188"/>
      <c r="R190" s="228"/>
      <c r="S190" s="228"/>
      <c r="T190" s="229"/>
      <c r="U190" s="228"/>
      <c r="V190" s="1285">
        <f t="shared" si="6"/>
        <v>0</v>
      </c>
    </row>
    <row r="191" spans="1:22" s="6" customFormat="1" ht="25" customHeight="1">
      <c r="A191" s="185" t="s">
        <v>202</v>
      </c>
      <c r="B191" s="187"/>
      <c r="C191" s="186"/>
      <c r="D191" s="185"/>
      <c r="E191" s="185" t="s">
        <v>202</v>
      </c>
      <c r="F191" s="185" t="s">
        <v>202</v>
      </c>
      <c r="G191" s="185"/>
      <c r="H191" s="185"/>
      <c r="I191" s="185"/>
      <c r="J191" s="185"/>
      <c r="K191" s="187"/>
      <c r="L191" s="187"/>
      <c r="M191" s="187"/>
      <c r="N191" s="188"/>
      <c r="O191" s="188"/>
      <c r="P191" s="188"/>
      <c r="Q191" s="188"/>
      <c r="R191" s="228"/>
      <c r="S191" s="228"/>
      <c r="T191" s="229"/>
      <c r="U191" s="228"/>
      <c r="V191" s="1285">
        <f t="shared" si="6"/>
        <v>0</v>
      </c>
    </row>
    <row r="192" spans="1:22" s="6" customFormat="1" ht="25" customHeight="1">
      <c r="A192" s="185" t="s">
        <v>202</v>
      </c>
      <c r="B192" s="187"/>
      <c r="C192" s="186"/>
      <c r="D192" s="185"/>
      <c r="E192" s="185" t="s">
        <v>202</v>
      </c>
      <c r="F192" s="185" t="s">
        <v>202</v>
      </c>
      <c r="G192" s="185"/>
      <c r="H192" s="185"/>
      <c r="I192" s="185"/>
      <c r="J192" s="185"/>
      <c r="K192" s="187"/>
      <c r="L192" s="187"/>
      <c r="M192" s="187"/>
      <c r="N192" s="188"/>
      <c r="O192" s="188"/>
      <c r="P192" s="188"/>
      <c r="Q192" s="188"/>
      <c r="R192" s="228"/>
      <c r="S192" s="228"/>
      <c r="T192" s="229"/>
      <c r="U192" s="228"/>
      <c r="V192" s="1285">
        <f t="shared" si="6"/>
        <v>0</v>
      </c>
    </row>
    <row r="193" spans="1:22" s="6" customFormat="1" ht="25" customHeight="1">
      <c r="A193" s="185" t="s">
        <v>202</v>
      </c>
      <c r="B193" s="187"/>
      <c r="C193" s="186"/>
      <c r="D193" s="185"/>
      <c r="E193" s="185" t="s">
        <v>202</v>
      </c>
      <c r="F193" s="185" t="s">
        <v>202</v>
      </c>
      <c r="G193" s="185"/>
      <c r="H193" s="185"/>
      <c r="I193" s="185"/>
      <c r="J193" s="185"/>
      <c r="K193" s="187"/>
      <c r="L193" s="187"/>
      <c r="M193" s="187"/>
      <c r="N193" s="188"/>
      <c r="O193" s="188"/>
      <c r="P193" s="188"/>
      <c r="Q193" s="188"/>
      <c r="R193" s="228"/>
      <c r="S193" s="228"/>
      <c r="T193" s="229"/>
      <c r="U193" s="228"/>
      <c r="V193" s="1285">
        <f t="shared" si="6"/>
        <v>0</v>
      </c>
    </row>
    <row r="194" spans="1:22" s="6" customFormat="1" ht="25" customHeight="1">
      <c r="A194" s="185" t="s">
        <v>202</v>
      </c>
      <c r="B194" s="187"/>
      <c r="C194" s="186"/>
      <c r="D194" s="185"/>
      <c r="E194" s="185" t="s">
        <v>202</v>
      </c>
      <c r="F194" s="185" t="s">
        <v>202</v>
      </c>
      <c r="G194" s="185"/>
      <c r="H194" s="185"/>
      <c r="I194" s="185"/>
      <c r="J194" s="185"/>
      <c r="K194" s="187"/>
      <c r="L194" s="187"/>
      <c r="M194" s="187"/>
      <c r="N194" s="188"/>
      <c r="O194" s="188"/>
      <c r="P194" s="188"/>
      <c r="Q194" s="188"/>
      <c r="R194" s="228"/>
      <c r="S194" s="228"/>
      <c r="T194" s="229"/>
      <c r="U194" s="228"/>
      <c r="V194" s="1285">
        <f t="shared" si="6"/>
        <v>0</v>
      </c>
    </row>
    <row r="195" spans="1:22" s="6" customFormat="1" ht="25" customHeight="1">
      <c r="A195" s="185" t="s">
        <v>202</v>
      </c>
      <c r="B195" s="187"/>
      <c r="C195" s="186"/>
      <c r="D195" s="185"/>
      <c r="E195" s="185" t="s">
        <v>202</v>
      </c>
      <c r="F195" s="185" t="s">
        <v>202</v>
      </c>
      <c r="G195" s="185"/>
      <c r="H195" s="185"/>
      <c r="I195" s="185"/>
      <c r="J195" s="185"/>
      <c r="K195" s="187"/>
      <c r="L195" s="187"/>
      <c r="M195" s="187"/>
      <c r="N195" s="188"/>
      <c r="O195" s="188"/>
      <c r="P195" s="188"/>
      <c r="Q195" s="188"/>
      <c r="R195" s="228"/>
      <c r="S195" s="228"/>
      <c r="T195" s="229"/>
      <c r="U195" s="228"/>
      <c r="V195" s="1285">
        <f t="shared" si="6"/>
        <v>0</v>
      </c>
    </row>
    <row r="196" spans="1:22" s="6" customFormat="1" ht="25" customHeight="1">
      <c r="A196" s="185" t="s">
        <v>202</v>
      </c>
      <c r="B196" s="187"/>
      <c r="C196" s="186"/>
      <c r="D196" s="185"/>
      <c r="E196" s="185" t="s">
        <v>202</v>
      </c>
      <c r="F196" s="185" t="s">
        <v>202</v>
      </c>
      <c r="G196" s="185"/>
      <c r="H196" s="185"/>
      <c r="I196" s="185"/>
      <c r="J196" s="185"/>
      <c r="K196" s="187"/>
      <c r="L196" s="187"/>
      <c r="M196" s="187"/>
      <c r="N196" s="188"/>
      <c r="O196" s="188"/>
      <c r="P196" s="188"/>
      <c r="Q196" s="188"/>
      <c r="R196" s="228"/>
      <c r="S196" s="228"/>
      <c r="T196" s="229"/>
      <c r="U196" s="228"/>
      <c r="V196" s="1285">
        <f t="shared" si="6"/>
        <v>0</v>
      </c>
    </row>
    <row r="197" spans="1:22" s="6" customFormat="1" ht="25" customHeight="1">
      <c r="A197" s="185" t="s">
        <v>202</v>
      </c>
      <c r="B197" s="187"/>
      <c r="C197" s="186"/>
      <c r="D197" s="185"/>
      <c r="E197" s="185" t="s">
        <v>202</v>
      </c>
      <c r="F197" s="185" t="s">
        <v>202</v>
      </c>
      <c r="G197" s="185"/>
      <c r="H197" s="185"/>
      <c r="I197" s="185"/>
      <c r="J197" s="185"/>
      <c r="K197" s="187"/>
      <c r="L197" s="187"/>
      <c r="M197" s="187"/>
      <c r="N197" s="188"/>
      <c r="O197" s="188"/>
      <c r="P197" s="188"/>
      <c r="Q197" s="188"/>
      <c r="R197" s="228"/>
      <c r="S197" s="228"/>
      <c r="T197" s="229"/>
      <c r="U197" s="228"/>
      <c r="V197" s="1285">
        <f t="shared" si="6"/>
        <v>0</v>
      </c>
    </row>
    <row r="198" spans="1:22" s="6" customFormat="1" ht="25" customHeight="1">
      <c r="A198" s="185" t="s">
        <v>202</v>
      </c>
      <c r="B198" s="187"/>
      <c r="C198" s="186"/>
      <c r="D198" s="185"/>
      <c r="E198" s="185" t="s">
        <v>202</v>
      </c>
      <c r="F198" s="185" t="s">
        <v>202</v>
      </c>
      <c r="G198" s="185"/>
      <c r="H198" s="185"/>
      <c r="I198" s="185"/>
      <c r="J198" s="185"/>
      <c r="K198" s="187"/>
      <c r="L198" s="187"/>
      <c r="M198" s="187"/>
      <c r="N198" s="188"/>
      <c r="O198" s="188"/>
      <c r="P198" s="188"/>
      <c r="Q198" s="188"/>
      <c r="R198" s="228"/>
      <c r="S198" s="228"/>
      <c r="T198" s="229"/>
      <c r="U198" s="228"/>
      <c r="V198" s="1285">
        <f t="shared" si="6"/>
        <v>0</v>
      </c>
    </row>
    <row r="199" spans="1:22" s="6" customFormat="1" ht="25" customHeight="1">
      <c r="A199" s="185" t="s">
        <v>202</v>
      </c>
      <c r="B199" s="187"/>
      <c r="C199" s="186"/>
      <c r="D199" s="185"/>
      <c r="E199" s="185" t="s">
        <v>202</v>
      </c>
      <c r="F199" s="185" t="s">
        <v>202</v>
      </c>
      <c r="G199" s="185"/>
      <c r="H199" s="185"/>
      <c r="I199" s="185"/>
      <c r="J199" s="185"/>
      <c r="K199" s="187"/>
      <c r="L199" s="187"/>
      <c r="M199" s="187"/>
      <c r="N199" s="188"/>
      <c r="O199" s="188"/>
      <c r="P199" s="188"/>
      <c r="Q199" s="188"/>
      <c r="R199" s="228"/>
      <c r="S199" s="228"/>
      <c r="T199" s="229"/>
      <c r="U199" s="228"/>
      <c r="V199" s="1285">
        <f t="shared" si="6"/>
        <v>0</v>
      </c>
    </row>
    <row r="200" spans="1:22" s="6" customFormat="1" ht="25" customHeight="1">
      <c r="A200" s="185" t="s">
        <v>202</v>
      </c>
      <c r="B200" s="187"/>
      <c r="C200" s="186"/>
      <c r="D200" s="185"/>
      <c r="E200" s="185" t="s">
        <v>202</v>
      </c>
      <c r="F200" s="185" t="s">
        <v>202</v>
      </c>
      <c r="G200" s="185"/>
      <c r="H200" s="185"/>
      <c r="I200" s="185"/>
      <c r="J200" s="185"/>
      <c r="K200" s="187"/>
      <c r="L200" s="187"/>
      <c r="M200" s="187"/>
      <c r="N200" s="188"/>
      <c r="O200" s="188"/>
      <c r="P200" s="188"/>
      <c r="Q200" s="188"/>
      <c r="R200" s="228"/>
      <c r="S200" s="228"/>
      <c r="T200" s="229"/>
      <c r="U200" s="228"/>
      <c r="V200" s="1285">
        <f t="shared" si="6"/>
        <v>0</v>
      </c>
    </row>
    <row r="201" spans="1:22" s="6" customFormat="1" ht="25" customHeight="1">
      <c r="A201" s="185" t="s">
        <v>202</v>
      </c>
      <c r="B201" s="187"/>
      <c r="C201" s="186"/>
      <c r="D201" s="185"/>
      <c r="E201" s="185" t="s">
        <v>202</v>
      </c>
      <c r="F201" s="185" t="s">
        <v>202</v>
      </c>
      <c r="G201" s="185"/>
      <c r="H201" s="185"/>
      <c r="I201" s="185"/>
      <c r="J201" s="185"/>
      <c r="K201" s="187"/>
      <c r="L201" s="187"/>
      <c r="M201" s="187"/>
      <c r="N201" s="188"/>
      <c r="O201" s="188"/>
      <c r="P201" s="188"/>
      <c r="Q201" s="188"/>
      <c r="R201" s="228"/>
      <c r="S201" s="228"/>
      <c r="T201" s="229"/>
      <c r="U201" s="228"/>
      <c r="V201" s="1285">
        <f t="shared" si="6"/>
        <v>0</v>
      </c>
    </row>
    <row r="202" spans="1:22" s="6" customFormat="1" ht="25" customHeight="1">
      <c r="A202" s="185" t="s">
        <v>202</v>
      </c>
      <c r="B202" s="187"/>
      <c r="C202" s="186"/>
      <c r="D202" s="185"/>
      <c r="E202" s="185" t="s">
        <v>202</v>
      </c>
      <c r="F202" s="185" t="s">
        <v>202</v>
      </c>
      <c r="G202" s="185"/>
      <c r="H202" s="185"/>
      <c r="I202" s="185"/>
      <c r="J202" s="185"/>
      <c r="K202" s="187"/>
      <c r="L202" s="187"/>
      <c r="M202" s="187"/>
      <c r="N202" s="188"/>
      <c r="O202" s="188"/>
      <c r="P202" s="188"/>
      <c r="Q202" s="188"/>
      <c r="R202" s="228"/>
      <c r="S202" s="228"/>
      <c r="T202" s="229"/>
      <c r="U202" s="228"/>
      <c r="V202" s="1285">
        <f t="shared" si="6"/>
        <v>0</v>
      </c>
    </row>
    <row r="203" spans="1:22" s="6" customFormat="1" ht="25" customHeight="1">
      <c r="A203" s="185" t="s">
        <v>202</v>
      </c>
      <c r="B203" s="187"/>
      <c r="C203" s="186"/>
      <c r="D203" s="185"/>
      <c r="E203" s="185" t="s">
        <v>202</v>
      </c>
      <c r="F203" s="185" t="s">
        <v>202</v>
      </c>
      <c r="G203" s="185"/>
      <c r="H203" s="185"/>
      <c r="I203" s="185"/>
      <c r="J203" s="185"/>
      <c r="K203" s="187"/>
      <c r="L203" s="187"/>
      <c r="M203" s="187"/>
      <c r="N203" s="188"/>
      <c r="O203" s="188"/>
      <c r="P203" s="188"/>
      <c r="Q203" s="188"/>
      <c r="R203" s="228"/>
      <c r="S203" s="228"/>
      <c r="T203" s="229"/>
      <c r="U203" s="228"/>
      <c r="V203" s="1285">
        <f t="shared" si="6"/>
        <v>0</v>
      </c>
    </row>
    <row r="204" spans="1:22" s="6" customFormat="1" ht="25" customHeight="1">
      <c r="A204" s="185" t="s">
        <v>202</v>
      </c>
      <c r="B204" s="187"/>
      <c r="C204" s="186"/>
      <c r="D204" s="185"/>
      <c r="E204" s="185" t="s">
        <v>202</v>
      </c>
      <c r="F204" s="185" t="s">
        <v>202</v>
      </c>
      <c r="G204" s="185"/>
      <c r="H204" s="185"/>
      <c r="I204" s="185"/>
      <c r="J204" s="185"/>
      <c r="K204" s="187"/>
      <c r="L204" s="187"/>
      <c r="M204" s="187"/>
      <c r="N204" s="188"/>
      <c r="O204" s="188"/>
      <c r="P204" s="188"/>
      <c r="Q204" s="188"/>
      <c r="R204" s="228"/>
      <c r="S204" s="228"/>
      <c r="T204" s="229"/>
      <c r="U204" s="228"/>
      <c r="V204" s="1285">
        <f t="shared" si="6"/>
        <v>0</v>
      </c>
    </row>
    <row r="205" spans="1:22" s="6" customFormat="1" ht="25" customHeight="1">
      <c r="A205" s="185" t="s">
        <v>202</v>
      </c>
      <c r="B205" s="187"/>
      <c r="C205" s="186"/>
      <c r="D205" s="185"/>
      <c r="E205" s="185" t="s">
        <v>202</v>
      </c>
      <c r="F205" s="185" t="s">
        <v>202</v>
      </c>
      <c r="G205" s="185"/>
      <c r="H205" s="185"/>
      <c r="I205" s="185"/>
      <c r="J205" s="185"/>
      <c r="K205" s="187"/>
      <c r="L205" s="187"/>
      <c r="M205" s="187"/>
      <c r="N205" s="188"/>
      <c r="O205" s="188"/>
      <c r="P205" s="188"/>
      <c r="Q205" s="188"/>
      <c r="R205" s="228"/>
      <c r="S205" s="228"/>
      <c r="T205" s="229"/>
      <c r="U205" s="228"/>
      <c r="V205" s="1285">
        <f t="shared" si="6"/>
        <v>0</v>
      </c>
    </row>
    <row r="206" spans="1:22" s="6" customFormat="1" ht="25" customHeight="1">
      <c r="A206" s="185" t="s">
        <v>202</v>
      </c>
      <c r="B206" s="187"/>
      <c r="C206" s="186"/>
      <c r="D206" s="185"/>
      <c r="E206" s="185" t="s">
        <v>202</v>
      </c>
      <c r="F206" s="185" t="s">
        <v>202</v>
      </c>
      <c r="G206" s="185"/>
      <c r="H206" s="185"/>
      <c r="I206" s="185"/>
      <c r="J206" s="185"/>
      <c r="K206" s="187"/>
      <c r="L206" s="187"/>
      <c r="M206" s="187"/>
      <c r="N206" s="188"/>
      <c r="O206" s="188"/>
      <c r="P206" s="188"/>
      <c r="Q206" s="188"/>
      <c r="R206" s="228"/>
      <c r="S206" s="228"/>
      <c r="T206" s="229"/>
      <c r="U206" s="228"/>
      <c r="V206" s="1285">
        <f t="shared" si="6"/>
        <v>0</v>
      </c>
    </row>
    <row r="207" spans="1:22" s="6" customFormat="1" ht="25" customHeight="1">
      <c r="A207" s="185" t="s">
        <v>202</v>
      </c>
      <c r="B207" s="187"/>
      <c r="C207" s="186"/>
      <c r="D207" s="185"/>
      <c r="E207" s="185" t="s">
        <v>202</v>
      </c>
      <c r="F207" s="185" t="s">
        <v>202</v>
      </c>
      <c r="G207" s="185"/>
      <c r="H207" s="185"/>
      <c r="I207" s="185"/>
      <c r="J207" s="185"/>
      <c r="K207" s="187"/>
      <c r="L207" s="187"/>
      <c r="M207" s="187"/>
      <c r="N207" s="188"/>
      <c r="O207" s="188"/>
      <c r="P207" s="188"/>
      <c r="Q207" s="188"/>
      <c r="R207" s="228"/>
      <c r="S207" s="228"/>
      <c r="T207" s="229"/>
      <c r="U207" s="228"/>
      <c r="V207" s="1285">
        <f t="shared" si="6"/>
        <v>0</v>
      </c>
    </row>
    <row r="208" spans="1:22" s="6" customFormat="1" ht="25" customHeight="1">
      <c r="A208" s="185" t="s">
        <v>202</v>
      </c>
      <c r="B208" s="187"/>
      <c r="C208" s="186"/>
      <c r="D208" s="185"/>
      <c r="E208" s="185" t="s">
        <v>202</v>
      </c>
      <c r="F208" s="185" t="s">
        <v>202</v>
      </c>
      <c r="G208" s="185"/>
      <c r="H208" s="185"/>
      <c r="I208" s="185"/>
      <c r="J208" s="185"/>
      <c r="K208" s="187"/>
      <c r="L208" s="187"/>
      <c r="M208" s="187"/>
      <c r="N208" s="188"/>
      <c r="O208" s="188"/>
      <c r="P208" s="188"/>
      <c r="Q208" s="188"/>
      <c r="R208" s="228"/>
      <c r="S208" s="228"/>
      <c r="T208" s="229"/>
      <c r="U208" s="228"/>
      <c r="V208" s="1285">
        <f t="shared" si="6"/>
        <v>0</v>
      </c>
    </row>
    <row r="209" spans="1:22" s="6" customFormat="1" ht="25" customHeight="1">
      <c r="A209" s="185" t="s">
        <v>202</v>
      </c>
      <c r="B209" s="187"/>
      <c r="C209" s="186"/>
      <c r="D209" s="185"/>
      <c r="E209" s="185" t="s">
        <v>202</v>
      </c>
      <c r="F209" s="185" t="s">
        <v>202</v>
      </c>
      <c r="G209" s="185"/>
      <c r="H209" s="185"/>
      <c r="I209" s="185"/>
      <c r="J209" s="185"/>
      <c r="K209" s="187"/>
      <c r="L209" s="187"/>
      <c r="M209" s="187"/>
      <c r="N209" s="188"/>
      <c r="O209" s="188"/>
      <c r="P209" s="188"/>
      <c r="Q209" s="188"/>
      <c r="R209" s="228"/>
      <c r="S209" s="228"/>
      <c r="T209" s="229"/>
      <c r="U209" s="228"/>
      <c r="V209" s="1285">
        <f t="shared" si="6"/>
        <v>0</v>
      </c>
    </row>
    <row r="210" spans="1:22" s="6" customFormat="1" ht="25" customHeight="1">
      <c r="A210" s="185" t="s">
        <v>202</v>
      </c>
      <c r="B210" s="187"/>
      <c r="C210" s="186"/>
      <c r="D210" s="185"/>
      <c r="E210" s="185" t="s">
        <v>202</v>
      </c>
      <c r="F210" s="185" t="s">
        <v>202</v>
      </c>
      <c r="G210" s="185"/>
      <c r="H210" s="185"/>
      <c r="I210" s="185"/>
      <c r="J210" s="185"/>
      <c r="K210" s="187"/>
      <c r="L210" s="187"/>
      <c r="M210" s="187"/>
      <c r="N210" s="188"/>
      <c r="O210" s="188"/>
      <c r="P210" s="188"/>
      <c r="Q210" s="188"/>
      <c r="R210" s="228"/>
      <c r="S210" s="228"/>
      <c r="T210" s="229"/>
      <c r="U210" s="228"/>
      <c r="V210" s="1285">
        <f t="shared" si="6"/>
        <v>0</v>
      </c>
    </row>
    <row r="211" spans="1:22" s="6" customFormat="1" ht="25" customHeight="1">
      <c r="A211" s="185" t="s">
        <v>202</v>
      </c>
      <c r="B211" s="187"/>
      <c r="C211" s="186"/>
      <c r="D211" s="185"/>
      <c r="E211" s="185" t="s">
        <v>202</v>
      </c>
      <c r="F211" s="185" t="s">
        <v>202</v>
      </c>
      <c r="G211" s="185"/>
      <c r="H211" s="185"/>
      <c r="I211" s="185"/>
      <c r="J211" s="185"/>
      <c r="K211" s="187"/>
      <c r="L211" s="187"/>
      <c r="M211" s="187"/>
      <c r="N211" s="188"/>
      <c r="O211" s="188"/>
      <c r="P211" s="188"/>
      <c r="Q211" s="188"/>
      <c r="R211" s="228"/>
      <c r="S211" s="228"/>
      <c r="T211" s="229"/>
      <c r="U211" s="228"/>
      <c r="V211" s="1285">
        <f t="shared" si="6"/>
        <v>0</v>
      </c>
    </row>
    <row r="212" spans="1:22" s="6" customFormat="1" ht="25" customHeight="1">
      <c r="A212" s="185" t="s">
        <v>202</v>
      </c>
      <c r="B212" s="187"/>
      <c r="C212" s="186"/>
      <c r="D212" s="185"/>
      <c r="E212" s="185" t="s">
        <v>202</v>
      </c>
      <c r="F212" s="185" t="s">
        <v>202</v>
      </c>
      <c r="G212" s="185"/>
      <c r="H212" s="185"/>
      <c r="I212" s="185"/>
      <c r="J212" s="185"/>
      <c r="K212" s="187"/>
      <c r="L212" s="187"/>
      <c r="M212" s="187"/>
      <c r="N212" s="188"/>
      <c r="O212" s="188"/>
      <c r="P212" s="188"/>
      <c r="Q212" s="188"/>
      <c r="R212" s="228"/>
      <c r="S212" s="228"/>
      <c r="T212" s="229"/>
      <c r="U212" s="228"/>
      <c r="V212" s="1285">
        <f t="shared" si="6"/>
        <v>0</v>
      </c>
    </row>
    <row r="213" spans="1:22" s="6" customFormat="1" ht="25" customHeight="1">
      <c r="A213" s="185" t="s">
        <v>202</v>
      </c>
      <c r="B213" s="187"/>
      <c r="C213" s="186"/>
      <c r="D213" s="185"/>
      <c r="E213" s="185" t="s">
        <v>202</v>
      </c>
      <c r="F213" s="185" t="s">
        <v>202</v>
      </c>
      <c r="G213" s="185"/>
      <c r="H213" s="185"/>
      <c r="I213" s="185"/>
      <c r="J213" s="185"/>
      <c r="K213" s="187"/>
      <c r="L213" s="187"/>
      <c r="M213" s="187"/>
      <c r="N213" s="188"/>
      <c r="O213" s="188"/>
      <c r="P213" s="188"/>
      <c r="Q213" s="188"/>
      <c r="R213" s="228"/>
      <c r="S213" s="228"/>
      <c r="T213" s="229"/>
      <c r="U213" s="228"/>
      <c r="V213" s="1285">
        <f t="shared" si="6"/>
        <v>0</v>
      </c>
    </row>
    <row r="214" spans="1:22" s="6" customFormat="1" ht="25" customHeight="1">
      <c r="A214" s="185" t="s">
        <v>202</v>
      </c>
      <c r="B214" s="187"/>
      <c r="C214" s="186"/>
      <c r="D214" s="185"/>
      <c r="E214" s="185" t="s">
        <v>202</v>
      </c>
      <c r="F214" s="185" t="s">
        <v>202</v>
      </c>
      <c r="G214" s="185"/>
      <c r="H214" s="185"/>
      <c r="I214" s="185"/>
      <c r="J214" s="185"/>
      <c r="K214" s="187"/>
      <c r="L214" s="187"/>
      <c r="M214" s="187"/>
      <c r="N214" s="188"/>
      <c r="O214" s="188"/>
      <c r="P214" s="188"/>
      <c r="Q214" s="188"/>
      <c r="R214" s="228"/>
      <c r="S214" s="228"/>
      <c r="T214" s="229"/>
      <c r="U214" s="228"/>
      <c r="V214" s="1285">
        <f t="shared" si="6"/>
        <v>0</v>
      </c>
    </row>
    <row r="215" spans="1:22" s="6" customFormat="1" ht="25" customHeight="1">
      <c r="A215" s="185" t="s">
        <v>202</v>
      </c>
      <c r="B215" s="187"/>
      <c r="C215" s="186"/>
      <c r="D215" s="185"/>
      <c r="E215" s="185" t="s">
        <v>202</v>
      </c>
      <c r="F215" s="185" t="s">
        <v>202</v>
      </c>
      <c r="G215" s="185"/>
      <c r="H215" s="185"/>
      <c r="I215" s="185"/>
      <c r="J215" s="185"/>
      <c r="K215" s="187"/>
      <c r="L215" s="187"/>
      <c r="M215" s="187"/>
      <c r="N215" s="188"/>
      <c r="O215" s="188"/>
      <c r="P215" s="188"/>
      <c r="Q215" s="188"/>
      <c r="R215" s="228"/>
      <c r="S215" s="228"/>
      <c r="T215" s="229"/>
      <c r="U215" s="228"/>
      <c r="V215" s="1285">
        <f t="shared" si="6"/>
        <v>0</v>
      </c>
    </row>
    <row r="216" spans="1:22" s="6" customFormat="1" ht="25" customHeight="1">
      <c r="A216" s="185" t="s">
        <v>202</v>
      </c>
      <c r="B216" s="187"/>
      <c r="C216" s="186"/>
      <c r="D216" s="185"/>
      <c r="E216" s="185" t="s">
        <v>202</v>
      </c>
      <c r="F216" s="185" t="s">
        <v>202</v>
      </c>
      <c r="G216" s="185"/>
      <c r="H216" s="185"/>
      <c r="I216" s="185"/>
      <c r="J216" s="185"/>
      <c r="K216" s="187"/>
      <c r="L216" s="187"/>
      <c r="M216" s="187"/>
      <c r="N216" s="188"/>
      <c r="O216" s="188"/>
      <c r="P216" s="188"/>
      <c r="Q216" s="188"/>
      <c r="R216" s="228"/>
      <c r="S216" s="228"/>
      <c r="T216" s="229"/>
      <c r="U216" s="228"/>
      <c r="V216" s="1285">
        <f t="shared" si="6"/>
        <v>0</v>
      </c>
    </row>
    <row r="217" spans="1:22" s="6" customFormat="1" ht="25" customHeight="1">
      <c r="A217" s="185" t="s">
        <v>202</v>
      </c>
      <c r="B217" s="187"/>
      <c r="C217" s="186"/>
      <c r="D217" s="185"/>
      <c r="E217" s="185" t="s">
        <v>202</v>
      </c>
      <c r="F217" s="185" t="s">
        <v>202</v>
      </c>
      <c r="G217" s="185"/>
      <c r="H217" s="185"/>
      <c r="I217" s="185"/>
      <c r="J217" s="185"/>
      <c r="K217" s="187"/>
      <c r="L217" s="187"/>
      <c r="M217" s="187"/>
      <c r="N217" s="188"/>
      <c r="O217" s="188"/>
      <c r="P217" s="188"/>
      <c r="Q217" s="188"/>
      <c r="R217" s="228"/>
      <c r="S217" s="228"/>
      <c r="T217" s="229"/>
      <c r="U217" s="228"/>
      <c r="V217" s="1285">
        <f t="shared" si="6"/>
        <v>0</v>
      </c>
    </row>
    <row r="218" spans="1:22" s="6" customFormat="1" ht="25" customHeight="1">
      <c r="A218" s="185" t="s">
        <v>202</v>
      </c>
      <c r="B218" s="187"/>
      <c r="C218" s="186"/>
      <c r="D218" s="185"/>
      <c r="E218" s="185" t="s">
        <v>202</v>
      </c>
      <c r="F218" s="185" t="s">
        <v>202</v>
      </c>
      <c r="G218" s="185"/>
      <c r="H218" s="185"/>
      <c r="I218" s="185"/>
      <c r="J218" s="185"/>
      <c r="K218" s="187"/>
      <c r="L218" s="187"/>
      <c r="M218" s="187"/>
      <c r="N218" s="188"/>
      <c r="O218" s="188"/>
      <c r="P218" s="188"/>
      <c r="Q218" s="188"/>
      <c r="R218" s="228"/>
      <c r="S218" s="228"/>
      <c r="T218" s="229"/>
      <c r="U218" s="228"/>
      <c r="V218" s="1285">
        <f t="shared" si="6"/>
        <v>0</v>
      </c>
    </row>
    <row r="219" spans="1:22" s="6" customFormat="1" ht="25" customHeight="1">
      <c r="A219" s="185" t="s">
        <v>202</v>
      </c>
      <c r="B219" s="187"/>
      <c r="C219" s="186"/>
      <c r="D219" s="185"/>
      <c r="E219" s="185" t="s">
        <v>202</v>
      </c>
      <c r="F219" s="185" t="s">
        <v>202</v>
      </c>
      <c r="G219" s="185"/>
      <c r="H219" s="185"/>
      <c r="I219" s="185"/>
      <c r="J219" s="185"/>
      <c r="K219" s="187"/>
      <c r="L219" s="187"/>
      <c r="M219" s="187"/>
      <c r="N219" s="188"/>
      <c r="O219" s="188"/>
      <c r="P219" s="188"/>
      <c r="Q219" s="188"/>
      <c r="R219" s="228"/>
      <c r="S219" s="228"/>
      <c r="T219" s="229"/>
      <c r="U219" s="228"/>
      <c r="V219" s="1285">
        <f t="shared" si="6"/>
        <v>0</v>
      </c>
    </row>
    <row r="220" spans="1:22" s="6" customFormat="1" ht="25" customHeight="1">
      <c r="A220" s="185" t="s">
        <v>202</v>
      </c>
      <c r="B220" s="187"/>
      <c r="C220" s="186"/>
      <c r="D220" s="185"/>
      <c r="E220" s="185" t="s">
        <v>202</v>
      </c>
      <c r="F220" s="185" t="s">
        <v>202</v>
      </c>
      <c r="G220" s="185"/>
      <c r="H220" s="185"/>
      <c r="I220" s="185"/>
      <c r="J220" s="185"/>
      <c r="K220" s="187"/>
      <c r="L220" s="187"/>
      <c r="M220" s="187"/>
      <c r="N220" s="188"/>
      <c r="O220" s="188"/>
      <c r="P220" s="188"/>
      <c r="Q220" s="188"/>
      <c r="R220" s="228"/>
      <c r="S220" s="228"/>
      <c r="T220" s="229"/>
      <c r="U220" s="228"/>
      <c r="V220" s="1285">
        <f t="shared" si="6"/>
        <v>0</v>
      </c>
    </row>
    <row r="221" spans="1:22" s="6" customFormat="1" ht="25" customHeight="1">
      <c r="A221" s="185" t="s">
        <v>202</v>
      </c>
      <c r="B221" s="187"/>
      <c r="C221" s="186"/>
      <c r="D221" s="185"/>
      <c r="E221" s="185" t="s">
        <v>202</v>
      </c>
      <c r="F221" s="185" t="s">
        <v>202</v>
      </c>
      <c r="G221" s="185"/>
      <c r="H221" s="185"/>
      <c r="I221" s="185"/>
      <c r="J221" s="185"/>
      <c r="K221" s="187"/>
      <c r="L221" s="187"/>
      <c r="M221" s="187"/>
      <c r="N221" s="188"/>
      <c r="O221" s="188"/>
      <c r="P221" s="188"/>
      <c r="Q221" s="188"/>
      <c r="R221" s="228"/>
      <c r="S221" s="228"/>
      <c r="T221" s="229"/>
      <c r="U221" s="228"/>
      <c r="V221" s="1285">
        <f t="shared" si="6"/>
        <v>0</v>
      </c>
    </row>
    <row r="222" spans="1:22" s="6" customFormat="1" ht="25" customHeight="1">
      <c r="A222" s="185" t="s">
        <v>202</v>
      </c>
      <c r="B222" s="187"/>
      <c r="C222" s="186"/>
      <c r="D222" s="185"/>
      <c r="E222" s="185" t="s">
        <v>202</v>
      </c>
      <c r="F222" s="185" t="s">
        <v>202</v>
      </c>
      <c r="G222" s="185"/>
      <c r="H222" s="185"/>
      <c r="I222" s="185"/>
      <c r="J222" s="185"/>
      <c r="K222" s="187"/>
      <c r="L222" s="187"/>
      <c r="M222" s="187"/>
      <c r="N222" s="188"/>
      <c r="O222" s="188"/>
      <c r="P222" s="188"/>
      <c r="Q222" s="188"/>
      <c r="R222" s="228"/>
      <c r="S222" s="228"/>
      <c r="T222" s="229"/>
      <c r="U222" s="228"/>
      <c r="V222" s="1285">
        <f t="shared" ref="V222:V285" si="7">R222+S222+U222</f>
        <v>0</v>
      </c>
    </row>
    <row r="223" spans="1:22" s="6" customFormat="1" ht="25" customHeight="1">
      <c r="A223" s="185" t="s">
        <v>202</v>
      </c>
      <c r="B223" s="187"/>
      <c r="C223" s="186"/>
      <c r="D223" s="185"/>
      <c r="E223" s="185" t="s">
        <v>202</v>
      </c>
      <c r="F223" s="185" t="s">
        <v>202</v>
      </c>
      <c r="G223" s="185"/>
      <c r="H223" s="185"/>
      <c r="I223" s="185"/>
      <c r="J223" s="185"/>
      <c r="K223" s="187"/>
      <c r="L223" s="187"/>
      <c r="M223" s="187"/>
      <c r="N223" s="188"/>
      <c r="O223" s="188"/>
      <c r="P223" s="188"/>
      <c r="Q223" s="188"/>
      <c r="R223" s="228"/>
      <c r="S223" s="228"/>
      <c r="T223" s="229"/>
      <c r="U223" s="228"/>
      <c r="V223" s="1285">
        <f t="shared" si="7"/>
        <v>0</v>
      </c>
    </row>
    <row r="224" spans="1:22" s="6" customFormat="1" ht="25" customHeight="1">
      <c r="A224" s="185" t="s">
        <v>202</v>
      </c>
      <c r="B224" s="187"/>
      <c r="C224" s="186"/>
      <c r="D224" s="185"/>
      <c r="E224" s="185" t="s">
        <v>202</v>
      </c>
      <c r="F224" s="185" t="s">
        <v>202</v>
      </c>
      <c r="G224" s="185"/>
      <c r="H224" s="185"/>
      <c r="I224" s="185"/>
      <c r="J224" s="185"/>
      <c r="K224" s="187"/>
      <c r="L224" s="187"/>
      <c r="M224" s="187"/>
      <c r="N224" s="188"/>
      <c r="O224" s="188"/>
      <c r="P224" s="188"/>
      <c r="Q224" s="188"/>
      <c r="R224" s="228"/>
      <c r="S224" s="228"/>
      <c r="T224" s="229"/>
      <c r="U224" s="228"/>
      <c r="V224" s="1285">
        <f t="shared" si="7"/>
        <v>0</v>
      </c>
    </row>
    <row r="225" spans="1:22" s="6" customFormat="1" ht="25" customHeight="1">
      <c r="A225" s="185" t="s">
        <v>202</v>
      </c>
      <c r="B225" s="187"/>
      <c r="C225" s="186"/>
      <c r="D225" s="185"/>
      <c r="E225" s="185" t="s">
        <v>202</v>
      </c>
      <c r="F225" s="185" t="s">
        <v>202</v>
      </c>
      <c r="G225" s="185"/>
      <c r="H225" s="185"/>
      <c r="I225" s="185"/>
      <c r="J225" s="185"/>
      <c r="K225" s="187"/>
      <c r="L225" s="187"/>
      <c r="M225" s="187"/>
      <c r="N225" s="188"/>
      <c r="O225" s="188"/>
      <c r="P225" s="188"/>
      <c r="Q225" s="188"/>
      <c r="R225" s="228"/>
      <c r="S225" s="228"/>
      <c r="T225" s="229"/>
      <c r="U225" s="228"/>
      <c r="V225" s="1285">
        <f t="shared" si="7"/>
        <v>0</v>
      </c>
    </row>
    <row r="226" spans="1:22" ht="25" customHeight="1">
      <c r="A226" s="185" t="s">
        <v>202</v>
      </c>
      <c r="B226" s="187"/>
      <c r="C226" s="186"/>
      <c r="D226" s="185"/>
      <c r="E226" s="185" t="s">
        <v>202</v>
      </c>
      <c r="F226" s="185" t="s">
        <v>202</v>
      </c>
      <c r="G226" s="185"/>
      <c r="H226" s="185"/>
      <c r="I226" s="185"/>
      <c r="J226" s="185"/>
      <c r="K226" s="187"/>
      <c r="L226" s="187"/>
      <c r="M226" s="187"/>
      <c r="N226" s="188"/>
      <c r="O226" s="188"/>
      <c r="P226" s="188"/>
      <c r="Q226" s="188"/>
      <c r="R226" s="228"/>
      <c r="S226" s="228"/>
      <c r="T226" s="229"/>
      <c r="U226" s="228"/>
      <c r="V226" s="1285">
        <f t="shared" si="7"/>
        <v>0</v>
      </c>
    </row>
    <row r="227" spans="1:22" ht="25" customHeight="1">
      <c r="A227" s="185" t="s">
        <v>202</v>
      </c>
      <c r="B227" s="187"/>
      <c r="C227" s="186"/>
      <c r="D227" s="185"/>
      <c r="E227" s="185" t="s">
        <v>202</v>
      </c>
      <c r="F227" s="185" t="s">
        <v>202</v>
      </c>
      <c r="G227" s="185"/>
      <c r="H227" s="185"/>
      <c r="I227" s="185"/>
      <c r="J227" s="185"/>
      <c r="K227" s="187"/>
      <c r="L227" s="187"/>
      <c r="M227" s="187"/>
      <c r="N227" s="188"/>
      <c r="O227" s="188"/>
      <c r="P227" s="188"/>
      <c r="Q227" s="188"/>
      <c r="R227" s="228"/>
      <c r="S227" s="228"/>
      <c r="T227" s="229"/>
      <c r="U227" s="228"/>
      <c r="V227" s="1285">
        <f t="shared" si="7"/>
        <v>0</v>
      </c>
    </row>
    <row r="228" spans="1:22" ht="25" customHeight="1">
      <c r="A228" s="185" t="s">
        <v>202</v>
      </c>
      <c r="B228" s="187"/>
      <c r="C228" s="186"/>
      <c r="D228" s="185"/>
      <c r="E228" s="185" t="s">
        <v>202</v>
      </c>
      <c r="F228" s="185" t="s">
        <v>202</v>
      </c>
      <c r="G228" s="185"/>
      <c r="H228" s="185"/>
      <c r="I228" s="185"/>
      <c r="J228" s="185"/>
      <c r="K228" s="187"/>
      <c r="L228" s="187"/>
      <c r="M228" s="187"/>
      <c r="N228" s="188"/>
      <c r="O228" s="188"/>
      <c r="P228" s="188"/>
      <c r="Q228" s="188"/>
      <c r="R228" s="228"/>
      <c r="S228" s="228"/>
      <c r="T228" s="229"/>
      <c r="U228" s="228"/>
      <c r="V228" s="1285">
        <f t="shared" si="7"/>
        <v>0</v>
      </c>
    </row>
    <row r="229" spans="1:22" ht="25" customHeight="1">
      <c r="A229" s="185" t="s">
        <v>202</v>
      </c>
      <c r="B229" s="187"/>
      <c r="C229" s="186"/>
      <c r="D229" s="185"/>
      <c r="E229" s="185" t="s">
        <v>202</v>
      </c>
      <c r="F229" s="185" t="s">
        <v>202</v>
      </c>
      <c r="G229" s="185"/>
      <c r="H229" s="185"/>
      <c r="I229" s="185"/>
      <c r="J229" s="185"/>
      <c r="K229" s="187"/>
      <c r="L229" s="187"/>
      <c r="M229" s="187"/>
      <c r="N229" s="188"/>
      <c r="O229" s="188"/>
      <c r="P229" s="188"/>
      <c r="Q229" s="188"/>
      <c r="R229" s="228"/>
      <c r="S229" s="228"/>
      <c r="T229" s="229"/>
      <c r="U229" s="228"/>
      <c r="V229" s="1285">
        <f t="shared" si="7"/>
        <v>0</v>
      </c>
    </row>
    <row r="230" spans="1:22" ht="25" customHeight="1">
      <c r="A230" s="185" t="s">
        <v>202</v>
      </c>
      <c r="B230" s="187"/>
      <c r="C230" s="186"/>
      <c r="D230" s="185"/>
      <c r="E230" s="185" t="s">
        <v>202</v>
      </c>
      <c r="F230" s="185" t="s">
        <v>202</v>
      </c>
      <c r="G230" s="185"/>
      <c r="H230" s="185"/>
      <c r="I230" s="185"/>
      <c r="J230" s="185"/>
      <c r="K230" s="187"/>
      <c r="L230" s="187"/>
      <c r="M230" s="187"/>
      <c r="N230" s="188"/>
      <c r="O230" s="188"/>
      <c r="P230" s="188"/>
      <c r="Q230" s="188"/>
      <c r="R230" s="228"/>
      <c r="S230" s="228"/>
      <c r="T230" s="229"/>
      <c r="U230" s="228"/>
      <c r="V230" s="1285">
        <f t="shared" si="7"/>
        <v>0</v>
      </c>
    </row>
    <row r="231" spans="1:22" ht="25" customHeight="1">
      <c r="A231" s="185" t="s">
        <v>202</v>
      </c>
      <c r="B231" s="187"/>
      <c r="C231" s="186"/>
      <c r="D231" s="185"/>
      <c r="E231" s="185" t="s">
        <v>202</v>
      </c>
      <c r="F231" s="185" t="s">
        <v>202</v>
      </c>
      <c r="G231" s="185"/>
      <c r="H231" s="185"/>
      <c r="I231" s="185"/>
      <c r="J231" s="185"/>
      <c r="K231" s="187"/>
      <c r="L231" s="187"/>
      <c r="M231" s="187"/>
      <c r="N231" s="188"/>
      <c r="O231" s="188"/>
      <c r="P231" s="188"/>
      <c r="Q231" s="188"/>
      <c r="R231" s="228"/>
      <c r="S231" s="228"/>
      <c r="T231" s="229"/>
      <c r="U231" s="228"/>
      <c r="V231" s="1285">
        <f t="shared" si="7"/>
        <v>0</v>
      </c>
    </row>
    <row r="232" spans="1:22" ht="25" customHeight="1">
      <c r="A232" s="185" t="s">
        <v>202</v>
      </c>
      <c r="B232" s="187"/>
      <c r="C232" s="186"/>
      <c r="D232" s="185"/>
      <c r="E232" s="185" t="s">
        <v>202</v>
      </c>
      <c r="F232" s="185" t="s">
        <v>202</v>
      </c>
      <c r="G232" s="185"/>
      <c r="H232" s="185"/>
      <c r="I232" s="185"/>
      <c r="J232" s="185"/>
      <c r="K232" s="187"/>
      <c r="L232" s="187"/>
      <c r="M232" s="187"/>
      <c r="N232" s="188"/>
      <c r="O232" s="188"/>
      <c r="P232" s="188"/>
      <c r="Q232" s="188"/>
      <c r="R232" s="228"/>
      <c r="S232" s="228"/>
      <c r="T232" s="229"/>
      <c r="U232" s="228"/>
      <c r="V232" s="1285">
        <f t="shared" si="7"/>
        <v>0</v>
      </c>
    </row>
    <row r="233" spans="1:22" ht="25" customHeight="1">
      <c r="A233" s="185" t="s">
        <v>202</v>
      </c>
      <c r="B233" s="187"/>
      <c r="C233" s="186"/>
      <c r="D233" s="185"/>
      <c r="E233" s="185" t="s">
        <v>202</v>
      </c>
      <c r="F233" s="185" t="s">
        <v>202</v>
      </c>
      <c r="G233" s="185"/>
      <c r="H233" s="185"/>
      <c r="I233" s="185"/>
      <c r="J233" s="185"/>
      <c r="K233" s="187"/>
      <c r="L233" s="187"/>
      <c r="M233" s="187"/>
      <c r="N233" s="188"/>
      <c r="O233" s="188"/>
      <c r="P233" s="188"/>
      <c r="Q233" s="188"/>
      <c r="R233" s="228"/>
      <c r="S233" s="228"/>
      <c r="T233" s="229"/>
      <c r="U233" s="228"/>
      <c r="V233" s="1285">
        <f t="shared" si="7"/>
        <v>0</v>
      </c>
    </row>
    <row r="234" spans="1:22" ht="25" customHeight="1">
      <c r="A234" s="185" t="s">
        <v>202</v>
      </c>
      <c r="B234" s="187"/>
      <c r="C234" s="186"/>
      <c r="D234" s="185"/>
      <c r="E234" s="185" t="s">
        <v>202</v>
      </c>
      <c r="F234" s="185" t="s">
        <v>202</v>
      </c>
      <c r="G234" s="185"/>
      <c r="H234" s="185"/>
      <c r="I234" s="185"/>
      <c r="J234" s="185"/>
      <c r="K234" s="187"/>
      <c r="L234" s="187"/>
      <c r="M234" s="187"/>
      <c r="N234" s="188"/>
      <c r="O234" s="188"/>
      <c r="P234" s="188"/>
      <c r="Q234" s="188"/>
      <c r="R234" s="228"/>
      <c r="S234" s="228"/>
      <c r="T234" s="229"/>
      <c r="U234" s="228"/>
      <c r="V234" s="1285">
        <f t="shared" si="7"/>
        <v>0</v>
      </c>
    </row>
    <row r="235" spans="1:22" ht="25" customHeight="1">
      <c r="A235" s="185" t="s">
        <v>202</v>
      </c>
      <c r="B235" s="187"/>
      <c r="C235" s="186"/>
      <c r="D235" s="185"/>
      <c r="E235" s="185" t="s">
        <v>202</v>
      </c>
      <c r="F235" s="185" t="s">
        <v>202</v>
      </c>
      <c r="G235" s="185"/>
      <c r="H235" s="185"/>
      <c r="I235" s="185"/>
      <c r="J235" s="185"/>
      <c r="K235" s="187"/>
      <c r="L235" s="187"/>
      <c r="M235" s="187"/>
      <c r="N235" s="188"/>
      <c r="O235" s="188"/>
      <c r="P235" s="188"/>
      <c r="Q235" s="188"/>
      <c r="R235" s="228"/>
      <c r="S235" s="228"/>
      <c r="T235" s="229"/>
      <c r="U235" s="228"/>
      <c r="V235" s="1285">
        <f t="shared" si="7"/>
        <v>0</v>
      </c>
    </row>
    <row r="236" spans="1:22" ht="25" customHeight="1">
      <c r="A236" s="185" t="s">
        <v>202</v>
      </c>
      <c r="B236" s="187"/>
      <c r="C236" s="186"/>
      <c r="D236" s="185"/>
      <c r="E236" s="185" t="s">
        <v>202</v>
      </c>
      <c r="F236" s="185" t="s">
        <v>202</v>
      </c>
      <c r="G236" s="185"/>
      <c r="H236" s="185"/>
      <c r="I236" s="185"/>
      <c r="J236" s="185"/>
      <c r="K236" s="187"/>
      <c r="L236" s="187"/>
      <c r="M236" s="187"/>
      <c r="N236" s="188"/>
      <c r="O236" s="188"/>
      <c r="P236" s="188"/>
      <c r="Q236" s="188"/>
      <c r="R236" s="228"/>
      <c r="S236" s="228"/>
      <c r="T236" s="229"/>
      <c r="U236" s="228"/>
      <c r="V236" s="1285">
        <f t="shared" si="7"/>
        <v>0</v>
      </c>
    </row>
    <row r="237" spans="1:22" ht="25" customHeight="1">
      <c r="A237" s="185" t="s">
        <v>202</v>
      </c>
      <c r="B237" s="187"/>
      <c r="C237" s="186"/>
      <c r="D237" s="185"/>
      <c r="E237" s="185" t="s">
        <v>202</v>
      </c>
      <c r="F237" s="185" t="s">
        <v>202</v>
      </c>
      <c r="G237" s="185"/>
      <c r="H237" s="185"/>
      <c r="I237" s="185"/>
      <c r="J237" s="185"/>
      <c r="K237" s="187"/>
      <c r="L237" s="187"/>
      <c r="M237" s="187"/>
      <c r="N237" s="188"/>
      <c r="O237" s="188"/>
      <c r="P237" s="188"/>
      <c r="Q237" s="188"/>
      <c r="R237" s="228"/>
      <c r="S237" s="228"/>
      <c r="T237" s="229"/>
      <c r="U237" s="228"/>
      <c r="V237" s="1285">
        <f t="shared" si="7"/>
        <v>0</v>
      </c>
    </row>
    <row r="238" spans="1:22" ht="25" customHeight="1">
      <c r="A238" s="185" t="s">
        <v>202</v>
      </c>
      <c r="B238" s="187"/>
      <c r="C238" s="186"/>
      <c r="D238" s="185"/>
      <c r="E238" s="185" t="s">
        <v>202</v>
      </c>
      <c r="F238" s="185" t="s">
        <v>202</v>
      </c>
      <c r="G238" s="185"/>
      <c r="H238" s="185"/>
      <c r="I238" s="185"/>
      <c r="J238" s="185"/>
      <c r="K238" s="187"/>
      <c r="L238" s="187"/>
      <c r="M238" s="187"/>
      <c r="N238" s="188"/>
      <c r="O238" s="188"/>
      <c r="P238" s="188"/>
      <c r="Q238" s="188"/>
      <c r="R238" s="228"/>
      <c r="S238" s="228"/>
      <c r="T238" s="229"/>
      <c r="U238" s="228"/>
      <c r="V238" s="1285">
        <f t="shared" si="7"/>
        <v>0</v>
      </c>
    </row>
    <row r="239" spans="1:22" ht="25" customHeight="1">
      <c r="A239" s="185" t="s">
        <v>202</v>
      </c>
      <c r="B239" s="187"/>
      <c r="C239" s="186"/>
      <c r="D239" s="185"/>
      <c r="E239" s="185" t="s">
        <v>202</v>
      </c>
      <c r="F239" s="185" t="s">
        <v>202</v>
      </c>
      <c r="G239" s="185"/>
      <c r="H239" s="185"/>
      <c r="I239" s="185"/>
      <c r="J239" s="185"/>
      <c r="K239" s="187"/>
      <c r="L239" s="187"/>
      <c r="M239" s="187"/>
      <c r="N239" s="188"/>
      <c r="O239" s="188"/>
      <c r="P239" s="188"/>
      <c r="Q239" s="188"/>
      <c r="R239" s="228"/>
      <c r="S239" s="228"/>
      <c r="T239" s="229"/>
      <c r="U239" s="228"/>
      <c r="V239" s="1285">
        <f t="shared" si="7"/>
        <v>0</v>
      </c>
    </row>
    <row r="240" spans="1:22" ht="25" customHeight="1">
      <c r="A240" s="185" t="s">
        <v>202</v>
      </c>
      <c r="B240" s="187"/>
      <c r="C240" s="186"/>
      <c r="D240" s="185"/>
      <c r="E240" s="185" t="s">
        <v>202</v>
      </c>
      <c r="F240" s="185" t="s">
        <v>202</v>
      </c>
      <c r="G240" s="185"/>
      <c r="H240" s="185"/>
      <c r="I240" s="185"/>
      <c r="J240" s="185"/>
      <c r="K240" s="187"/>
      <c r="L240" s="187"/>
      <c r="M240" s="187"/>
      <c r="N240" s="188"/>
      <c r="O240" s="188"/>
      <c r="P240" s="188"/>
      <c r="Q240" s="188"/>
      <c r="R240" s="228"/>
      <c r="S240" s="228"/>
      <c r="T240" s="229"/>
      <c r="U240" s="228"/>
      <c r="V240" s="1285">
        <f t="shared" si="7"/>
        <v>0</v>
      </c>
    </row>
    <row r="241" spans="1:22" ht="25" customHeight="1">
      <c r="A241" s="185" t="s">
        <v>202</v>
      </c>
      <c r="B241" s="187"/>
      <c r="C241" s="186"/>
      <c r="D241" s="185"/>
      <c r="E241" s="185" t="s">
        <v>202</v>
      </c>
      <c r="F241" s="185" t="s">
        <v>202</v>
      </c>
      <c r="G241" s="185"/>
      <c r="H241" s="185"/>
      <c r="I241" s="185"/>
      <c r="J241" s="185"/>
      <c r="K241" s="187"/>
      <c r="L241" s="187"/>
      <c r="M241" s="187"/>
      <c r="N241" s="188"/>
      <c r="O241" s="188"/>
      <c r="P241" s="188"/>
      <c r="Q241" s="188"/>
      <c r="R241" s="228"/>
      <c r="S241" s="228"/>
      <c r="T241" s="229"/>
      <c r="U241" s="228"/>
      <c r="V241" s="1285">
        <f t="shared" si="7"/>
        <v>0</v>
      </c>
    </row>
    <row r="242" spans="1:22" ht="25" customHeight="1">
      <c r="A242" s="185" t="s">
        <v>202</v>
      </c>
      <c r="B242" s="187"/>
      <c r="C242" s="186"/>
      <c r="D242" s="185"/>
      <c r="E242" s="185" t="s">
        <v>202</v>
      </c>
      <c r="F242" s="185" t="s">
        <v>202</v>
      </c>
      <c r="G242" s="185"/>
      <c r="H242" s="185"/>
      <c r="I242" s="185"/>
      <c r="J242" s="185"/>
      <c r="K242" s="187"/>
      <c r="L242" s="187"/>
      <c r="M242" s="187"/>
      <c r="N242" s="188"/>
      <c r="O242" s="188"/>
      <c r="P242" s="188"/>
      <c r="Q242" s="188"/>
      <c r="R242" s="228"/>
      <c r="S242" s="228"/>
      <c r="T242" s="229"/>
      <c r="U242" s="228"/>
      <c r="V242" s="1285">
        <f t="shared" si="7"/>
        <v>0</v>
      </c>
    </row>
    <row r="243" spans="1:22" ht="25" customHeight="1">
      <c r="A243" s="185" t="s">
        <v>202</v>
      </c>
      <c r="B243" s="187"/>
      <c r="C243" s="186"/>
      <c r="D243" s="185"/>
      <c r="E243" s="185" t="s">
        <v>202</v>
      </c>
      <c r="F243" s="185" t="s">
        <v>202</v>
      </c>
      <c r="G243" s="185"/>
      <c r="H243" s="185"/>
      <c r="I243" s="185"/>
      <c r="J243" s="185"/>
      <c r="K243" s="187"/>
      <c r="L243" s="187"/>
      <c r="M243" s="187"/>
      <c r="N243" s="188"/>
      <c r="O243" s="188"/>
      <c r="P243" s="188"/>
      <c r="Q243" s="188"/>
      <c r="R243" s="228"/>
      <c r="S243" s="228"/>
      <c r="T243" s="229"/>
      <c r="U243" s="228"/>
      <c r="V243" s="1285">
        <f t="shared" si="7"/>
        <v>0</v>
      </c>
    </row>
    <row r="244" spans="1:22" ht="25" customHeight="1">
      <c r="A244" s="185" t="s">
        <v>202</v>
      </c>
      <c r="B244" s="187"/>
      <c r="C244" s="186"/>
      <c r="D244" s="185"/>
      <c r="E244" s="185" t="s">
        <v>202</v>
      </c>
      <c r="F244" s="185" t="s">
        <v>202</v>
      </c>
      <c r="G244" s="185"/>
      <c r="H244" s="185"/>
      <c r="I244" s="185"/>
      <c r="J244" s="185"/>
      <c r="K244" s="187"/>
      <c r="L244" s="187"/>
      <c r="M244" s="187"/>
      <c r="N244" s="188"/>
      <c r="O244" s="188"/>
      <c r="P244" s="188"/>
      <c r="Q244" s="188"/>
      <c r="R244" s="228"/>
      <c r="S244" s="228"/>
      <c r="T244" s="229"/>
      <c r="U244" s="228"/>
      <c r="V244" s="1285">
        <f t="shared" si="7"/>
        <v>0</v>
      </c>
    </row>
    <row r="245" spans="1:22" ht="25" customHeight="1">
      <c r="A245" s="185" t="s">
        <v>202</v>
      </c>
      <c r="B245" s="187"/>
      <c r="C245" s="186"/>
      <c r="D245" s="185"/>
      <c r="E245" s="185" t="s">
        <v>202</v>
      </c>
      <c r="F245" s="185" t="s">
        <v>202</v>
      </c>
      <c r="G245" s="185"/>
      <c r="H245" s="185"/>
      <c r="I245" s="185"/>
      <c r="J245" s="185"/>
      <c r="K245" s="187"/>
      <c r="L245" s="187"/>
      <c r="M245" s="187"/>
      <c r="N245" s="188"/>
      <c r="O245" s="188"/>
      <c r="P245" s="188"/>
      <c r="Q245" s="188"/>
      <c r="R245" s="228"/>
      <c r="S245" s="228"/>
      <c r="T245" s="229"/>
      <c r="U245" s="228"/>
      <c r="V245" s="1285">
        <f t="shared" si="7"/>
        <v>0</v>
      </c>
    </row>
    <row r="246" spans="1:22" ht="25" customHeight="1">
      <c r="A246" s="185" t="s">
        <v>202</v>
      </c>
      <c r="B246" s="187"/>
      <c r="C246" s="186"/>
      <c r="D246" s="185"/>
      <c r="E246" s="185" t="s">
        <v>202</v>
      </c>
      <c r="F246" s="185" t="s">
        <v>202</v>
      </c>
      <c r="G246" s="185"/>
      <c r="H246" s="185"/>
      <c r="I246" s="185"/>
      <c r="J246" s="185"/>
      <c r="K246" s="187"/>
      <c r="L246" s="187"/>
      <c r="M246" s="187"/>
      <c r="N246" s="188"/>
      <c r="O246" s="188"/>
      <c r="P246" s="188"/>
      <c r="Q246" s="188"/>
      <c r="R246" s="228"/>
      <c r="S246" s="228"/>
      <c r="T246" s="229"/>
      <c r="U246" s="228"/>
      <c r="V246" s="1285">
        <f t="shared" si="7"/>
        <v>0</v>
      </c>
    </row>
    <row r="247" spans="1:22" ht="25" customHeight="1">
      <c r="A247" s="185" t="s">
        <v>202</v>
      </c>
      <c r="B247" s="187"/>
      <c r="C247" s="186"/>
      <c r="D247" s="185"/>
      <c r="E247" s="185" t="s">
        <v>202</v>
      </c>
      <c r="F247" s="185" t="s">
        <v>202</v>
      </c>
      <c r="G247" s="185"/>
      <c r="H247" s="185"/>
      <c r="I247" s="185"/>
      <c r="J247" s="185"/>
      <c r="K247" s="187"/>
      <c r="L247" s="187"/>
      <c r="M247" s="187"/>
      <c r="N247" s="188"/>
      <c r="O247" s="188"/>
      <c r="P247" s="188"/>
      <c r="Q247" s="188"/>
      <c r="R247" s="228"/>
      <c r="S247" s="228"/>
      <c r="T247" s="229"/>
      <c r="U247" s="228"/>
      <c r="V247" s="1285">
        <f t="shared" si="7"/>
        <v>0</v>
      </c>
    </row>
    <row r="248" spans="1:22" ht="25" customHeight="1">
      <c r="A248" s="185" t="s">
        <v>202</v>
      </c>
      <c r="B248" s="187"/>
      <c r="C248" s="186"/>
      <c r="D248" s="185"/>
      <c r="E248" s="185" t="s">
        <v>202</v>
      </c>
      <c r="F248" s="185" t="s">
        <v>202</v>
      </c>
      <c r="G248" s="185"/>
      <c r="H248" s="185"/>
      <c r="I248" s="185"/>
      <c r="J248" s="185"/>
      <c r="K248" s="187"/>
      <c r="L248" s="187"/>
      <c r="M248" s="187"/>
      <c r="N248" s="188"/>
      <c r="O248" s="188"/>
      <c r="P248" s="188"/>
      <c r="Q248" s="188"/>
      <c r="R248" s="228"/>
      <c r="S248" s="228"/>
      <c r="T248" s="229"/>
      <c r="U248" s="228"/>
      <c r="V248" s="1285">
        <f t="shared" si="7"/>
        <v>0</v>
      </c>
    </row>
    <row r="249" spans="1:22" ht="25" customHeight="1">
      <c r="A249" s="185" t="s">
        <v>202</v>
      </c>
      <c r="B249" s="187"/>
      <c r="C249" s="186"/>
      <c r="D249" s="185"/>
      <c r="E249" s="185" t="s">
        <v>202</v>
      </c>
      <c r="F249" s="185" t="s">
        <v>202</v>
      </c>
      <c r="G249" s="185"/>
      <c r="H249" s="185"/>
      <c r="I249" s="185"/>
      <c r="J249" s="185"/>
      <c r="K249" s="187"/>
      <c r="L249" s="187"/>
      <c r="M249" s="187"/>
      <c r="N249" s="188"/>
      <c r="O249" s="188"/>
      <c r="P249" s="188"/>
      <c r="Q249" s="188"/>
      <c r="R249" s="228"/>
      <c r="S249" s="228"/>
      <c r="T249" s="229"/>
      <c r="U249" s="228"/>
      <c r="V249" s="1285">
        <f t="shared" si="7"/>
        <v>0</v>
      </c>
    </row>
    <row r="250" spans="1:22" ht="25" customHeight="1">
      <c r="A250" s="185" t="s">
        <v>202</v>
      </c>
      <c r="B250" s="187"/>
      <c r="C250" s="186"/>
      <c r="D250" s="185"/>
      <c r="E250" s="185" t="s">
        <v>202</v>
      </c>
      <c r="F250" s="185" t="s">
        <v>202</v>
      </c>
      <c r="G250" s="185"/>
      <c r="H250" s="185"/>
      <c r="I250" s="185"/>
      <c r="J250" s="185"/>
      <c r="K250" s="187"/>
      <c r="L250" s="187"/>
      <c r="M250" s="187"/>
      <c r="N250" s="188"/>
      <c r="O250" s="188"/>
      <c r="P250" s="188"/>
      <c r="Q250" s="188"/>
      <c r="R250" s="228"/>
      <c r="S250" s="228"/>
      <c r="T250" s="229"/>
      <c r="U250" s="228"/>
      <c r="V250" s="1285">
        <f t="shared" si="7"/>
        <v>0</v>
      </c>
    </row>
    <row r="251" spans="1:22" ht="25" customHeight="1">
      <c r="A251" s="185" t="s">
        <v>202</v>
      </c>
      <c r="B251" s="187"/>
      <c r="C251" s="186"/>
      <c r="D251" s="185"/>
      <c r="E251" s="185" t="s">
        <v>202</v>
      </c>
      <c r="F251" s="185" t="s">
        <v>202</v>
      </c>
      <c r="G251" s="185"/>
      <c r="H251" s="185"/>
      <c r="I251" s="185"/>
      <c r="J251" s="185"/>
      <c r="K251" s="187"/>
      <c r="L251" s="187"/>
      <c r="M251" s="187"/>
      <c r="N251" s="188"/>
      <c r="O251" s="188"/>
      <c r="P251" s="188"/>
      <c r="Q251" s="188"/>
      <c r="R251" s="228"/>
      <c r="S251" s="228"/>
      <c r="T251" s="229"/>
      <c r="U251" s="228"/>
      <c r="V251" s="1285">
        <f t="shared" si="7"/>
        <v>0</v>
      </c>
    </row>
    <row r="252" spans="1:22" ht="25" customHeight="1">
      <c r="A252" s="185" t="s">
        <v>202</v>
      </c>
      <c r="B252" s="187"/>
      <c r="C252" s="186"/>
      <c r="D252" s="185"/>
      <c r="E252" s="185" t="s">
        <v>202</v>
      </c>
      <c r="F252" s="185" t="s">
        <v>202</v>
      </c>
      <c r="G252" s="185"/>
      <c r="H252" s="185"/>
      <c r="I252" s="185"/>
      <c r="J252" s="185"/>
      <c r="K252" s="187"/>
      <c r="L252" s="187"/>
      <c r="M252" s="187"/>
      <c r="N252" s="188"/>
      <c r="O252" s="188"/>
      <c r="P252" s="188"/>
      <c r="Q252" s="188"/>
      <c r="R252" s="228"/>
      <c r="S252" s="228"/>
      <c r="T252" s="229"/>
      <c r="U252" s="228"/>
      <c r="V252" s="1285">
        <f t="shared" si="7"/>
        <v>0</v>
      </c>
    </row>
    <row r="253" spans="1:22" ht="25" customHeight="1">
      <c r="A253" s="185" t="s">
        <v>202</v>
      </c>
      <c r="B253" s="187"/>
      <c r="C253" s="186"/>
      <c r="D253" s="185"/>
      <c r="E253" s="185" t="s">
        <v>202</v>
      </c>
      <c r="F253" s="185" t="s">
        <v>202</v>
      </c>
      <c r="G253" s="185"/>
      <c r="H253" s="185"/>
      <c r="I253" s="185"/>
      <c r="J253" s="185"/>
      <c r="K253" s="187"/>
      <c r="L253" s="187"/>
      <c r="M253" s="187"/>
      <c r="N253" s="188"/>
      <c r="O253" s="188"/>
      <c r="P253" s="188"/>
      <c r="Q253" s="188"/>
      <c r="R253" s="228"/>
      <c r="S253" s="228"/>
      <c r="T253" s="229"/>
      <c r="U253" s="228"/>
      <c r="V253" s="1285">
        <f t="shared" si="7"/>
        <v>0</v>
      </c>
    </row>
    <row r="254" spans="1:22" ht="25" customHeight="1">
      <c r="A254" s="185" t="s">
        <v>202</v>
      </c>
      <c r="B254" s="187"/>
      <c r="C254" s="186"/>
      <c r="D254" s="185"/>
      <c r="E254" s="185" t="s">
        <v>202</v>
      </c>
      <c r="F254" s="185" t="s">
        <v>202</v>
      </c>
      <c r="G254" s="185"/>
      <c r="H254" s="185"/>
      <c r="I254" s="185"/>
      <c r="J254" s="185"/>
      <c r="K254" s="187"/>
      <c r="L254" s="187"/>
      <c r="M254" s="187"/>
      <c r="N254" s="188"/>
      <c r="O254" s="188"/>
      <c r="P254" s="188"/>
      <c r="Q254" s="188"/>
      <c r="R254" s="228"/>
      <c r="S254" s="228"/>
      <c r="T254" s="229"/>
      <c r="U254" s="228"/>
      <c r="V254" s="1285">
        <f t="shared" si="7"/>
        <v>0</v>
      </c>
    </row>
    <row r="255" spans="1:22" ht="25" customHeight="1">
      <c r="A255" s="185" t="s">
        <v>202</v>
      </c>
      <c r="B255" s="187"/>
      <c r="C255" s="186"/>
      <c r="D255" s="185"/>
      <c r="E255" s="185" t="s">
        <v>202</v>
      </c>
      <c r="F255" s="185" t="s">
        <v>202</v>
      </c>
      <c r="G255" s="185"/>
      <c r="H255" s="185"/>
      <c r="I255" s="185"/>
      <c r="J255" s="185"/>
      <c r="K255" s="187"/>
      <c r="L255" s="187"/>
      <c r="M255" s="187"/>
      <c r="N255" s="188"/>
      <c r="O255" s="188"/>
      <c r="P255" s="188"/>
      <c r="Q255" s="188"/>
      <c r="R255" s="228"/>
      <c r="S255" s="228"/>
      <c r="T255" s="229"/>
      <c r="U255" s="228"/>
      <c r="V255" s="1285">
        <f t="shared" si="7"/>
        <v>0</v>
      </c>
    </row>
    <row r="256" spans="1:22" ht="25" customHeight="1">
      <c r="A256" s="185" t="s">
        <v>202</v>
      </c>
      <c r="B256" s="187"/>
      <c r="C256" s="186"/>
      <c r="D256" s="185"/>
      <c r="E256" s="185" t="s">
        <v>202</v>
      </c>
      <c r="F256" s="185" t="s">
        <v>202</v>
      </c>
      <c r="G256" s="185"/>
      <c r="H256" s="185"/>
      <c r="I256" s="185"/>
      <c r="J256" s="185"/>
      <c r="K256" s="187"/>
      <c r="L256" s="187"/>
      <c r="M256" s="187"/>
      <c r="N256" s="188"/>
      <c r="O256" s="188"/>
      <c r="P256" s="188"/>
      <c r="Q256" s="188"/>
      <c r="R256" s="228"/>
      <c r="S256" s="228"/>
      <c r="T256" s="229"/>
      <c r="U256" s="228"/>
      <c r="V256" s="1285">
        <f t="shared" si="7"/>
        <v>0</v>
      </c>
    </row>
    <row r="257" spans="1:22" ht="25" customHeight="1">
      <c r="A257" s="185" t="s">
        <v>202</v>
      </c>
      <c r="B257" s="187"/>
      <c r="C257" s="186"/>
      <c r="D257" s="185"/>
      <c r="E257" s="185" t="s">
        <v>202</v>
      </c>
      <c r="F257" s="185" t="s">
        <v>202</v>
      </c>
      <c r="G257" s="185"/>
      <c r="H257" s="185"/>
      <c r="I257" s="185"/>
      <c r="J257" s="185"/>
      <c r="K257" s="187"/>
      <c r="L257" s="187"/>
      <c r="M257" s="187"/>
      <c r="N257" s="188"/>
      <c r="O257" s="188"/>
      <c r="P257" s="188"/>
      <c r="Q257" s="188"/>
      <c r="R257" s="228"/>
      <c r="S257" s="228"/>
      <c r="T257" s="229"/>
      <c r="U257" s="228"/>
      <c r="V257" s="1285">
        <f t="shared" si="7"/>
        <v>0</v>
      </c>
    </row>
    <row r="258" spans="1:22" ht="25" customHeight="1">
      <c r="A258" s="185" t="s">
        <v>202</v>
      </c>
      <c r="B258" s="187"/>
      <c r="C258" s="186"/>
      <c r="D258" s="185"/>
      <c r="E258" s="185" t="s">
        <v>202</v>
      </c>
      <c r="F258" s="185" t="s">
        <v>202</v>
      </c>
      <c r="G258" s="185"/>
      <c r="H258" s="185"/>
      <c r="I258" s="185"/>
      <c r="J258" s="185"/>
      <c r="K258" s="187"/>
      <c r="L258" s="187"/>
      <c r="M258" s="187"/>
      <c r="N258" s="188"/>
      <c r="O258" s="188"/>
      <c r="P258" s="188"/>
      <c r="Q258" s="188"/>
      <c r="R258" s="228"/>
      <c r="S258" s="228"/>
      <c r="T258" s="229"/>
      <c r="U258" s="228"/>
      <c r="V258" s="1285">
        <f t="shared" si="7"/>
        <v>0</v>
      </c>
    </row>
    <row r="259" spans="1:22" ht="25" customHeight="1">
      <c r="A259" s="185" t="s">
        <v>202</v>
      </c>
      <c r="B259" s="187"/>
      <c r="C259" s="186"/>
      <c r="D259" s="185"/>
      <c r="E259" s="185" t="s">
        <v>202</v>
      </c>
      <c r="F259" s="185" t="s">
        <v>202</v>
      </c>
      <c r="G259" s="185"/>
      <c r="H259" s="185"/>
      <c r="I259" s="185"/>
      <c r="J259" s="185"/>
      <c r="K259" s="187"/>
      <c r="L259" s="187"/>
      <c r="M259" s="187"/>
      <c r="N259" s="188"/>
      <c r="O259" s="188"/>
      <c r="P259" s="188"/>
      <c r="Q259" s="188"/>
      <c r="R259" s="228"/>
      <c r="S259" s="228"/>
      <c r="T259" s="229"/>
      <c r="U259" s="228"/>
      <c r="V259" s="1285">
        <f t="shared" si="7"/>
        <v>0</v>
      </c>
    </row>
    <row r="260" spans="1:22" ht="25" customHeight="1">
      <c r="A260" s="185" t="s">
        <v>202</v>
      </c>
      <c r="B260" s="187"/>
      <c r="C260" s="186"/>
      <c r="D260" s="185"/>
      <c r="E260" s="185" t="s">
        <v>202</v>
      </c>
      <c r="F260" s="185" t="s">
        <v>202</v>
      </c>
      <c r="G260" s="185"/>
      <c r="H260" s="185"/>
      <c r="I260" s="185"/>
      <c r="J260" s="185"/>
      <c r="K260" s="187"/>
      <c r="L260" s="187"/>
      <c r="M260" s="187"/>
      <c r="N260" s="188"/>
      <c r="O260" s="188"/>
      <c r="P260" s="188"/>
      <c r="Q260" s="188"/>
      <c r="R260" s="228"/>
      <c r="S260" s="228"/>
      <c r="T260" s="229"/>
      <c r="U260" s="228"/>
      <c r="V260" s="1285">
        <f t="shared" si="7"/>
        <v>0</v>
      </c>
    </row>
    <row r="261" spans="1:22" ht="25" customHeight="1">
      <c r="A261" s="185" t="s">
        <v>202</v>
      </c>
      <c r="B261" s="187"/>
      <c r="C261" s="186"/>
      <c r="D261" s="185"/>
      <c r="E261" s="185" t="s">
        <v>202</v>
      </c>
      <c r="F261" s="185" t="s">
        <v>202</v>
      </c>
      <c r="G261" s="185"/>
      <c r="H261" s="185"/>
      <c r="I261" s="185"/>
      <c r="J261" s="185"/>
      <c r="K261" s="187"/>
      <c r="L261" s="187"/>
      <c r="M261" s="187"/>
      <c r="N261" s="188"/>
      <c r="O261" s="188"/>
      <c r="P261" s="188"/>
      <c r="Q261" s="188"/>
      <c r="R261" s="228"/>
      <c r="S261" s="228"/>
      <c r="T261" s="229"/>
      <c r="U261" s="228"/>
      <c r="V261" s="1285">
        <f t="shared" si="7"/>
        <v>0</v>
      </c>
    </row>
    <row r="262" spans="1:22" ht="25" customHeight="1">
      <c r="A262" s="185" t="s">
        <v>202</v>
      </c>
      <c r="B262" s="187"/>
      <c r="C262" s="186"/>
      <c r="D262" s="185"/>
      <c r="E262" s="185" t="s">
        <v>202</v>
      </c>
      <c r="F262" s="185" t="s">
        <v>202</v>
      </c>
      <c r="G262" s="185"/>
      <c r="H262" s="185"/>
      <c r="I262" s="185"/>
      <c r="J262" s="185"/>
      <c r="K262" s="187"/>
      <c r="L262" s="187"/>
      <c r="M262" s="187"/>
      <c r="N262" s="188"/>
      <c r="O262" s="188"/>
      <c r="P262" s="188"/>
      <c r="Q262" s="188"/>
      <c r="R262" s="228"/>
      <c r="S262" s="228"/>
      <c r="T262" s="229"/>
      <c r="U262" s="228"/>
      <c r="V262" s="1285">
        <f t="shared" si="7"/>
        <v>0</v>
      </c>
    </row>
    <row r="263" spans="1:22" ht="25" customHeight="1">
      <c r="A263" s="185" t="s">
        <v>202</v>
      </c>
      <c r="B263" s="187"/>
      <c r="C263" s="186"/>
      <c r="D263" s="185"/>
      <c r="E263" s="185" t="s">
        <v>202</v>
      </c>
      <c r="F263" s="185" t="s">
        <v>202</v>
      </c>
      <c r="G263" s="185"/>
      <c r="H263" s="185"/>
      <c r="I263" s="185"/>
      <c r="J263" s="185"/>
      <c r="K263" s="187"/>
      <c r="L263" s="187"/>
      <c r="M263" s="187"/>
      <c r="N263" s="188"/>
      <c r="O263" s="188"/>
      <c r="P263" s="188"/>
      <c r="Q263" s="188"/>
      <c r="R263" s="228"/>
      <c r="S263" s="228"/>
      <c r="T263" s="229"/>
      <c r="U263" s="228"/>
      <c r="V263" s="1285">
        <f t="shared" si="7"/>
        <v>0</v>
      </c>
    </row>
    <row r="264" spans="1:22" ht="25" customHeight="1">
      <c r="A264" s="185" t="s">
        <v>202</v>
      </c>
      <c r="B264" s="187"/>
      <c r="C264" s="186"/>
      <c r="D264" s="185"/>
      <c r="E264" s="185" t="s">
        <v>202</v>
      </c>
      <c r="F264" s="185" t="s">
        <v>202</v>
      </c>
      <c r="G264" s="185"/>
      <c r="H264" s="185"/>
      <c r="I264" s="185"/>
      <c r="J264" s="185"/>
      <c r="K264" s="187"/>
      <c r="L264" s="187"/>
      <c r="M264" s="187"/>
      <c r="N264" s="188"/>
      <c r="O264" s="188"/>
      <c r="P264" s="188"/>
      <c r="Q264" s="188"/>
      <c r="R264" s="228"/>
      <c r="S264" s="228"/>
      <c r="T264" s="229"/>
      <c r="U264" s="228"/>
      <c r="V264" s="1285">
        <f t="shared" si="7"/>
        <v>0</v>
      </c>
    </row>
    <row r="265" spans="1:22" ht="25" customHeight="1">
      <c r="A265" s="185" t="s">
        <v>202</v>
      </c>
      <c r="B265" s="187"/>
      <c r="C265" s="186"/>
      <c r="D265" s="185"/>
      <c r="E265" s="185" t="s">
        <v>202</v>
      </c>
      <c r="F265" s="185" t="s">
        <v>202</v>
      </c>
      <c r="G265" s="185"/>
      <c r="H265" s="185"/>
      <c r="I265" s="185"/>
      <c r="J265" s="185"/>
      <c r="K265" s="187"/>
      <c r="L265" s="187"/>
      <c r="M265" s="187"/>
      <c r="N265" s="188"/>
      <c r="O265" s="188"/>
      <c r="P265" s="188"/>
      <c r="Q265" s="188"/>
      <c r="R265" s="228"/>
      <c r="S265" s="228"/>
      <c r="T265" s="229"/>
      <c r="U265" s="228"/>
      <c r="V265" s="1285">
        <f t="shared" si="7"/>
        <v>0</v>
      </c>
    </row>
    <row r="266" spans="1:22" ht="25" customHeight="1">
      <c r="A266" s="185" t="s">
        <v>202</v>
      </c>
      <c r="B266" s="187"/>
      <c r="C266" s="186"/>
      <c r="D266" s="185"/>
      <c r="E266" s="185" t="s">
        <v>202</v>
      </c>
      <c r="F266" s="185" t="s">
        <v>202</v>
      </c>
      <c r="G266" s="185"/>
      <c r="H266" s="185"/>
      <c r="I266" s="185"/>
      <c r="J266" s="185"/>
      <c r="K266" s="187"/>
      <c r="L266" s="187"/>
      <c r="M266" s="187"/>
      <c r="N266" s="188"/>
      <c r="O266" s="188"/>
      <c r="P266" s="188"/>
      <c r="Q266" s="188"/>
      <c r="R266" s="228"/>
      <c r="S266" s="228"/>
      <c r="T266" s="229"/>
      <c r="U266" s="228"/>
      <c r="V266" s="1285">
        <f t="shared" si="7"/>
        <v>0</v>
      </c>
    </row>
    <row r="267" spans="1:22" ht="25" customHeight="1">
      <c r="A267" s="185" t="s">
        <v>202</v>
      </c>
      <c r="B267" s="187"/>
      <c r="C267" s="186"/>
      <c r="D267" s="185"/>
      <c r="E267" s="185" t="s">
        <v>202</v>
      </c>
      <c r="F267" s="185" t="s">
        <v>202</v>
      </c>
      <c r="G267" s="185"/>
      <c r="H267" s="185"/>
      <c r="I267" s="185"/>
      <c r="J267" s="185"/>
      <c r="K267" s="187"/>
      <c r="L267" s="187"/>
      <c r="M267" s="187"/>
      <c r="N267" s="188"/>
      <c r="O267" s="188"/>
      <c r="P267" s="188"/>
      <c r="Q267" s="188"/>
      <c r="R267" s="228"/>
      <c r="S267" s="228"/>
      <c r="T267" s="229"/>
      <c r="U267" s="228"/>
      <c r="V267" s="1285">
        <f t="shared" si="7"/>
        <v>0</v>
      </c>
    </row>
    <row r="268" spans="1:22" ht="25" customHeight="1">
      <c r="A268" s="185" t="s">
        <v>202</v>
      </c>
      <c r="B268" s="187"/>
      <c r="C268" s="186"/>
      <c r="D268" s="185"/>
      <c r="E268" s="185" t="s">
        <v>202</v>
      </c>
      <c r="F268" s="185" t="s">
        <v>202</v>
      </c>
      <c r="G268" s="185"/>
      <c r="H268" s="185"/>
      <c r="I268" s="185"/>
      <c r="J268" s="185"/>
      <c r="K268" s="187"/>
      <c r="L268" s="187"/>
      <c r="M268" s="187"/>
      <c r="N268" s="188"/>
      <c r="O268" s="188"/>
      <c r="P268" s="188"/>
      <c r="Q268" s="188"/>
      <c r="R268" s="228"/>
      <c r="S268" s="228"/>
      <c r="T268" s="229"/>
      <c r="U268" s="228"/>
      <c r="V268" s="1285">
        <f t="shared" si="7"/>
        <v>0</v>
      </c>
    </row>
    <row r="269" spans="1:22" ht="25" customHeight="1">
      <c r="A269" s="185" t="s">
        <v>202</v>
      </c>
      <c r="B269" s="187"/>
      <c r="C269" s="186"/>
      <c r="D269" s="185"/>
      <c r="E269" s="185" t="s">
        <v>202</v>
      </c>
      <c r="F269" s="185" t="s">
        <v>202</v>
      </c>
      <c r="G269" s="185"/>
      <c r="H269" s="185"/>
      <c r="I269" s="185"/>
      <c r="J269" s="185"/>
      <c r="K269" s="187"/>
      <c r="L269" s="187"/>
      <c r="M269" s="187"/>
      <c r="N269" s="188"/>
      <c r="O269" s="188"/>
      <c r="P269" s="188"/>
      <c r="Q269" s="188"/>
      <c r="R269" s="228"/>
      <c r="S269" s="228"/>
      <c r="T269" s="229"/>
      <c r="U269" s="228"/>
      <c r="V269" s="1285">
        <f t="shared" si="7"/>
        <v>0</v>
      </c>
    </row>
    <row r="270" spans="1:22" ht="25" customHeight="1">
      <c r="A270" s="185" t="s">
        <v>202</v>
      </c>
      <c r="B270" s="187"/>
      <c r="C270" s="186"/>
      <c r="D270" s="185"/>
      <c r="E270" s="185" t="s">
        <v>202</v>
      </c>
      <c r="F270" s="185" t="s">
        <v>202</v>
      </c>
      <c r="G270" s="185"/>
      <c r="H270" s="185"/>
      <c r="I270" s="185"/>
      <c r="J270" s="185"/>
      <c r="K270" s="187"/>
      <c r="L270" s="187"/>
      <c r="M270" s="187"/>
      <c r="N270" s="188"/>
      <c r="O270" s="188"/>
      <c r="P270" s="188"/>
      <c r="Q270" s="188"/>
      <c r="R270" s="228"/>
      <c r="S270" s="228"/>
      <c r="T270" s="229"/>
      <c r="U270" s="228"/>
      <c r="V270" s="1285">
        <f t="shared" si="7"/>
        <v>0</v>
      </c>
    </row>
    <row r="271" spans="1:22" ht="25" customHeight="1">
      <c r="A271" s="185" t="s">
        <v>202</v>
      </c>
      <c r="B271" s="187"/>
      <c r="C271" s="186"/>
      <c r="D271" s="185"/>
      <c r="E271" s="185" t="s">
        <v>202</v>
      </c>
      <c r="F271" s="185" t="s">
        <v>202</v>
      </c>
      <c r="G271" s="185"/>
      <c r="H271" s="185"/>
      <c r="I271" s="185"/>
      <c r="J271" s="185"/>
      <c r="K271" s="187"/>
      <c r="L271" s="187"/>
      <c r="M271" s="187"/>
      <c r="N271" s="188"/>
      <c r="O271" s="188"/>
      <c r="P271" s="188"/>
      <c r="Q271" s="188"/>
      <c r="R271" s="228"/>
      <c r="S271" s="228"/>
      <c r="T271" s="229"/>
      <c r="U271" s="228"/>
      <c r="V271" s="1285">
        <f t="shared" si="7"/>
        <v>0</v>
      </c>
    </row>
    <row r="272" spans="1:22" ht="25" customHeight="1">
      <c r="A272" s="185" t="s">
        <v>202</v>
      </c>
      <c r="B272" s="187"/>
      <c r="C272" s="186"/>
      <c r="D272" s="185"/>
      <c r="E272" s="185" t="s">
        <v>202</v>
      </c>
      <c r="F272" s="185" t="s">
        <v>202</v>
      </c>
      <c r="G272" s="185"/>
      <c r="H272" s="185"/>
      <c r="I272" s="185"/>
      <c r="J272" s="185"/>
      <c r="K272" s="187"/>
      <c r="L272" s="187"/>
      <c r="M272" s="187"/>
      <c r="N272" s="188"/>
      <c r="O272" s="188"/>
      <c r="P272" s="188"/>
      <c r="Q272" s="188"/>
      <c r="R272" s="228"/>
      <c r="S272" s="228"/>
      <c r="T272" s="229"/>
      <c r="U272" s="228"/>
      <c r="V272" s="1285">
        <f t="shared" si="7"/>
        <v>0</v>
      </c>
    </row>
    <row r="273" spans="1:22" ht="25" customHeight="1">
      <c r="A273" s="185" t="s">
        <v>202</v>
      </c>
      <c r="B273" s="187"/>
      <c r="C273" s="186"/>
      <c r="D273" s="185"/>
      <c r="E273" s="185" t="s">
        <v>202</v>
      </c>
      <c r="F273" s="185" t="s">
        <v>202</v>
      </c>
      <c r="G273" s="185"/>
      <c r="H273" s="185"/>
      <c r="I273" s="185"/>
      <c r="J273" s="185"/>
      <c r="K273" s="187"/>
      <c r="L273" s="187"/>
      <c r="M273" s="187"/>
      <c r="N273" s="188"/>
      <c r="O273" s="188"/>
      <c r="P273" s="188"/>
      <c r="Q273" s="188"/>
      <c r="R273" s="228"/>
      <c r="S273" s="228"/>
      <c r="T273" s="229"/>
      <c r="U273" s="228"/>
      <c r="V273" s="1285">
        <f t="shared" si="7"/>
        <v>0</v>
      </c>
    </row>
    <row r="274" spans="1:22" ht="25" customHeight="1">
      <c r="A274" s="185" t="s">
        <v>202</v>
      </c>
      <c r="B274" s="187"/>
      <c r="C274" s="186"/>
      <c r="D274" s="185"/>
      <c r="E274" s="185" t="s">
        <v>202</v>
      </c>
      <c r="F274" s="185" t="s">
        <v>202</v>
      </c>
      <c r="G274" s="185"/>
      <c r="H274" s="185"/>
      <c r="I274" s="185"/>
      <c r="J274" s="185"/>
      <c r="K274" s="187"/>
      <c r="L274" s="187"/>
      <c r="M274" s="187"/>
      <c r="N274" s="188"/>
      <c r="O274" s="188"/>
      <c r="P274" s="188"/>
      <c r="Q274" s="188"/>
      <c r="R274" s="228"/>
      <c r="S274" s="228"/>
      <c r="T274" s="229"/>
      <c r="U274" s="228"/>
      <c r="V274" s="1285">
        <f t="shared" si="7"/>
        <v>0</v>
      </c>
    </row>
    <row r="275" spans="1:22" ht="25" customHeight="1">
      <c r="A275" s="185" t="s">
        <v>202</v>
      </c>
      <c r="B275" s="187"/>
      <c r="C275" s="186"/>
      <c r="D275" s="185"/>
      <c r="E275" s="185" t="s">
        <v>202</v>
      </c>
      <c r="F275" s="185" t="s">
        <v>202</v>
      </c>
      <c r="G275" s="185"/>
      <c r="H275" s="185"/>
      <c r="I275" s="185"/>
      <c r="J275" s="185"/>
      <c r="K275" s="187"/>
      <c r="L275" s="187"/>
      <c r="M275" s="187"/>
      <c r="N275" s="188"/>
      <c r="O275" s="188"/>
      <c r="P275" s="188"/>
      <c r="Q275" s="188"/>
      <c r="R275" s="228"/>
      <c r="S275" s="228"/>
      <c r="T275" s="229"/>
      <c r="U275" s="228"/>
      <c r="V275" s="1285">
        <f t="shared" si="7"/>
        <v>0</v>
      </c>
    </row>
    <row r="276" spans="1:22" ht="25" customHeight="1">
      <c r="A276" s="185" t="s">
        <v>202</v>
      </c>
      <c r="B276" s="187"/>
      <c r="C276" s="186"/>
      <c r="D276" s="185"/>
      <c r="E276" s="185" t="s">
        <v>202</v>
      </c>
      <c r="F276" s="185" t="s">
        <v>202</v>
      </c>
      <c r="G276" s="185"/>
      <c r="H276" s="185"/>
      <c r="I276" s="185"/>
      <c r="J276" s="185"/>
      <c r="K276" s="187"/>
      <c r="L276" s="187"/>
      <c r="M276" s="187"/>
      <c r="N276" s="188"/>
      <c r="O276" s="188"/>
      <c r="P276" s="188"/>
      <c r="Q276" s="188"/>
      <c r="R276" s="228"/>
      <c r="S276" s="228"/>
      <c r="T276" s="229"/>
      <c r="U276" s="228"/>
      <c r="V276" s="1285">
        <f t="shared" si="7"/>
        <v>0</v>
      </c>
    </row>
    <row r="277" spans="1:22" ht="25" customHeight="1">
      <c r="A277" s="185" t="s">
        <v>202</v>
      </c>
      <c r="B277" s="187"/>
      <c r="C277" s="186"/>
      <c r="D277" s="185"/>
      <c r="E277" s="185" t="s">
        <v>202</v>
      </c>
      <c r="F277" s="185" t="s">
        <v>202</v>
      </c>
      <c r="G277" s="185"/>
      <c r="H277" s="185"/>
      <c r="I277" s="185"/>
      <c r="J277" s="185"/>
      <c r="K277" s="187"/>
      <c r="L277" s="187"/>
      <c r="M277" s="187"/>
      <c r="N277" s="188"/>
      <c r="O277" s="188"/>
      <c r="P277" s="188"/>
      <c r="Q277" s="188"/>
      <c r="R277" s="228"/>
      <c r="S277" s="228"/>
      <c r="T277" s="229"/>
      <c r="U277" s="228"/>
      <c r="V277" s="1285">
        <f t="shared" si="7"/>
        <v>0</v>
      </c>
    </row>
    <row r="278" spans="1:22" ht="25" customHeight="1">
      <c r="A278" s="185" t="s">
        <v>202</v>
      </c>
      <c r="B278" s="187"/>
      <c r="C278" s="186"/>
      <c r="D278" s="185"/>
      <c r="E278" s="185" t="s">
        <v>202</v>
      </c>
      <c r="F278" s="185" t="s">
        <v>202</v>
      </c>
      <c r="G278" s="185"/>
      <c r="H278" s="185"/>
      <c r="I278" s="185"/>
      <c r="J278" s="185"/>
      <c r="K278" s="187"/>
      <c r="L278" s="187"/>
      <c r="M278" s="187"/>
      <c r="N278" s="188"/>
      <c r="O278" s="188"/>
      <c r="P278" s="188"/>
      <c r="Q278" s="188"/>
      <c r="R278" s="228"/>
      <c r="S278" s="228"/>
      <c r="T278" s="229"/>
      <c r="U278" s="228"/>
      <c r="V278" s="1285">
        <f t="shared" si="7"/>
        <v>0</v>
      </c>
    </row>
    <row r="279" spans="1:22" ht="25" customHeight="1">
      <c r="A279" s="185" t="s">
        <v>202</v>
      </c>
      <c r="B279" s="187"/>
      <c r="C279" s="186"/>
      <c r="D279" s="185"/>
      <c r="E279" s="185" t="s">
        <v>202</v>
      </c>
      <c r="F279" s="185" t="s">
        <v>202</v>
      </c>
      <c r="G279" s="185"/>
      <c r="H279" s="185"/>
      <c r="I279" s="185"/>
      <c r="J279" s="185"/>
      <c r="K279" s="187"/>
      <c r="L279" s="187"/>
      <c r="M279" s="187"/>
      <c r="N279" s="188"/>
      <c r="O279" s="188"/>
      <c r="P279" s="188"/>
      <c r="Q279" s="188"/>
      <c r="R279" s="228"/>
      <c r="S279" s="228"/>
      <c r="T279" s="229"/>
      <c r="U279" s="228"/>
      <c r="V279" s="1285">
        <f t="shared" si="7"/>
        <v>0</v>
      </c>
    </row>
    <row r="280" spans="1:22" ht="25" customHeight="1">
      <c r="A280" s="185" t="s">
        <v>202</v>
      </c>
      <c r="B280" s="187"/>
      <c r="C280" s="186"/>
      <c r="D280" s="185"/>
      <c r="E280" s="185" t="s">
        <v>202</v>
      </c>
      <c r="F280" s="185" t="s">
        <v>202</v>
      </c>
      <c r="G280" s="185"/>
      <c r="H280" s="185"/>
      <c r="I280" s="185"/>
      <c r="J280" s="185"/>
      <c r="K280" s="187"/>
      <c r="L280" s="187"/>
      <c r="M280" s="187"/>
      <c r="N280" s="188"/>
      <c r="O280" s="188"/>
      <c r="P280" s="188"/>
      <c r="Q280" s="188"/>
      <c r="R280" s="228"/>
      <c r="S280" s="228"/>
      <c r="T280" s="229"/>
      <c r="U280" s="228"/>
      <c r="V280" s="1285">
        <f t="shared" si="7"/>
        <v>0</v>
      </c>
    </row>
    <row r="281" spans="1:22" ht="25" customHeight="1">
      <c r="A281" s="185" t="s">
        <v>202</v>
      </c>
      <c r="B281" s="187"/>
      <c r="C281" s="186"/>
      <c r="D281" s="185"/>
      <c r="E281" s="185" t="s">
        <v>202</v>
      </c>
      <c r="F281" s="185" t="s">
        <v>202</v>
      </c>
      <c r="G281" s="185"/>
      <c r="H281" s="185"/>
      <c r="I281" s="185"/>
      <c r="J281" s="185"/>
      <c r="K281" s="187"/>
      <c r="L281" s="187"/>
      <c r="M281" s="187"/>
      <c r="N281" s="188"/>
      <c r="O281" s="188"/>
      <c r="P281" s="188"/>
      <c r="Q281" s="188"/>
      <c r="R281" s="228"/>
      <c r="S281" s="228"/>
      <c r="T281" s="229"/>
      <c r="U281" s="228"/>
      <c r="V281" s="1285">
        <f t="shared" si="7"/>
        <v>0</v>
      </c>
    </row>
    <row r="282" spans="1:22" ht="25" customHeight="1">
      <c r="A282" s="185" t="s">
        <v>202</v>
      </c>
      <c r="B282" s="187"/>
      <c r="C282" s="186"/>
      <c r="D282" s="185"/>
      <c r="E282" s="185" t="s">
        <v>202</v>
      </c>
      <c r="F282" s="185" t="s">
        <v>202</v>
      </c>
      <c r="G282" s="185"/>
      <c r="H282" s="185"/>
      <c r="I282" s="185"/>
      <c r="J282" s="185"/>
      <c r="K282" s="187"/>
      <c r="L282" s="187"/>
      <c r="M282" s="187"/>
      <c r="N282" s="188"/>
      <c r="O282" s="188"/>
      <c r="P282" s="188"/>
      <c r="Q282" s="188"/>
      <c r="R282" s="228"/>
      <c r="S282" s="228"/>
      <c r="T282" s="229"/>
      <c r="U282" s="228"/>
      <c r="V282" s="1285">
        <f t="shared" si="7"/>
        <v>0</v>
      </c>
    </row>
    <row r="283" spans="1:22" ht="25" customHeight="1">
      <c r="A283" s="185" t="s">
        <v>202</v>
      </c>
      <c r="B283" s="187"/>
      <c r="C283" s="186"/>
      <c r="D283" s="185"/>
      <c r="E283" s="185" t="s">
        <v>202</v>
      </c>
      <c r="F283" s="185" t="s">
        <v>202</v>
      </c>
      <c r="G283" s="185"/>
      <c r="H283" s="185"/>
      <c r="I283" s="185"/>
      <c r="J283" s="185"/>
      <c r="K283" s="187"/>
      <c r="L283" s="187"/>
      <c r="M283" s="187"/>
      <c r="N283" s="188"/>
      <c r="O283" s="188"/>
      <c r="P283" s="188"/>
      <c r="Q283" s="188"/>
      <c r="R283" s="228"/>
      <c r="S283" s="228"/>
      <c r="T283" s="229"/>
      <c r="U283" s="228"/>
      <c r="V283" s="1285">
        <f t="shared" si="7"/>
        <v>0</v>
      </c>
    </row>
    <row r="284" spans="1:22" ht="25" customHeight="1">
      <c r="A284" s="185" t="s">
        <v>202</v>
      </c>
      <c r="B284" s="187"/>
      <c r="C284" s="186"/>
      <c r="D284" s="185"/>
      <c r="E284" s="185" t="s">
        <v>202</v>
      </c>
      <c r="F284" s="185" t="s">
        <v>202</v>
      </c>
      <c r="G284" s="185"/>
      <c r="H284" s="185"/>
      <c r="I284" s="185"/>
      <c r="J284" s="185"/>
      <c r="K284" s="187"/>
      <c r="L284" s="187"/>
      <c r="M284" s="187"/>
      <c r="N284" s="188"/>
      <c r="O284" s="188"/>
      <c r="P284" s="188"/>
      <c r="Q284" s="188"/>
      <c r="R284" s="228"/>
      <c r="S284" s="228"/>
      <c r="T284" s="229"/>
      <c r="U284" s="228"/>
      <c r="V284" s="1285">
        <f t="shared" si="7"/>
        <v>0</v>
      </c>
    </row>
    <row r="285" spans="1:22" ht="25" customHeight="1">
      <c r="A285" s="185" t="s">
        <v>202</v>
      </c>
      <c r="B285" s="187"/>
      <c r="C285" s="186"/>
      <c r="D285" s="185"/>
      <c r="E285" s="185" t="s">
        <v>202</v>
      </c>
      <c r="F285" s="185" t="s">
        <v>202</v>
      </c>
      <c r="G285" s="185"/>
      <c r="H285" s="185"/>
      <c r="I285" s="185"/>
      <c r="J285" s="185"/>
      <c r="K285" s="187"/>
      <c r="L285" s="187"/>
      <c r="M285" s="187"/>
      <c r="N285" s="188"/>
      <c r="O285" s="188"/>
      <c r="P285" s="188"/>
      <c r="Q285" s="188"/>
      <c r="R285" s="228"/>
      <c r="S285" s="228"/>
      <c r="T285" s="229"/>
      <c r="U285" s="228"/>
      <c r="V285" s="1285">
        <f t="shared" si="7"/>
        <v>0</v>
      </c>
    </row>
    <row r="286" spans="1:22" ht="25" customHeight="1">
      <c r="A286" s="185" t="s">
        <v>202</v>
      </c>
      <c r="B286" s="187"/>
      <c r="C286" s="186"/>
      <c r="D286" s="185"/>
      <c r="E286" s="185" t="s">
        <v>202</v>
      </c>
      <c r="F286" s="185" t="s">
        <v>202</v>
      </c>
      <c r="G286" s="185"/>
      <c r="H286" s="185"/>
      <c r="I286" s="185"/>
      <c r="J286" s="185"/>
      <c r="K286" s="187"/>
      <c r="L286" s="187"/>
      <c r="M286" s="187"/>
      <c r="N286" s="188"/>
      <c r="O286" s="188"/>
      <c r="P286" s="188"/>
      <c r="Q286" s="188"/>
      <c r="R286" s="228"/>
      <c r="S286" s="228"/>
      <c r="T286" s="229"/>
      <c r="U286" s="228"/>
      <c r="V286" s="1285">
        <f t="shared" ref="V286:V317" si="8">R286+S286+U286</f>
        <v>0</v>
      </c>
    </row>
    <row r="287" spans="1:22" ht="25" customHeight="1">
      <c r="A287" s="185" t="s">
        <v>202</v>
      </c>
      <c r="B287" s="187"/>
      <c r="C287" s="186"/>
      <c r="D287" s="185"/>
      <c r="E287" s="185" t="s">
        <v>202</v>
      </c>
      <c r="F287" s="185" t="s">
        <v>202</v>
      </c>
      <c r="G287" s="185"/>
      <c r="H287" s="185"/>
      <c r="I287" s="185"/>
      <c r="J287" s="185"/>
      <c r="K287" s="187"/>
      <c r="L287" s="187"/>
      <c r="M287" s="187"/>
      <c r="N287" s="188"/>
      <c r="O287" s="188"/>
      <c r="P287" s="188"/>
      <c r="Q287" s="188"/>
      <c r="R287" s="228"/>
      <c r="S287" s="228"/>
      <c r="T287" s="229"/>
      <c r="U287" s="228"/>
      <c r="V287" s="1285">
        <f t="shared" si="8"/>
        <v>0</v>
      </c>
    </row>
    <row r="288" spans="1:22" ht="25" customHeight="1">
      <c r="A288" s="185" t="s">
        <v>202</v>
      </c>
      <c r="B288" s="187"/>
      <c r="C288" s="186"/>
      <c r="D288" s="185"/>
      <c r="E288" s="185" t="s">
        <v>202</v>
      </c>
      <c r="F288" s="185" t="s">
        <v>202</v>
      </c>
      <c r="G288" s="185"/>
      <c r="H288" s="185"/>
      <c r="I288" s="185"/>
      <c r="J288" s="185"/>
      <c r="K288" s="187"/>
      <c r="L288" s="187"/>
      <c r="M288" s="187"/>
      <c r="N288" s="188"/>
      <c r="O288" s="188"/>
      <c r="P288" s="188"/>
      <c r="Q288" s="188"/>
      <c r="R288" s="228"/>
      <c r="S288" s="228"/>
      <c r="T288" s="229"/>
      <c r="U288" s="228"/>
      <c r="V288" s="1285">
        <f t="shared" si="8"/>
        <v>0</v>
      </c>
    </row>
    <row r="289" spans="1:22" ht="25" customHeight="1">
      <c r="A289" s="185" t="s">
        <v>202</v>
      </c>
      <c r="B289" s="187"/>
      <c r="C289" s="186"/>
      <c r="D289" s="185"/>
      <c r="E289" s="185" t="s">
        <v>202</v>
      </c>
      <c r="F289" s="185" t="s">
        <v>202</v>
      </c>
      <c r="G289" s="185"/>
      <c r="H289" s="185"/>
      <c r="I289" s="185"/>
      <c r="J289" s="185"/>
      <c r="K289" s="187"/>
      <c r="L289" s="187"/>
      <c r="M289" s="187"/>
      <c r="N289" s="188"/>
      <c r="O289" s="188"/>
      <c r="P289" s="188"/>
      <c r="Q289" s="188"/>
      <c r="R289" s="228"/>
      <c r="S289" s="228"/>
      <c r="T289" s="229"/>
      <c r="U289" s="228"/>
      <c r="V289" s="1285">
        <f t="shared" si="8"/>
        <v>0</v>
      </c>
    </row>
    <row r="290" spans="1:22" ht="25" customHeight="1">
      <c r="A290" s="185" t="s">
        <v>202</v>
      </c>
      <c r="B290" s="187"/>
      <c r="C290" s="186"/>
      <c r="D290" s="185"/>
      <c r="E290" s="185" t="s">
        <v>202</v>
      </c>
      <c r="F290" s="185" t="s">
        <v>202</v>
      </c>
      <c r="G290" s="185"/>
      <c r="H290" s="185"/>
      <c r="I290" s="185"/>
      <c r="J290" s="185"/>
      <c r="K290" s="187"/>
      <c r="L290" s="187"/>
      <c r="M290" s="187"/>
      <c r="N290" s="188"/>
      <c r="O290" s="188"/>
      <c r="P290" s="188"/>
      <c r="Q290" s="188"/>
      <c r="R290" s="228"/>
      <c r="S290" s="228"/>
      <c r="T290" s="229"/>
      <c r="U290" s="228"/>
      <c r="V290" s="1285">
        <f t="shared" si="8"/>
        <v>0</v>
      </c>
    </row>
    <row r="291" spans="1:22" ht="25" customHeight="1">
      <c r="A291" s="185" t="s">
        <v>202</v>
      </c>
      <c r="B291" s="187"/>
      <c r="C291" s="186"/>
      <c r="D291" s="185"/>
      <c r="E291" s="185" t="s">
        <v>202</v>
      </c>
      <c r="F291" s="185" t="s">
        <v>202</v>
      </c>
      <c r="G291" s="185"/>
      <c r="H291" s="185"/>
      <c r="I291" s="185"/>
      <c r="J291" s="185"/>
      <c r="K291" s="187"/>
      <c r="L291" s="187"/>
      <c r="M291" s="187"/>
      <c r="N291" s="188"/>
      <c r="O291" s="188"/>
      <c r="P291" s="188"/>
      <c r="Q291" s="188"/>
      <c r="R291" s="228"/>
      <c r="S291" s="228"/>
      <c r="T291" s="229"/>
      <c r="U291" s="228"/>
      <c r="V291" s="1285">
        <f t="shared" si="8"/>
        <v>0</v>
      </c>
    </row>
    <row r="292" spans="1:22" ht="25" customHeight="1">
      <c r="A292" s="185" t="s">
        <v>202</v>
      </c>
      <c r="B292" s="187"/>
      <c r="C292" s="186"/>
      <c r="D292" s="185"/>
      <c r="E292" s="185" t="s">
        <v>202</v>
      </c>
      <c r="F292" s="185" t="s">
        <v>202</v>
      </c>
      <c r="G292" s="185"/>
      <c r="H292" s="185"/>
      <c r="I292" s="185"/>
      <c r="J292" s="185"/>
      <c r="K292" s="187"/>
      <c r="L292" s="187"/>
      <c r="M292" s="187"/>
      <c r="N292" s="188"/>
      <c r="O292" s="188"/>
      <c r="P292" s="188"/>
      <c r="Q292" s="188"/>
      <c r="R292" s="228"/>
      <c r="S292" s="228"/>
      <c r="T292" s="229"/>
      <c r="U292" s="228"/>
      <c r="V292" s="1285">
        <f t="shared" si="8"/>
        <v>0</v>
      </c>
    </row>
    <row r="293" spans="1:22" ht="25" customHeight="1">
      <c r="A293" s="185" t="s">
        <v>202</v>
      </c>
      <c r="B293" s="187"/>
      <c r="C293" s="186"/>
      <c r="D293" s="185"/>
      <c r="E293" s="185" t="s">
        <v>202</v>
      </c>
      <c r="F293" s="185" t="s">
        <v>202</v>
      </c>
      <c r="G293" s="185"/>
      <c r="H293" s="185"/>
      <c r="I293" s="185"/>
      <c r="J293" s="185"/>
      <c r="K293" s="187"/>
      <c r="L293" s="187"/>
      <c r="M293" s="187"/>
      <c r="N293" s="188"/>
      <c r="O293" s="188"/>
      <c r="P293" s="188"/>
      <c r="Q293" s="188"/>
      <c r="R293" s="228"/>
      <c r="S293" s="228"/>
      <c r="T293" s="229"/>
      <c r="U293" s="228"/>
      <c r="V293" s="1285">
        <f t="shared" si="8"/>
        <v>0</v>
      </c>
    </row>
    <row r="294" spans="1:22" ht="25" customHeight="1">
      <c r="A294" s="185" t="s">
        <v>202</v>
      </c>
      <c r="B294" s="187"/>
      <c r="C294" s="186"/>
      <c r="D294" s="185"/>
      <c r="E294" s="185" t="s">
        <v>202</v>
      </c>
      <c r="F294" s="185" t="s">
        <v>202</v>
      </c>
      <c r="G294" s="185"/>
      <c r="H294" s="185"/>
      <c r="I294" s="185"/>
      <c r="J294" s="185"/>
      <c r="K294" s="187"/>
      <c r="L294" s="187"/>
      <c r="M294" s="187"/>
      <c r="N294" s="188"/>
      <c r="O294" s="188"/>
      <c r="P294" s="188"/>
      <c r="Q294" s="188"/>
      <c r="R294" s="228"/>
      <c r="S294" s="228"/>
      <c r="T294" s="229"/>
      <c r="U294" s="228"/>
      <c r="V294" s="1285">
        <f t="shared" si="8"/>
        <v>0</v>
      </c>
    </row>
    <row r="295" spans="1:22" ht="25" customHeight="1">
      <c r="A295" s="185" t="s">
        <v>202</v>
      </c>
      <c r="B295" s="187"/>
      <c r="C295" s="186"/>
      <c r="D295" s="185"/>
      <c r="E295" s="185" t="s">
        <v>202</v>
      </c>
      <c r="F295" s="185" t="s">
        <v>202</v>
      </c>
      <c r="G295" s="185"/>
      <c r="H295" s="185"/>
      <c r="I295" s="185"/>
      <c r="J295" s="185"/>
      <c r="K295" s="187"/>
      <c r="L295" s="187"/>
      <c r="M295" s="187"/>
      <c r="N295" s="188"/>
      <c r="O295" s="188"/>
      <c r="P295" s="188"/>
      <c r="Q295" s="188"/>
      <c r="R295" s="228"/>
      <c r="S295" s="228"/>
      <c r="T295" s="229"/>
      <c r="U295" s="228"/>
      <c r="V295" s="1285">
        <f t="shared" si="8"/>
        <v>0</v>
      </c>
    </row>
    <row r="296" spans="1:22" ht="25" customHeight="1">
      <c r="A296" s="185" t="s">
        <v>202</v>
      </c>
      <c r="B296" s="187"/>
      <c r="C296" s="186"/>
      <c r="D296" s="185"/>
      <c r="E296" s="185" t="s">
        <v>202</v>
      </c>
      <c r="F296" s="185" t="s">
        <v>202</v>
      </c>
      <c r="G296" s="185"/>
      <c r="H296" s="185"/>
      <c r="I296" s="185"/>
      <c r="J296" s="185"/>
      <c r="K296" s="187"/>
      <c r="L296" s="187"/>
      <c r="M296" s="187"/>
      <c r="N296" s="188"/>
      <c r="O296" s="188"/>
      <c r="P296" s="188"/>
      <c r="Q296" s="188"/>
      <c r="R296" s="228"/>
      <c r="S296" s="228"/>
      <c r="T296" s="229"/>
      <c r="U296" s="228"/>
      <c r="V296" s="1285">
        <f t="shared" si="8"/>
        <v>0</v>
      </c>
    </row>
    <row r="297" spans="1:22" ht="25" customHeight="1">
      <c r="A297" s="185" t="s">
        <v>202</v>
      </c>
      <c r="B297" s="187"/>
      <c r="C297" s="186"/>
      <c r="D297" s="185"/>
      <c r="E297" s="185" t="s">
        <v>202</v>
      </c>
      <c r="F297" s="185" t="s">
        <v>202</v>
      </c>
      <c r="G297" s="185"/>
      <c r="H297" s="185"/>
      <c r="I297" s="185"/>
      <c r="J297" s="185"/>
      <c r="K297" s="187"/>
      <c r="L297" s="187"/>
      <c r="M297" s="187"/>
      <c r="N297" s="188"/>
      <c r="O297" s="188"/>
      <c r="P297" s="188"/>
      <c r="Q297" s="188"/>
      <c r="R297" s="228"/>
      <c r="S297" s="228"/>
      <c r="T297" s="229"/>
      <c r="U297" s="228"/>
      <c r="V297" s="1285">
        <f t="shared" si="8"/>
        <v>0</v>
      </c>
    </row>
    <row r="298" spans="1:22" ht="25" customHeight="1">
      <c r="A298" s="185" t="s">
        <v>202</v>
      </c>
      <c r="B298" s="187"/>
      <c r="C298" s="186"/>
      <c r="D298" s="185"/>
      <c r="E298" s="185" t="s">
        <v>202</v>
      </c>
      <c r="F298" s="185" t="s">
        <v>202</v>
      </c>
      <c r="G298" s="185"/>
      <c r="H298" s="185"/>
      <c r="I298" s="185"/>
      <c r="J298" s="185"/>
      <c r="K298" s="187"/>
      <c r="L298" s="187"/>
      <c r="M298" s="187"/>
      <c r="N298" s="188"/>
      <c r="O298" s="188"/>
      <c r="P298" s="188"/>
      <c r="Q298" s="188"/>
      <c r="R298" s="228"/>
      <c r="S298" s="228"/>
      <c r="T298" s="229"/>
      <c r="U298" s="228"/>
      <c r="V298" s="1285">
        <f t="shared" si="8"/>
        <v>0</v>
      </c>
    </row>
    <row r="299" spans="1:22" ht="25" customHeight="1">
      <c r="A299" s="185" t="s">
        <v>202</v>
      </c>
      <c r="B299" s="187"/>
      <c r="C299" s="186"/>
      <c r="D299" s="185"/>
      <c r="E299" s="185" t="s">
        <v>202</v>
      </c>
      <c r="F299" s="185" t="s">
        <v>202</v>
      </c>
      <c r="G299" s="185"/>
      <c r="H299" s="185"/>
      <c r="I299" s="185"/>
      <c r="J299" s="185"/>
      <c r="K299" s="187"/>
      <c r="L299" s="187"/>
      <c r="M299" s="187"/>
      <c r="N299" s="188"/>
      <c r="O299" s="188"/>
      <c r="P299" s="188"/>
      <c r="Q299" s="188"/>
      <c r="R299" s="228"/>
      <c r="S299" s="228"/>
      <c r="T299" s="229"/>
      <c r="U299" s="228"/>
      <c r="V299" s="1285">
        <f t="shared" si="8"/>
        <v>0</v>
      </c>
    </row>
    <row r="300" spans="1:22" ht="25" customHeight="1">
      <c r="A300" s="185" t="s">
        <v>202</v>
      </c>
      <c r="B300" s="187"/>
      <c r="C300" s="186"/>
      <c r="D300" s="185"/>
      <c r="E300" s="185" t="s">
        <v>202</v>
      </c>
      <c r="F300" s="185" t="s">
        <v>202</v>
      </c>
      <c r="G300" s="185"/>
      <c r="H300" s="185"/>
      <c r="I300" s="185"/>
      <c r="J300" s="185"/>
      <c r="K300" s="187"/>
      <c r="L300" s="187"/>
      <c r="M300" s="187"/>
      <c r="N300" s="188"/>
      <c r="O300" s="188"/>
      <c r="P300" s="188"/>
      <c r="Q300" s="188"/>
      <c r="R300" s="228"/>
      <c r="S300" s="228"/>
      <c r="T300" s="229"/>
      <c r="U300" s="228"/>
      <c r="V300" s="1285">
        <f t="shared" si="8"/>
        <v>0</v>
      </c>
    </row>
    <row r="301" spans="1:22" ht="25" customHeight="1">
      <c r="A301" s="185" t="s">
        <v>202</v>
      </c>
      <c r="B301" s="187"/>
      <c r="C301" s="186"/>
      <c r="D301" s="185"/>
      <c r="E301" s="185" t="s">
        <v>202</v>
      </c>
      <c r="F301" s="185" t="s">
        <v>202</v>
      </c>
      <c r="G301" s="185"/>
      <c r="H301" s="185"/>
      <c r="I301" s="185"/>
      <c r="J301" s="185"/>
      <c r="K301" s="187"/>
      <c r="L301" s="187"/>
      <c r="M301" s="187"/>
      <c r="N301" s="188"/>
      <c r="O301" s="188"/>
      <c r="P301" s="188"/>
      <c r="Q301" s="188"/>
      <c r="R301" s="228"/>
      <c r="S301" s="228"/>
      <c r="T301" s="229"/>
      <c r="U301" s="228"/>
      <c r="V301" s="1285">
        <f t="shared" si="8"/>
        <v>0</v>
      </c>
    </row>
    <row r="302" spans="1:22" ht="25" customHeight="1">
      <c r="A302" s="185" t="s">
        <v>202</v>
      </c>
      <c r="B302" s="187"/>
      <c r="C302" s="186"/>
      <c r="D302" s="185"/>
      <c r="E302" s="185" t="s">
        <v>202</v>
      </c>
      <c r="F302" s="185" t="s">
        <v>202</v>
      </c>
      <c r="G302" s="185"/>
      <c r="H302" s="185"/>
      <c r="I302" s="185"/>
      <c r="J302" s="185"/>
      <c r="K302" s="187"/>
      <c r="L302" s="187"/>
      <c r="M302" s="187"/>
      <c r="N302" s="188"/>
      <c r="O302" s="188"/>
      <c r="P302" s="188"/>
      <c r="Q302" s="188"/>
      <c r="R302" s="228"/>
      <c r="S302" s="228"/>
      <c r="T302" s="229"/>
      <c r="U302" s="228"/>
      <c r="V302" s="1285">
        <f t="shared" si="8"/>
        <v>0</v>
      </c>
    </row>
    <row r="303" spans="1:22" ht="25" customHeight="1">
      <c r="A303" s="185" t="s">
        <v>202</v>
      </c>
      <c r="B303" s="187"/>
      <c r="C303" s="186"/>
      <c r="D303" s="185"/>
      <c r="E303" s="185" t="s">
        <v>202</v>
      </c>
      <c r="F303" s="185" t="s">
        <v>202</v>
      </c>
      <c r="G303" s="185"/>
      <c r="H303" s="185"/>
      <c r="I303" s="185"/>
      <c r="J303" s="185"/>
      <c r="K303" s="187"/>
      <c r="L303" s="187"/>
      <c r="M303" s="187"/>
      <c r="N303" s="188"/>
      <c r="O303" s="188"/>
      <c r="P303" s="188"/>
      <c r="Q303" s="188"/>
      <c r="R303" s="228"/>
      <c r="S303" s="228"/>
      <c r="T303" s="229"/>
      <c r="U303" s="228"/>
      <c r="V303" s="1285">
        <f t="shared" si="8"/>
        <v>0</v>
      </c>
    </row>
    <row r="304" spans="1:22" ht="25" customHeight="1">
      <c r="A304" s="185" t="s">
        <v>202</v>
      </c>
      <c r="B304" s="187"/>
      <c r="C304" s="186"/>
      <c r="D304" s="185"/>
      <c r="E304" s="185" t="s">
        <v>202</v>
      </c>
      <c r="F304" s="185" t="s">
        <v>202</v>
      </c>
      <c r="G304" s="185"/>
      <c r="H304" s="185"/>
      <c r="I304" s="185"/>
      <c r="J304" s="185"/>
      <c r="K304" s="187"/>
      <c r="L304" s="187"/>
      <c r="M304" s="187"/>
      <c r="N304" s="188"/>
      <c r="O304" s="188"/>
      <c r="P304" s="188"/>
      <c r="Q304" s="188"/>
      <c r="R304" s="228"/>
      <c r="S304" s="228"/>
      <c r="T304" s="229"/>
      <c r="U304" s="228"/>
      <c r="V304" s="1285">
        <f t="shared" si="8"/>
        <v>0</v>
      </c>
    </row>
    <row r="305" spans="1:22" ht="25" customHeight="1">
      <c r="A305" s="185" t="s">
        <v>202</v>
      </c>
      <c r="B305" s="187"/>
      <c r="C305" s="186"/>
      <c r="D305" s="185"/>
      <c r="E305" s="185" t="s">
        <v>202</v>
      </c>
      <c r="F305" s="185" t="s">
        <v>202</v>
      </c>
      <c r="G305" s="185"/>
      <c r="H305" s="185"/>
      <c r="I305" s="185"/>
      <c r="J305" s="185"/>
      <c r="K305" s="187"/>
      <c r="L305" s="187"/>
      <c r="M305" s="187"/>
      <c r="N305" s="188"/>
      <c r="O305" s="188"/>
      <c r="P305" s="188"/>
      <c r="Q305" s="188"/>
      <c r="R305" s="228"/>
      <c r="S305" s="228"/>
      <c r="T305" s="229"/>
      <c r="U305" s="228"/>
      <c r="V305" s="1285">
        <f t="shared" si="8"/>
        <v>0</v>
      </c>
    </row>
    <row r="306" spans="1:22" ht="25" customHeight="1">
      <c r="A306" s="185" t="s">
        <v>202</v>
      </c>
      <c r="B306" s="187"/>
      <c r="C306" s="186"/>
      <c r="D306" s="185"/>
      <c r="E306" s="185" t="s">
        <v>202</v>
      </c>
      <c r="F306" s="185" t="s">
        <v>202</v>
      </c>
      <c r="G306" s="185"/>
      <c r="H306" s="185"/>
      <c r="I306" s="185"/>
      <c r="J306" s="185"/>
      <c r="K306" s="187"/>
      <c r="L306" s="187"/>
      <c r="M306" s="187"/>
      <c r="N306" s="188"/>
      <c r="O306" s="188"/>
      <c r="P306" s="188"/>
      <c r="Q306" s="188"/>
      <c r="R306" s="228"/>
      <c r="S306" s="228"/>
      <c r="T306" s="229"/>
      <c r="U306" s="228"/>
      <c r="V306" s="1285">
        <f t="shared" si="8"/>
        <v>0</v>
      </c>
    </row>
    <row r="307" spans="1:22" ht="25" customHeight="1">
      <c r="A307" s="185" t="s">
        <v>202</v>
      </c>
      <c r="B307" s="187"/>
      <c r="C307" s="186"/>
      <c r="D307" s="185"/>
      <c r="E307" s="185" t="s">
        <v>202</v>
      </c>
      <c r="F307" s="185" t="s">
        <v>202</v>
      </c>
      <c r="G307" s="185"/>
      <c r="H307" s="185"/>
      <c r="I307" s="185"/>
      <c r="J307" s="185"/>
      <c r="K307" s="187"/>
      <c r="L307" s="187"/>
      <c r="M307" s="187"/>
      <c r="N307" s="188"/>
      <c r="O307" s="188"/>
      <c r="P307" s="188"/>
      <c r="Q307" s="188"/>
      <c r="R307" s="228"/>
      <c r="S307" s="228"/>
      <c r="T307" s="229"/>
      <c r="U307" s="228"/>
      <c r="V307" s="1285">
        <f t="shared" si="8"/>
        <v>0</v>
      </c>
    </row>
    <row r="308" spans="1:22" ht="25" customHeight="1">
      <c r="A308" s="185" t="s">
        <v>202</v>
      </c>
      <c r="B308" s="187"/>
      <c r="C308" s="186"/>
      <c r="D308" s="185"/>
      <c r="E308" s="185" t="s">
        <v>202</v>
      </c>
      <c r="F308" s="185" t="s">
        <v>202</v>
      </c>
      <c r="G308" s="185"/>
      <c r="H308" s="185"/>
      <c r="I308" s="185"/>
      <c r="J308" s="185"/>
      <c r="K308" s="187"/>
      <c r="L308" s="187"/>
      <c r="M308" s="187"/>
      <c r="N308" s="188"/>
      <c r="O308" s="188"/>
      <c r="P308" s="188"/>
      <c r="Q308" s="188"/>
      <c r="R308" s="228"/>
      <c r="S308" s="228"/>
      <c r="T308" s="229"/>
      <c r="U308" s="228"/>
      <c r="V308" s="1285">
        <f t="shared" si="8"/>
        <v>0</v>
      </c>
    </row>
    <row r="309" spans="1:22" ht="25" customHeight="1">
      <c r="A309" s="185" t="s">
        <v>202</v>
      </c>
      <c r="B309" s="187"/>
      <c r="C309" s="186"/>
      <c r="D309" s="185"/>
      <c r="E309" s="185" t="s">
        <v>202</v>
      </c>
      <c r="F309" s="185" t="s">
        <v>202</v>
      </c>
      <c r="G309" s="185"/>
      <c r="H309" s="185"/>
      <c r="I309" s="185"/>
      <c r="J309" s="185"/>
      <c r="K309" s="187"/>
      <c r="L309" s="187"/>
      <c r="M309" s="187"/>
      <c r="N309" s="188"/>
      <c r="O309" s="188"/>
      <c r="P309" s="188"/>
      <c r="Q309" s="188"/>
      <c r="R309" s="228"/>
      <c r="S309" s="228"/>
      <c r="T309" s="229"/>
      <c r="U309" s="228"/>
      <c r="V309" s="1285">
        <f t="shared" si="8"/>
        <v>0</v>
      </c>
    </row>
    <row r="310" spans="1:22" ht="25" customHeight="1">
      <c r="A310" s="185" t="s">
        <v>202</v>
      </c>
      <c r="B310" s="187"/>
      <c r="C310" s="186"/>
      <c r="D310" s="185"/>
      <c r="E310" s="185" t="s">
        <v>202</v>
      </c>
      <c r="F310" s="185" t="s">
        <v>202</v>
      </c>
      <c r="G310" s="185"/>
      <c r="H310" s="185"/>
      <c r="I310" s="185"/>
      <c r="J310" s="185"/>
      <c r="K310" s="187"/>
      <c r="L310" s="187"/>
      <c r="M310" s="187"/>
      <c r="N310" s="188"/>
      <c r="O310" s="188"/>
      <c r="P310" s="188"/>
      <c r="Q310" s="188"/>
      <c r="R310" s="228"/>
      <c r="S310" s="228"/>
      <c r="T310" s="229"/>
      <c r="U310" s="228"/>
      <c r="V310" s="1285">
        <f t="shared" si="8"/>
        <v>0</v>
      </c>
    </row>
    <row r="311" spans="1:22" ht="25" customHeight="1">
      <c r="A311" s="185" t="s">
        <v>202</v>
      </c>
      <c r="B311" s="187"/>
      <c r="C311" s="186"/>
      <c r="D311" s="185"/>
      <c r="E311" s="185" t="s">
        <v>202</v>
      </c>
      <c r="F311" s="185" t="s">
        <v>202</v>
      </c>
      <c r="G311" s="185"/>
      <c r="H311" s="185"/>
      <c r="I311" s="185"/>
      <c r="J311" s="185"/>
      <c r="K311" s="187"/>
      <c r="L311" s="187"/>
      <c r="M311" s="187"/>
      <c r="N311" s="188"/>
      <c r="O311" s="188"/>
      <c r="P311" s="188"/>
      <c r="Q311" s="188"/>
      <c r="R311" s="228"/>
      <c r="S311" s="228"/>
      <c r="T311" s="229"/>
      <c r="U311" s="228"/>
      <c r="V311" s="1285">
        <f t="shared" si="8"/>
        <v>0</v>
      </c>
    </row>
    <row r="312" spans="1:22" ht="25" customHeight="1">
      <c r="A312" s="185" t="s">
        <v>202</v>
      </c>
      <c r="B312" s="187"/>
      <c r="C312" s="186"/>
      <c r="D312" s="185"/>
      <c r="E312" s="185" t="s">
        <v>202</v>
      </c>
      <c r="F312" s="185" t="s">
        <v>202</v>
      </c>
      <c r="G312" s="185"/>
      <c r="H312" s="185"/>
      <c r="I312" s="185"/>
      <c r="J312" s="185"/>
      <c r="K312" s="187"/>
      <c r="L312" s="187"/>
      <c r="M312" s="187"/>
      <c r="N312" s="188"/>
      <c r="O312" s="188"/>
      <c r="P312" s="188"/>
      <c r="Q312" s="188"/>
      <c r="R312" s="228"/>
      <c r="S312" s="228"/>
      <c r="T312" s="229"/>
      <c r="U312" s="228"/>
      <c r="V312" s="1285">
        <f t="shared" si="8"/>
        <v>0</v>
      </c>
    </row>
    <row r="313" spans="1:22" ht="25" customHeight="1">
      <c r="A313" s="185" t="s">
        <v>202</v>
      </c>
      <c r="B313" s="187"/>
      <c r="C313" s="186"/>
      <c r="D313" s="185"/>
      <c r="E313" s="185" t="s">
        <v>202</v>
      </c>
      <c r="F313" s="185" t="s">
        <v>202</v>
      </c>
      <c r="G313" s="185"/>
      <c r="H313" s="185"/>
      <c r="I313" s="185"/>
      <c r="J313" s="185"/>
      <c r="K313" s="187"/>
      <c r="L313" s="187"/>
      <c r="M313" s="187"/>
      <c r="N313" s="188"/>
      <c r="O313" s="188"/>
      <c r="P313" s="188"/>
      <c r="Q313" s="188"/>
      <c r="R313" s="228"/>
      <c r="S313" s="228"/>
      <c r="T313" s="229"/>
      <c r="U313" s="228"/>
      <c r="V313" s="1285">
        <f t="shared" si="8"/>
        <v>0</v>
      </c>
    </row>
    <row r="314" spans="1:22" ht="25" customHeight="1">
      <c r="A314" s="185" t="s">
        <v>202</v>
      </c>
      <c r="B314" s="187"/>
      <c r="C314" s="186"/>
      <c r="D314" s="185"/>
      <c r="E314" s="185" t="s">
        <v>202</v>
      </c>
      <c r="F314" s="185" t="s">
        <v>202</v>
      </c>
      <c r="G314" s="185"/>
      <c r="H314" s="185"/>
      <c r="I314" s="185"/>
      <c r="J314" s="185"/>
      <c r="K314" s="187"/>
      <c r="L314" s="187"/>
      <c r="M314" s="187"/>
      <c r="N314" s="188"/>
      <c r="O314" s="188"/>
      <c r="P314" s="188"/>
      <c r="Q314" s="188"/>
      <c r="R314" s="228"/>
      <c r="S314" s="228"/>
      <c r="T314" s="229"/>
      <c r="U314" s="228"/>
      <c r="V314" s="1285">
        <f t="shared" si="8"/>
        <v>0</v>
      </c>
    </row>
    <row r="315" spans="1:22" ht="25" customHeight="1">
      <c r="A315" s="185" t="s">
        <v>202</v>
      </c>
      <c r="B315" s="187"/>
      <c r="C315" s="186"/>
      <c r="D315" s="185"/>
      <c r="E315" s="185" t="s">
        <v>202</v>
      </c>
      <c r="F315" s="185" t="s">
        <v>202</v>
      </c>
      <c r="G315" s="185"/>
      <c r="H315" s="185"/>
      <c r="I315" s="185"/>
      <c r="J315" s="185"/>
      <c r="K315" s="187"/>
      <c r="L315" s="187"/>
      <c r="M315" s="187"/>
      <c r="N315" s="188"/>
      <c r="O315" s="188"/>
      <c r="P315" s="188"/>
      <c r="Q315" s="188"/>
      <c r="R315" s="228"/>
      <c r="S315" s="228"/>
      <c r="T315" s="229"/>
      <c r="U315" s="228"/>
      <c r="V315" s="1285">
        <f t="shared" si="8"/>
        <v>0</v>
      </c>
    </row>
    <row r="316" spans="1:22" ht="25" customHeight="1">
      <c r="A316" s="185" t="s">
        <v>202</v>
      </c>
      <c r="B316" s="187"/>
      <c r="C316" s="186"/>
      <c r="D316" s="185"/>
      <c r="E316" s="185" t="s">
        <v>202</v>
      </c>
      <c r="F316" s="185" t="s">
        <v>202</v>
      </c>
      <c r="G316" s="185"/>
      <c r="H316" s="185"/>
      <c r="I316" s="185"/>
      <c r="J316" s="185"/>
      <c r="K316" s="187"/>
      <c r="L316" s="187"/>
      <c r="M316" s="187"/>
      <c r="N316" s="188"/>
      <c r="O316" s="188"/>
      <c r="P316" s="188"/>
      <c r="Q316" s="188"/>
      <c r="R316" s="228"/>
      <c r="S316" s="228"/>
      <c r="T316" s="229"/>
      <c r="U316" s="228"/>
      <c r="V316" s="1285">
        <f t="shared" si="8"/>
        <v>0</v>
      </c>
    </row>
    <row r="317" spans="1:22" ht="25" customHeight="1">
      <c r="A317" s="185" t="s">
        <v>202</v>
      </c>
      <c r="B317" s="187"/>
      <c r="C317" s="186"/>
      <c r="D317" s="185"/>
      <c r="E317" s="185" t="s">
        <v>202</v>
      </c>
      <c r="F317" s="185" t="s">
        <v>202</v>
      </c>
      <c r="G317" s="185"/>
      <c r="H317" s="185"/>
      <c r="I317" s="185"/>
      <c r="J317" s="185"/>
      <c r="K317" s="187"/>
      <c r="L317" s="187"/>
      <c r="M317" s="187"/>
      <c r="N317" s="188"/>
      <c r="O317" s="188"/>
      <c r="P317" s="188"/>
      <c r="Q317" s="188"/>
      <c r="R317" s="228"/>
      <c r="S317" s="228"/>
      <c r="T317" s="229"/>
      <c r="U317" s="228"/>
      <c r="V317" s="1285">
        <f t="shared" si="8"/>
        <v>0</v>
      </c>
    </row>
    <row r="318" spans="1:22" ht="25" customHeight="1">
      <c r="A318" s="8"/>
      <c r="B318" s="183"/>
      <c r="C318" s="8"/>
    </row>
    <row r="319" spans="1:22">
      <c r="A319" s="8"/>
      <c r="B319" s="183"/>
      <c r="C319" s="8"/>
    </row>
    <row r="320" spans="1:22" s="1287" customFormat="1" ht="12.5">
      <c r="A320" s="1293" t="s">
        <v>319</v>
      </c>
    </row>
    <row r="321" spans="1:22" s="1287" customFormat="1" ht="51.65" customHeight="1">
      <c r="A321" s="1556" t="s">
        <v>327</v>
      </c>
      <c r="B321" s="1556"/>
      <c r="C321" s="1556"/>
      <c r="D321" s="1556"/>
      <c r="E321" s="1556"/>
      <c r="F321" s="1556"/>
      <c r="G321" s="1556"/>
      <c r="N321" s="39"/>
      <c r="O321" s="39"/>
      <c r="P321" s="39"/>
      <c r="Q321" s="39"/>
      <c r="R321" s="39"/>
      <c r="S321" s="39"/>
      <c r="T321" s="39"/>
      <c r="U321" s="39"/>
      <c r="V321" s="182"/>
    </row>
    <row r="322" spans="1:22" s="784" customFormat="1" ht="15.65" customHeight="1">
      <c r="A322" s="1294" t="s">
        <v>2971</v>
      </c>
      <c r="B322" s="775"/>
      <c r="C322" s="775"/>
      <c r="D322" s="775"/>
      <c r="E322" s="775"/>
      <c r="F322" s="775"/>
      <c r="G322" s="775"/>
      <c r="N322" s="39"/>
      <c r="O322" s="39"/>
      <c r="P322" s="39"/>
      <c r="Q322" s="39"/>
      <c r="R322" s="39"/>
      <c r="S322" s="39"/>
      <c r="T322" s="39"/>
      <c r="U322" s="39"/>
      <c r="V322" s="182"/>
    </row>
    <row r="323" spans="1:22" s="1287" customFormat="1" ht="12" customHeight="1">
      <c r="A323" s="179" t="s">
        <v>311</v>
      </c>
      <c r="B323" s="180"/>
      <c r="C323" s="180"/>
      <c r="D323" s="180"/>
      <c r="E323" s="180"/>
      <c r="F323" s="180"/>
      <c r="G323" s="180"/>
      <c r="N323" s="39"/>
      <c r="O323" s="39"/>
      <c r="P323" s="39"/>
      <c r="Q323" s="39"/>
      <c r="R323" s="39"/>
      <c r="S323" s="39"/>
      <c r="T323" s="39"/>
      <c r="U323" s="39"/>
      <c r="V323" s="182"/>
    </row>
    <row r="324" spans="1:22" s="1287" customFormat="1" ht="12" customHeight="1">
      <c r="A324" s="1552" t="s">
        <v>312</v>
      </c>
      <c r="B324" s="1552"/>
      <c r="C324" s="1552"/>
      <c r="D324" s="1552"/>
      <c r="E324" s="1552"/>
      <c r="F324" s="1552"/>
      <c r="G324" s="1552"/>
      <c r="N324" s="39"/>
      <c r="O324" s="39"/>
      <c r="P324" s="39"/>
      <c r="Q324" s="39"/>
      <c r="R324" s="39"/>
      <c r="S324" s="39"/>
      <c r="T324" s="39"/>
      <c r="U324" s="39"/>
      <c r="V324" s="182"/>
    </row>
  </sheetData>
  <sheetProtection algorithmName="SHA-512" hashValue="z7IkHk4oQRn0gAU4ZBOSZBnFsWvGn+Zlt/Aa61DfYDsNO1dQjFgJ8LGr8daoyMgVWHYErmTWkpWELzBqak6Xlg==" saltValue="0TsLd5JamYtwU4Qvye6g8A==" spinCount="100000" sheet="1" objects="1" formatCells="0" formatRows="0" sort="0" autoFilter="0"/>
  <autoFilter ref="A29:V317" xr:uid="{55866825-D45E-4B65-AEDB-06F4F0671A2A}"/>
  <mergeCells count="7">
    <mergeCell ref="A324:G324"/>
    <mergeCell ref="B3:C3"/>
    <mergeCell ref="B10:E10"/>
    <mergeCell ref="G10:J10"/>
    <mergeCell ref="N17:P17"/>
    <mergeCell ref="A321:G321"/>
    <mergeCell ref="G22:J24"/>
  </mergeCells>
  <conditionalFormatting sqref="D7">
    <cfRule type="expression" dxfId="20" priority="2">
      <formula>AND($D$7="",$N$15&gt;0)</formula>
    </cfRule>
  </conditionalFormatting>
  <conditionalFormatting sqref="M30:M317">
    <cfRule type="expression" dxfId="19" priority="1">
      <formula>OR($A30="Marché québécois",$A30="Marché local")</formula>
    </cfRule>
  </conditionalFormatting>
  <dataValidations count="4">
    <dataValidation type="list" errorStyle="warning" allowBlank="1" showInputMessage="1" showErrorMessage="1" sqref="F30:F317" xr:uid="{9107F907-D5A2-4CB0-B348-D330D113B67E}">
      <formula1>"«Choisir»,Préscolaire,Primaire,Secondaire,Familiale,Adulte,Tout public"</formula1>
    </dataValidation>
    <dataValidation type="list" allowBlank="1" showInputMessage="1" showErrorMessage="1" sqref="G30:J317 D30:D317" xr:uid="{D94F54E3-6FA0-49B2-BA5B-DA7A2DA3B7B9}">
      <formula1>"X,x"</formula1>
    </dataValidation>
    <dataValidation type="list" allowBlank="1" showInputMessage="1" showErrorMessage="1" sqref="A30:A317" xr:uid="{8A0BC137-ED61-4CE8-AA57-3154B2EF52BA}">
      <formula1>"«Choisir»,Marché local,Marché québécois,Marché hors Québec"</formula1>
    </dataValidation>
    <dataValidation type="list" allowBlank="1" showInputMessage="1" showErrorMessage="1" prompt="Création Qc= Création originale_x000a_Répertoire Qc = Oeuvre du répertoire québécois_x000a_Répertoire Au = Oeuvre de répertoire autre que québécois_x000a_Reprise = Reprise d'une création originale produite par l'organisme_x000a_" sqref="E30:E317" xr:uid="{920A4D8E-BC48-4B45-AC67-3430F1E33342}">
      <formula1>"«Choisir»,Création,Répertoire Qc,Répertoire Au,Reprise"</formula1>
    </dataValidation>
  </dataValidations>
  <hyperlinks>
    <hyperlink ref="H29" location="a9Diversite" display="Diversité culturelle*" xr:uid="{B94F385B-EF2F-4D4D-8DBE-0C8F09DFDABD}"/>
    <hyperlink ref="I29" location="a9releve" display="Artiste de la relève**" xr:uid="{E3F56739-B628-4B0C-8526-4EE8738FD88E}"/>
    <hyperlink ref="J29" location="a9hand" display="Artiste en situation de handicap***" xr:uid="{DF8B55C7-FA70-4F84-9F9A-9CE168E6CDE7}"/>
    <hyperlink ref="A320" location="a9haut" display="Retour en haut de la page" xr:uid="{B0FB536B-2558-4D2F-87DF-9F78528C7494}"/>
    <hyperlink ref="A322" r:id="rId1" location="DiversiteCulturelle" xr:uid="{161A0C39-3562-48AD-85A6-D8F2B25A689A}"/>
  </hyperlinks>
  <pageMargins left="0.25" right="0.25" top="0.75" bottom="0.51354166666666701" header="0.3" footer="0.3"/>
  <pageSetup paperSize="5" scale="85" orientation="landscape" r:id="rId2"/>
  <headerFooter alignWithMargins="0">
    <oddFooter xml:space="preserve">&amp;R&amp;8
</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505F8-6165-4927-AAFC-6284EC69F9B5}">
  <dimension ref="A1:L251"/>
  <sheetViews>
    <sheetView showGridLines="0" topLeftCell="B1" zoomScale="90" zoomScaleNormal="90" workbookViewId="0">
      <selection activeCell="S23" sqref="S23"/>
    </sheetView>
  </sheetViews>
  <sheetFormatPr baseColWidth="10" defaultColWidth="11.453125" defaultRowHeight="14.5"/>
  <cols>
    <col min="1" max="1" width="4.54296875" style="936" customWidth="1"/>
    <col min="2" max="2" width="55.26953125" style="936" customWidth="1"/>
    <col min="3" max="3" width="16.7265625" style="936" customWidth="1"/>
    <col min="4" max="4" width="29.81640625" style="936" customWidth="1"/>
    <col min="5" max="5" width="49.54296875" style="936" customWidth="1"/>
    <col min="6" max="6" width="16.453125" style="936" customWidth="1"/>
    <col min="7" max="7" width="30.08984375" style="936" customWidth="1"/>
    <col min="8" max="8" width="31.54296875" style="936" customWidth="1"/>
    <col min="9" max="9" width="15.1796875" style="936" customWidth="1"/>
    <col min="10" max="10" width="15.7265625" style="936" customWidth="1"/>
    <col min="11" max="16384" width="11.453125" style="936"/>
  </cols>
  <sheetData>
    <row r="1" spans="1:12" s="246" customFormat="1" ht="25.5" customHeight="1">
      <c r="A1" s="1263" t="str">
        <f>"Section 9b : Bilan de médiation culturelle et activités de sensibilisation en "&amp;'Identification '!D7</f>
        <v>Section 9b : Bilan de médiation culturelle et activités de sensibilisation en 2025-2026</v>
      </c>
      <c r="B1" s="1243"/>
      <c r="C1" s="1243"/>
      <c r="D1" s="1243"/>
      <c r="E1" s="245"/>
      <c r="F1" s="245"/>
      <c r="G1" s="245"/>
      <c r="H1" s="247"/>
      <c r="I1" s="247"/>
      <c r="J1" s="933" t="s">
        <v>144</v>
      </c>
    </row>
    <row r="2" spans="1:12" s="934" customFormat="1" ht="22" customHeight="1">
      <c r="E2" s="935" t="s">
        <v>3046</v>
      </c>
      <c r="F2" s="935"/>
      <c r="J2" s="933" t="s">
        <v>143</v>
      </c>
    </row>
    <row r="3" spans="1:12" s="941" customFormat="1" ht="22.5" customHeight="1">
      <c r="A3" s="936"/>
      <c r="B3" s="937"/>
      <c r="C3" s="938" t="s">
        <v>3047</v>
      </c>
      <c r="D3" s="1256" t="s">
        <v>202</v>
      </c>
      <c r="E3" s="939" t="s">
        <v>3048</v>
      </c>
      <c r="F3" s="940" t="str">
        <f t="shared" ref="F3:F12" si="0">IFERROR(SUMIF($D$16:$D$303,E3,$I$16:$I$303)&amp;CONCATENATE(" (",(TEXT((SUMIF($D$16:$D$303,E3,$I$16:$I$303)/$I$13),"0%")),")"),"")</f>
        <v/>
      </c>
    </row>
    <row r="4" spans="1:12" s="934" customFormat="1" ht="15" customHeight="1">
      <c r="D4" s="942" t="str">
        <f>IF(D3="Non"," - Section non requise.","")</f>
        <v/>
      </c>
      <c r="E4" s="939" t="s">
        <v>3049</v>
      </c>
      <c r="F4" s="940" t="str">
        <f t="shared" si="0"/>
        <v/>
      </c>
      <c r="H4" s="943" t="s">
        <v>2982</v>
      </c>
      <c r="I4" s="944"/>
      <c r="J4" s="933"/>
    </row>
    <row r="5" spans="1:12" s="934" customFormat="1" ht="15" customHeight="1">
      <c r="B5" s="947" t="s">
        <v>104</v>
      </c>
      <c r="C5" s="189"/>
      <c r="D5" s="945"/>
      <c r="E5" s="939" t="s">
        <v>3050</v>
      </c>
      <c r="F5" s="940" t="str">
        <f t="shared" si="0"/>
        <v/>
      </c>
      <c r="H5" s="946" t="s">
        <v>2880</v>
      </c>
      <c r="I5" s="614" t="str">
        <f>IFERROR((SUMIF($F$16:$F$303,"Préscolaire",$I$16:$I$303)+SUMIF($F$16:$F$303,"Primaire",$I$16:$I$303))&amp;CONCATENATE(" (",(TEXT(((SUMIF($F$16:$F$303,"Préscolaire",$I$16:$I$303)+SUMIF($F$16:$F$303,"Primaire",$I$16:$I$303))/$I$13),"0%")),")"),"")</f>
        <v/>
      </c>
      <c r="J5" s="933"/>
    </row>
    <row r="6" spans="1:12" s="934" customFormat="1" ht="15" customHeight="1">
      <c r="B6" s="634" t="str">
        <f>IF(AND('Identification '!$F$11="",'Identification '!$F$15&lt;&gt;""),'Identification '!$F$15,IF('Identification '!$F$11="","",IF('Identification '!$F$13="Inscrire le nom de votre organisme dans la cellule F15",'Identification '!$F$15,'Identification '!$F$13)))</f>
        <v/>
      </c>
      <c r="C6" s="254"/>
      <c r="D6" s="254"/>
      <c r="E6" s="939" t="s">
        <v>3051</v>
      </c>
      <c r="F6" s="940" t="str">
        <f t="shared" si="0"/>
        <v/>
      </c>
      <c r="H6" s="613" t="s">
        <v>1857</v>
      </c>
      <c r="I6" s="615" t="str">
        <f>IFERROR(SUMIF($F$16:$F$303,H6,$I$16:$I$303)&amp;CONCATENATE(" (",(TEXT((SUMIF($F$16:$F$303,H6,$I$16:$I$303)/$I$13),"0%")),")"),"")</f>
        <v/>
      </c>
      <c r="J6" s="933"/>
      <c r="L6" s="948"/>
    </row>
    <row r="7" spans="1:12" s="934" customFormat="1" ht="15" customHeight="1">
      <c r="E7" s="939" t="s">
        <v>3052</v>
      </c>
      <c r="F7" s="940" t="str">
        <f t="shared" si="0"/>
        <v/>
      </c>
      <c r="H7" s="613" t="s">
        <v>2881</v>
      </c>
      <c r="I7" s="615" t="str">
        <f>IFERROR(SUMIF($F$16:$F$303,H7,$I$16:$I$303)&amp;CONCATENATE(" (",(TEXT((SUMIF($F$16:$F$303,H7,$I$16:$I$303)/$I$13),"0%")),")"),"")</f>
        <v/>
      </c>
      <c r="J7" s="933"/>
      <c r="L7" s="948"/>
    </row>
    <row r="8" spans="1:12" s="934" customFormat="1" ht="15" customHeight="1">
      <c r="B8" s="951" t="s">
        <v>3055</v>
      </c>
      <c r="C8" s="952"/>
      <c r="E8" s="939" t="s">
        <v>3053</v>
      </c>
      <c r="F8" s="940" t="str">
        <f t="shared" si="0"/>
        <v/>
      </c>
      <c r="H8" s="613" t="s">
        <v>2882</v>
      </c>
      <c r="I8" s="615" t="str">
        <f>IFERROR(SUMIF($F$16:$F$303,H8,$I$16:$I$303)&amp;CONCATENATE(" (",(TEXT((SUMIF($F$16:$F$303,H8,$I$16:$I$303)/$I$13),"0%")),")"),"")</f>
        <v/>
      </c>
      <c r="J8" s="933"/>
      <c r="L8" s="948"/>
    </row>
    <row r="9" spans="1:12" s="949" customFormat="1" ht="15" customHeight="1">
      <c r="B9" s="934"/>
      <c r="C9" s="1350" t="str">
        <f>IF(AND(C8="",I13&gt;0),"Information manquante. SVP corrigez la situation.","")</f>
        <v/>
      </c>
      <c r="D9" s="189"/>
      <c r="E9" s="939" t="s">
        <v>3054</v>
      </c>
      <c r="F9" s="940" t="str">
        <f t="shared" si="0"/>
        <v/>
      </c>
      <c r="H9" s="613" t="s">
        <v>1865</v>
      </c>
      <c r="I9" s="615" t="str">
        <f>IFERROR(SUMIF($F$16:$F$303,H9,$I$16:$I$303)&amp;CONCATENATE(" (",(TEXT((SUMIF($F$16:$F$303,H9,$I$16:$I$303)/$I$13),"0%")),")"),"")</f>
        <v/>
      </c>
      <c r="J9" s="256"/>
      <c r="K9" s="950"/>
      <c r="L9" s="948"/>
    </row>
    <row r="10" spans="1:12" s="934" customFormat="1" ht="20.5" customHeight="1">
      <c r="E10" s="939" t="s">
        <v>3056</v>
      </c>
      <c r="F10" s="940" t="str">
        <f t="shared" si="0"/>
        <v/>
      </c>
      <c r="H10" s="953" t="s">
        <v>315</v>
      </c>
      <c r="I10" s="954">
        <f>IFERROR(SUMIF($F$16:$F$303,"&lt;&gt;*Choisir*",$I$16:$I$303),"")</f>
        <v>0</v>
      </c>
      <c r="L10" s="948"/>
    </row>
    <row r="11" spans="1:12" s="934" customFormat="1" ht="15" customHeight="1">
      <c r="E11" s="939" t="s">
        <v>3057</v>
      </c>
      <c r="F11" s="940" t="str">
        <f t="shared" si="0"/>
        <v/>
      </c>
      <c r="L11" s="948"/>
    </row>
    <row r="12" spans="1:12" s="934" customFormat="1" ht="15" customHeight="1" thickBot="1">
      <c r="A12" s="949"/>
      <c r="E12" s="939" t="s">
        <v>26</v>
      </c>
      <c r="F12" s="940" t="str">
        <f t="shared" si="0"/>
        <v/>
      </c>
      <c r="H12" s="955"/>
      <c r="L12" s="948"/>
    </row>
    <row r="13" spans="1:12" s="934" customFormat="1" ht="20.5" customHeight="1" thickBot="1">
      <c r="A13" s="949"/>
      <c r="E13" s="956" t="s">
        <v>8</v>
      </c>
      <c r="F13" s="957">
        <f>IFERROR(SUMIF($D$16:$D$303,"&lt;&gt;*Choisir*",$I$16:$I$303),"")</f>
        <v>0</v>
      </c>
      <c r="H13" s="955"/>
      <c r="I13" s="958">
        <f>SUM(I16:I251)</f>
        <v>0</v>
      </c>
      <c r="J13" s="958">
        <f>SUM(J16:J251)</f>
        <v>0</v>
      </c>
      <c r="L13" s="948"/>
    </row>
    <row r="14" spans="1:12" ht="10.5" customHeight="1">
      <c r="A14" s="959"/>
      <c r="B14" s="960"/>
      <c r="C14" s="961"/>
      <c r="D14" s="961"/>
      <c r="E14" s="962"/>
      <c r="F14" s="962"/>
      <c r="G14" s="962"/>
      <c r="H14" s="963"/>
      <c r="I14" s="1296"/>
      <c r="J14" s="1295"/>
      <c r="L14" s="948"/>
    </row>
    <row r="15" spans="1:12" ht="74" customHeight="1">
      <c r="A15" s="1254" t="s">
        <v>3058</v>
      </c>
      <c r="B15" s="1255" t="s">
        <v>24</v>
      </c>
      <c r="C15" s="1254" t="s">
        <v>130</v>
      </c>
      <c r="D15" s="1254" t="s">
        <v>3059</v>
      </c>
      <c r="E15" s="1254" t="s">
        <v>3060</v>
      </c>
      <c r="F15" s="1254" t="s">
        <v>3092</v>
      </c>
      <c r="G15" s="1254" t="s">
        <v>3061</v>
      </c>
      <c r="H15" s="1254" t="s">
        <v>3093</v>
      </c>
      <c r="I15" s="1254" t="s">
        <v>139</v>
      </c>
      <c r="J15" s="1254" t="s">
        <v>3062</v>
      </c>
      <c r="L15" s="948"/>
    </row>
    <row r="16" spans="1:12" ht="34" customHeight="1">
      <c r="A16" s="964">
        <v>1</v>
      </c>
      <c r="B16" s="1257"/>
      <c r="C16" s="1258"/>
      <c r="D16" s="1262" t="s">
        <v>202</v>
      </c>
      <c r="E16" s="1257"/>
      <c r="F16" s="1259" t="s">
        <v>202</v>
      </c>
      <c r="G16" s="1257"/>
      <c r="H16" s="1257"/>
      <c r="I16" s="1260"/>
      <c r="J16" s="1260"/>
      <c r="L16" s="948"/>
    </row>
    <row r="17" spans="1:12" ht="34" customHeight="1">
      <c r="A17" s="964">
        <v>2</v>
      </c>
      <c r="B17" s="1257"/>
      <c r="C17" s="1258"/>
      <c r="D17" s="1262" t="s">
        <v>202</v>
      </c>
      <c r="E17" s="1257"/>
      <c r="F17" s="1259" t="s">
        <v>202</v>
      </c>
      <c r="G17" s="1257"/>
      <c r="H17" s="1257"/>
      <c r="I17" s="1260"/>
      <c r="J17" s="1260"/>
      <c r="L17" s="948"/>
    </row>
    <row r="18" spans="1:12" ht="34" customHeight="1">
      <c r="A18" s="964">
        <v>3</v>
      </c>
      <c r="B18" s="1257"/>
      <c r="C18" s="1258"/>
      <c r="D18" s="1262" t="s">
        <v>202</v>
      </c>
      <c r="E18" s="1257"/>
      <c r="F18" s="1259" t="s">
        <v>202</v>
      </c>
      <c r="G18" s="1257"/>
      <c r="H18" s="1257"/>
      <c r="I18" s="1260"/>
      <c r="J18" s="1260"/>
    </row>
    <row r="19" spans="1:12" ht="34" customHeight="1">
      <c r="A19" s="964">
        <v>4</v>
      </c>
      <c r="B19" s="1257"/>
      <c r="C19" s="1258"/>
      <c r="D19" s="1262" t="s">
        <v>202</v>
      </c>
      <c r="E19" s="1257"/>
      <c r="F19" s="1259" t="s">
        <v>202</v>
      </c>
      <c r="G19" s="1257"/>
      <c r="H19" s="1257"/>
      <c r="I19" s="1260"/>
      <c r="J19" s="1260"/>
    </row>
    <row r="20" spans="1:12" ht="34" customHeight="1">
      <c r="A20" s="964">
        <v>5</v>
      </c>
      <c r="B20" s="1257"/>
      <c r="C20" s="1258"/>
      <c r="D20" s="1262" t="s">
        <v>202</v>
      </c>
      <c r="E20" s="1257"/>
      <c r="F20" s="1259" t="s">
        <v>202</v>
      </c>
      <c r="G20" s="1257"/>
      <c r="H20" s="1257"/>
      <c r="I20" s="1260"/>
      <c r="J20" s="1260"/>
    </row>
    <row r="21" spans="1:12" ht="34" customHeight="1">
      <c r="A21" s="964">
        <v>6</v>
      </c>
      <c r="B21" s="1257"/>
      <c r="C21" s="1258"/>
      <c r="D21" s="1262" t="s">
        <v>202</v>
      </c>
      <c r="E21" s="1257"/>
      <c r="F21" s="1259" t="s">
        <v>202</v>
      </c>
      <c r="G21" s="1257"/>
      <c r="H21" s="1257"/>
      <c r="I21" s="1260"/>
      <c r="J21" s="1260"/>
    </row>
    <row r="22" spans="1:12" ht="34" customHeight="1">
      <c r="A22" s="964">
        <v>7</v>
      </c>
      <c r="B22" s="1257"/>
      <c r="C22" s="1258"/>
      <c r="D22" s="1262" t="s">
        <v>202</v>
      </c>
      <c r="E22" s="1257"/>
      <c r="F22" s="1259" t="s">
        <v>202</v>
      </c>
      <c r="G22" s="1257"/>
      <c r="H22" s="1257"/>
      <c r="I22" s="1260"/>
      <c r="J22" s="1260"/>
    </row>
    <row r="23" spans="1:12" ht="34" customHeight="1">
      <c r="A23" s="964">
        <v>8</v>
      </c>
      <c r="B23" s="1257"/>
      <c r="C23" s="1258"/>
      <c r="D23" s="1262" t="s">
        <v>202</v>
      </c>
      <c r="E23" s="1257"/>
      <c r="F23" s="1259" t="s">
        <v>202</v>
      </c>
      <c r="G23" s="1257"/>
      <c r="H23" s="1257"/>
      <c r="I23" s="1260"/>
      <c r="J23" s="1260"/>
    </row>
    <row r="24" spans="1:12" ht="34" customHeight="1">
      <c r="A24" s="964">
        <v>9</v>
      </c>
      <c r="B24" s="1257"/>
      <c r="C24" s="1258"/>
      <c r="D24" s="1262" t="s">
        <v>202</v>
      </c>
      <c r="E24" s="1257"/>
      <c r="F24" s="1259" t="s">
        <v>202</v>
      </c>
      <c r="G24" s="1257"/>
      <c r="H24" s="1257"/>
      <c r="I24" s="1260"/>
      <c r="J24" s="1260"/>
    </row>
    <row r="25" spans="1:12" ht="34" customHeight="1">
      <c r="A25" s="964">
        <v>10</v>
      </c>
      <c r="B25" s="1257"/>
      <c r="C25" s="1258"/>
      <c r="D25" s="1262" t="s">
        <v>202</v>
      </c>
      <c r="E25" s="1257"/>
      <c r="F25" s="1259" t="s">
        <v>202</v>
      </c>
      <c r="G25" s="1257"/>
      <c r="H25" s="1257"/>
      <c r="I25" s="1260"/>
      <c r="J25" s="1260"/>
    </row>
    <row r="26" spans="1:12" ht="34" customHeight="1">
      <c r="A26" s="964">
        <v>11</v>
      </c>
      <c r="B26" s="1257"/>
      <c r="C26" s="1258"/>
      <c r="D26" s="1262" t="s">
        <v>202</v>
      </c>
      <c r="E26" s="1257"/>
      <c r="F26" s="1259" t="s">
        <v>202</v>
      </c>
      <c r="G26" s="1257"/>
      <c r="H26" s="1257"/>
      <c r="I26" s="1260"/>
      <c r="J26" s="1260"/>
    </row>
    <row r="27" spans="1:12" ht="34" customHeight="1">
      <c r="A27" s="964">
        <v>12</v>
      </c>
      <c r="B27" s="1257"/>
      <c r="C27" s="1258"/>
      <c r="D27" s="1262" t="s">
        <v>202</v>
      </c>
      <c r="E27" s="1437"/>
      <c r="F27" s="1259" t="s">
        <v>202</v>
      </c>
      <c r="G27" s="1257"/>
      <c r="H27" s="1257"/>
      <c r="I27" s="1260"/>
      <c r="J27" s="1260"/>
    </row>
    <row r="28" spans="1:12" ht="34" customHeight="1">
      <c r="A28" s="964">
        <v>13</v>
      </c>
      <c r="B28" s="1257"/>
      <c r="C28" s="1258"/>
      <c r="D28" s="1262" t="s">
        <v>202</v>
      </c>
      <c r="E28" s="1257"/>
      <c r="F28" s="1259" t="s">
        <v>202</v>
      </c>
      <c r="G28" s="1257"/>
      <c r="H28" s="1257"/>
      <c r="I28" s="1260"/>
      <c r="J28" s="1260"/>
    </row>
    <row r="29" spans="1:12" ht="34" customHeight="1">
      <c r="A29" s="964">
        <v>14</v>
      </c>
      <c r="B29" s="1257"/>
      <c r="C29" s="1258"/>
      <c r="D29" s="1262" t="s">
        <v>202</v>
      </c>
      <c r="E29" s="1261"/>
      <c r="F29" s="1259" t="s">
        <v>202</v>
      </c>
      <c r="G29" s="1257"/>
      <c r="H29" s="1257"/>
      <c r="I29" s="1260"/>
      <c r="J29" s="1260"/>
    </row>
    <row r="30" spans="1:12" ht="34" customHeight="1">
      <c r="A30" s="964">
        <v>15</v>
      </c>
      <c r="B30" s="1257"/>
      <c r="C30" s="1258"/>
      <c r="D30" s="1262" t="s">
        <v>202</v>
      </c>
      <c r="E30" s="1261"/>
      <c r="F30" s="1259" t="s">
        <v>202</v>
      </c>
      <c r="G30" s="1257"/>
      <c r="H30" s="1257"/>
      <c r="I30" s="1260"/>
      <c r="J30" s="1260"/>
    </row>
    <row r="31" spans="1:12" ht="34" customHeight="1">
      <c r="A31" s="964">
        <v>16</v>
      </c>
      <c r="B31" s="1257"/>
      <c r="C31" s="1258"/>
      <c r="D31" s="1262" t="s">
        <v>202</v>
      </c>
      <c r="E31" s="1261"/>
      <c r="F31" s="1259" t="s">
        <v>202</v>
      </c>
      <c r="G31" s="1257"/>
      <c r="H31" s="1257"/>
      <c r="I31" s="1260"/>
      <c r="J31" s="1260"/>
    </row>
    <row r="32" spans="1:12" ht="34" customHeight="1">
      <c r="A32" s="964">
        <v>17</v>
      </c>
      <c r="B32" s="1257"/>
      <c r="C32" s="1258"/>
      <c r="D32" s="1262" t="s">
        <v>202</v>
      </c>
      <c r="E32" s="1261"/>
      <c r="F32" s="1259" t="s">
        <v>202</v>
      </c>
      <c r="G32" s="1257"/>
      <c r="H32" s="1257"/>
      <c r="I32" s="1260"/>
      <c r="J32" s="1260"/>
    </row>
    <row r="33" spans="1:10" ht="34" customHeight="1">
      <c r="A33" s="964">
        <v>18</v>
      </c>
      <c r="B33" s="1257"/>
      <c r="C33" s="1258"/>
      <c r="D33" s="1262" t="s">
        <v>202</v>
      </c>
      <c r="E33" s="1257"/>
      <c r="F33" s="1259" t="s">
        <v>202</v>
      </c>
      <c r="G33" s="1257"/>
      <c r="H33" s="1257"/>
      <c r="I33" s="1260"/>
      <c r="J33" s="1260"/>
    </row>
    <row r="34" spans="1:10" ht="34" customHeight="1">
      <c r="A34" s="964">
        <v>19</v>
      </c>
      <c r="B34" s="1257"/>
      <c r="C34" s="1258"/>
      <c r="D34" s="1262" t="s">
        <v>202</v>
      </c>
      <c r="E34" s="1257"/>
      <c r="F34" s="1259" t="s">
        <v>202</v>
      </c>
      <c r="G34" s="1257"/>
      <c r="H34" s="1257"/>
      <c r="I34" s="1260"/>
      <c r="J34" s="1260"/>
    </row>
    <row r="35" spans="1:10" ht="34" customHeight="1">
      <c r="A35" s="964">
        <v>20</v>
      </c>
      <c r="B35" s="1257"/>
      <c r="C35" s="1258"/>
      <c r="D35" s="1262" t="s">
        <v>202</v>
      </c>
      <c r="E35" s="1257"/>
      <c r="F35" s="1259" t="s">
        <v>202</v>
      </c>
      <c r="G35" s="1257"/>
      <c r="H35" s="1257"/>
      <c r="I35" s="1260"/>
      <c r="J35" s="1260"/>
    </row>
    <row r="36" spans="1:10" ht="34" customHeight="1">
      <c r="A36" s="964">
        <v>21</v>
      </c>
      <c r="B36" s="1257"/>
      <c r="C36" s="1258"/>
      <c r="D36" s="1262" t="s">
        <v>202</v>
      </c>
      <c r="E36" s="1257"/>
      <c r="F36" s="1259" t="s">
        <v>202</v>
      </c>
      <c r="G36" s="1257"/>
      <c r="H36" s="1257"/>
      <c r="I36" s="1260"/>
      <c r="J36" s="1260"/>
    </row>
    <row r="37" spans="1:10" ht="34" customHeight="1">
      <c r="A37" s="964">
        <v>22</v>
      </c>
      <c r="B37" s="1257"/>
      <c r="C37" s="1258"/>
      <c r="D37" s="1262" t="s">
        <v>202</v>
      </c>
      <c r="E37" s="1257"/>
      <c r="F37" s="1259" t="s">
        <v>202</v>
      </c>
      <c r="G37" s="1257"/>
      <c r="H37" s="1257"/>
      <c r="I37" s="1260"/>
      <c r="J37" s="1260"/>
    </row>
    <row r="38" spans="1:10" ht="34" customHeight="1">
      <c r="A38" s="964">
        <v>23</v>
      </c>
      <c r="B38" s="1257"/>
      <c r="C38" s="1258"/>
      <c r="D38" s="1262" t="s">
        <v>202</v>
      </c>
      <c r="E38" s="1257"/>
      <c r="F38" s="1259" t="s">
        <v>202</v>
      </c>
      <c r="G38" s="1257"/>
      <c r="H38" s="1257"/>
      <c r="I38" s="1260"/>
      <c r="J38" s="1260"/>
    </row>
    <row r="39" spans="1:10" ht="34" customHeight="1">
      <c r="A39" s="964">
        <v>24</v>
      </c>
      <c r="B39" s="1257"/>
      <c r="C39" s="1258"/>
      <c r="D39" s="1262" t="s">
        <v>202</v>
      </c>
      <c r="E39" s="1257"/>
      <c r="F39" s="1259" t="s">
        <v>202</v>
      </c>
      <c r="G39" s="1257"/>
      <c r="H39" s="1257"/>
      <c r="I39" s="1260"/>
      <c r="J39" s="1260"/>
    </row>
    <row r="40" spans="1:10" ht="34" customHeight="1">
      <c r="A40" s="964">
        <v>25</v>
      </c>
      <c r="B40" s="1257"/>
      <c r="C40" s="1258"/>
      <c r="D40" s="1262" t="s">
        <v>202</v>
      </c>
      <c r="E40" s="1257"/>
      <c r="F40" s="1259" t="s">
        <v>202</v>
      </c>
      <c r="G40" s="1257"/>
      <c r="H40" s="1257"/>
      <c r="I40" s="1260"/>
      <c r="J40" s="1260"/>
    </row>
    <row r="41" spans="1:10" ht="34" customHeight="1">
      <c r="A41" s="964">
        <v>26</v>
      </c>
      <c r="B41" s="1257"/>
      <c r="C41" s="1258"/>
      <c r="D41" s="1262" t="s">
        <v>202</v>
      </c>
      <c r="E41" s="1257"/>
      <c r="F41" s="1259" t="s">
        <v>202</v>
      </c>
      <c r="G41" s="1257"/>
      <c r="H41" s="1257"/>
      <c r="I41" s="1260"/>
      <c r="J41" s="1260"/>
    </row>
    <row r="42" spans="1:10" ht="34" customHeight="1">
      <c r="A42" s="964">
        <v>27</v>
      </c>
      <c r="B42" s="1257"/>
      <c r="C42" s="1258"/>
      <c r="D42" s="1262" t="s">
        <v>202</v>
      </c>
      <c r="E42" s="1257"/>
      <c r="F42" s="1259" t="s">
        <v>202</v>
      </c>
      <c r="G42" s="1257"/>
      <c r="H42" s="1257"/>
      <c r="I42" s="1260"/>
      <c r="J42" s="1260"/>
    </row>
    <row r="43" spans="1:10" ht="34" customHeight="1">
      <c r="A43" s="964">
        <v>28</v>
      </c>
      <c r="B43" s="1257"/>
      <c r="C43" s="1258"/>
      <c r="D43" s="1262" t="s">
        <v>202</v>
      </c>
      <c r="E43" s="1257"/>
      <c r="F43" s="1259" t="s">
        <v>202</v>
      </c>
      <c r="G43" s="1257"/>
      <c r="H43" s="1257"/>
      <c r="I43" s="1260"/>
      <c r="J43" s="1260"/>
    </row>
    <row r="44" spans="1:10" ht="34" customHeight="1">
      <c r="A44" s="964">
        <v>29</v>
      </c>
      <c r="B44" s="1257"/>
      <c r="C44" s="1258"/>
      <c r="D44" s="1262" t="s">
        <v>202</v>
      </c>
      <c r="E44" s="1257"/>
      <c r="F44" s="1259" t="s">
        <v>202</v>
      </c>
      <c r="G44" s="1257"/>
      <c r="H44" s="1257"/>
      <c r="I44" s="1260"/>
      <c r="J44" s="1260"/>
    </row>
    <row r="45" spans="1:10" ht="34" customHeight="1">
      <c r="A45" s="964">
        <v>30</v>
      </c>
      <c r="B45" s="1257"/>
      <c r="C45" s="1258"/>
      <c r="D45" s="1262" t="s">
        <v>202</v>
      </c>
      <c r="E45" s="1257"/>
      <c r="F45" s="1259" t="s">
        <v>202</v>
      </c>
      <c r="G45" s="1257"/>
      <c r="H45" s="1257"/>
      <c r="I45" s="1260"/>
      <c r="J45" s="1260"/>
    </row>
    <row r="46" spans="1:10" ht="34" customHeight="1">
      <c r="A46" s="964">
        <v>31</v>
      </c>
      <c r="B46" s="1257"/>
      <c r="C46" s="1258"/>
      <c r="D46" s="1262" t="s">
        <v>202</v>
      </c>
      <c r="E46" s="1257"/>
      <c r="F46" s="1259" t="s">
        <v>202</v>
      </c>
      <c r="G46" s="1257"/>
      <c r="H46" s="1257"/>
      <c r="I46" s="1260"/>
      <c r="J46" s="1260"/>
    </row>
    <row r="47" spans="1:10" ht="34" customHeight="1">
      <c r="A47" s="964">
        <v>32</v>
      </c>
      <c r="B47" s="1257"/>
      <c r="C47" s="1258"/>
      <c r="D47" s="1262" t="s">
        <v>202</v>
      </c>
      <c r="E47" s="1257"/>
      <c r="F47" s="1259" t="s">
        <v>202</v>
      </c>
      <c r="G47" s="1257"/>
      <c r="H47" s="1257"/>
      <c r="I47" s="1260"/>
      <c r="J47" s="1260"/>
    </row>
    <row r="48" spans="1:10" ht="34" customHeight="1">
      <c r="A48" s="964">
        <v>33</v>
      </c>
      <c r="B48" s="1257"/>
      <c r="C48" s="1258"/>
      <c r="D48" s="1262" t="s">
        <v>202</v>
      </c>
      <c r="E48" s="1257"/>
      <c r="F48" s="1259" t="s">
        <v>202</v>
      </c>
      <c r="G48" s="1257"/>
      <c r="H48" s="1257"/>
      <c r="I48" s="1260"/>
      <c r="J48" s="1260"/>
    </row>
    <row r="49" spans="1:10" ht="34" customHeight="1">
      <c r="A49" s="964">
        <v>34</v>
      </c>
      <c r="B49" s="1257"/>
      <c r="C49" s="1258"/>
      <c r="D49" s="1262" t="s">
        <v>202</v>
      </c>
      <c r="E49" s="1257"/>
      <c r="F49" s="1259" t="s">
        <v>202</v>
      </c>
      <c r="G49" s="1257"/>
      <c r="H49" s="1257"/>
      <c r="I49" s="1260"/>
      <c r="J49" s="1260"/>
    </row>
    <row r="50" spans="1:10" ht="34" customHeight="1">
      <c r="A50" s="964">
        <v>35</v>
      </c>
      <c r="B50" s="1257"/>
      <c r="C50" s="1258"/>
      <c r="D50" s="1262" t="s">
        <v>202</v>
      </c>
      <c r="E50" s="1257"/>
      <c r="F50" s="1259" t="s">
        <v>202</v>
      </c>
      <c r="G50" s="1257"/>
      <c r="H50" s="1257"/>
      <c r="I50" s="1260"/>
      <c r="J50" s="1260"/>
    </row>
    <row r="51" spans="1:10" ht="34" customHeight="1">
      <c r="A51" s="964">
        <v>36</v>
      </c>
      <c r="B51" s="1257"/>
      <c r="C51" s="1258"/>
      <c r="D51" s="1262" t="s">
        <v>202</v>
      </c>
      <c r="E51" s="1257"/>
      <c r="F51" s="1259" t="s">
        <v>202</v>
      </c>
      <c r="G51" s="1257"/>
      <c r="H51" s="1257"/>
      <c r="I51" s="1260"/>
      <c r="J51" s="1260"/>
    </row>
    <row r="52" spans="1:10" ht="34" customHeight="1">
      <c r="A52" s="964">
        <v>37</v>
      </c>
      <c r="B52" s="1257"/>
      <c r="C52" s="1258"/>
      <c r="D52" s="1262" t="s">
        <v>202</v>
      </c>
      <c r="E52" s="1257"/>
      <c r="F52" s="1259" t="s">
        <v>202</v>
      </c>
      <c r="G52" s="1257"/>
      <c r="H52" s="1257"/>
      <c r="I52" s="1260"/>
      <c r="J52" s="1260"/>
    </row>
    <row r="53" spans="1:10" ht="34" customHeight="1">
      <c r="A53" s="964">
        <v>38</v>
      </c>
      <c r="B53" s="1257"/>
      <c r="C53" s="1258"/>
      <c r="D53" s="1262" t="s">
        <v>202</v>
      </c>
      <c r="E53" s="1257"/>
      <c r="F53" s="1259" t="s">
        <v>202</v>
      </c>
      <c r="G53" s="1257"/>
      <c r="H53" s="1257"/>
      <c r="I53" s="1260"/>
      <c r="J53" s="1260"/>
    </row>
    <row r="54" spans="1:10" ht="34" customHeight="1">
      <c r="A54" s="964">
        <v>39</v>
      </c>
      <c r="B54" s="1257"/>
      <c r="C54" s="1258"/>
      <c r="D54" s="1262" t="s">
        <v>202</v>
      </c>
      <c r="E54" s="1257"/>
      <c r="F54" s="1259" t="s">
        <v>202</v>
      </c>
      <c r="G54" s="1257"/>
      <c r="H54" s="1257"/>
      <c r="I54" s="1260"/>
      <c r="J54" s="1260"/>
    </row>
    <row r="55" spans="1:10" ht="34" customHeight="1">
      <c r="A55" s="964">
        <v>40</v>
      </c>
      <c r="B55" s="1257"/>
      <c r="C55" s="1258"/>
      <c r="D55" s="1262" t="s">
        <v>202</v>
      </c>
      <c r="E55" s="1257"/>
      <c r="F55" s="1259" t="s">
        <v>202</v>
      </c>
      <c r="G55" s="1257"/>
      <c r="H55" s="1257"/>
      <c r="I55" s="1260"/>
      <c r="J55" s="1260"/>
    </row>
    <row r="56" spans="1:10" ht="34" customHeight="1">
      <c r="A56" s="964">
        <v>41</v>
      </c>
      <c r="B56" s="1257"/>
      <c r="C56" s="1258"/>
      <c r="D56" s="1262" t="s">
        <v>202</v>
      </c>
      <c r="E56" s="1257"/>
      <c r="F56" s="1259" t="s">
        <v>202</v>
      </c>
      <c r="G56" s="1257"/>
      <c r="H56" s="1257"/>
      <c r="I56" s="1260"/>
      <c r="J56" s="1260"/>
    </row>
    <row r="57" spans="1:10" ht="34" customHeight="1">
      <c r="A57" s="964">
        <v>42</v>
      </c>
      <c r="B57" s="1257"/>
      <c r="C57" s="1258"/>
      <c r="D57" s="1262" t="s">
        <v>202</v>
      </c>
      <c r="E57" s="1257"/>
      <c r="F57" s="1259" t="s">
        <v>202</v>
      </c>
      <c r="G57" s="1257"/>
      <c r="H57" s="1257"/>
      <c r="I57" s="1260"/>
      <c r="J57" s="1260"/>
    </row>
    <row r="58" spans="1:10" ht="34" customHeight="1">
      <c r="A58" s="964">
        <v>43</v>
      </c>
      <c r="B58" s="1257"/>
      <c r="C58" s="1258"/>
      <c r="D58" s="1262" t="s">
        <v>202</v>
      </c>
      <c r="E58" s="1257"/>
      <c r="F58" s="1259" t="s">
        <v>202</v>
      </c>
      <c r="G58" s="1257"/>
      <c r="H58" s="1257"/>
      <c r="I58" s="1260"/>
      <c r="J58" s="1260"/>
    </row>
    <row r="59" spans="1:10" ht="34" customHeight="1">
      <c r="A59" s="964">
        <v>44</v>
      </c>
      <c r="B59" s="1257"/>
      <c r="C59" s="1258"/>
      <c r="D59" s="1262" t="s">
        <v>202</v>
      </c>
      <c r="E59" s="1257"/>
      <c r="F59" s="1259" t="s">
        <v>202</v>
      </c>
      <c r="G59" s="1257"/>
      <c r="H59" s="1257"/>
      <c r="I59" s="1260"/>
      <c r="J59" s="1260"/>
    </row>
    <row r="60" spans="1:10" ht="34" customHeight="1">
      <c r="A60" s="964">
        <v>45</v>
      </c>
      <c r="B60" s="1257"/>
      <c r="C60" s="1258"/>
      <c r="D60" s="1262" t="s">
        <v>202</v>
      </c>
      <c r="E60" s="1257"/>
      <c r="F60" s="1259" t="s">
        <v>202</v>
      </c>
      <c r="G60" s="1257"/>
      <c r="H60" s="1257"/>
      <c r="I60" s="1260"/>
      <c r="J60" s="1260"/>
    </row>
    <row r="61" spans="1:10" ht="34" customHeight="1">
      <c r="A61" s="964">
        <v>46</v>
      </c>
      <c r="B61" s="1257"/>
      <c r="C61" s="1258"/>
      <c r="D61" s="1262" t="s">
        <v>202</v>
      </c>
      <c r="E61" s="1257"/>
      <c r="F61" s="1259" t="s">
        <v>202</v>
      </c>
      <c r="G61" s="1257"/>
      <c r="H61" s="1257"/>
      <c r="I61" s="1260"/>
      <c r="J61" s="1260"/>
    </row>
    <row r="62" spans="1:10" ht="34" customHeight="1">
      <c r="A62" s="964">
        <v>47</v>
      </c>
      <c r="B62" s="1257"/>
      <c r="C62" s="1258"/>
      <c r="D62" s="1262" t="s">
        <v>202</v>
      </c>
      <c r="E62" s="1257"/>
      <c r="F62" s="1259" t="s">
        <v>202</v>
      </c>
      <c r="G62" s="1257"/>
      <c r="H62" s="1257"/>
      <c r="I62" s="1260"/>
      <c r="J62" s="1260"/>
    </row>
    <row r="63" spans="1:10" ht="34" customHeight="1">
      <c r="A63" s="964">
        <v>48</v>
      </c>
      <c r="B63" s="1257"/>
      <c r="C63" s="1258"/>
      <c r="D63" s="1262" t="s">
        <v>202</v>
      </c>
      <c r="E63" s="1257"/>
      <c r="F63" s="1259" t="s">
        <v>202</v>
      </c>
      <c r="G63" s="1257"/>
      <c r="H63" s="1257"/>
      <c r="I63" s="1260"/>
      <c r="J63" s="1260"/>
    </row>
    <row r="64" spans="1:10" ht="34" customHeight="1">
      <c r="A64" s="964">
        <v>49</v>
      </c>
      <c r="B64" s="1257"/>
      <c r="C64" s="1258"/>
      <c r="D64" s="1262" t="s">
        <v>202</v>
      </c>
      <c r="E64" s="1257"/>
      <c r="F64" s="1259" t="s">
        <v>202</v>
      </c>
      <c r="G64" s="1257"/>
      <c r="H64" s="1257"/>
      <c r="I64" s="1260"/>
      <c r="J64" s="1260"/>
    </row>
    <row r="65" spans="1:10" ht="34" customHeight="1">
      <c r="A65" s="964">
        <v>50</v>
      </c>
      <c r="B65" s="1257"/>
      <c r="C65" s="1258"/>
      <c r="D65" s="1262" t="s">
        <v>202</v>
      </c>
      <c r="E65" s="1257"/>
      <c r="F65" s="1259" t="s">
        <v>202</v>
      </c>
      <c r="G65" s="1257"/>
      <c r="H65" s="1257"/>
      <c r="I65" s="1260"/>
      <c r="J65" s="1260"/>
    </row>
    <row r="66" spans="1:10" ht="34" customHeight="1">
      <c r="A66" s="964">
        <v>51</v>
      </c>
      <c r="B66" s="1257"/>
      <c r="C66" s="1258"/>
      <c r="D66" s="1262" t="s">
        <v>202</v>
      </c>
      <c r="E66" s="1257"/>
      <c r="F66" s="1259" t="s">
        <v>202</v>
      </c>
      <c r="G66" s="1257"/>
      <c r="H66" s="1257"/>
      <c r="I66" s="1260"/>
      <c r="J66" s="1260"/>
    </row>
    <row r="67" spans="1:10" ht="34" customHeight="1">
      <c r="A67" s="964">
        <v>52</v>
      </c>
      <c r="B67" s="1257"/>
      <c r="C67" s="1258"/>
      <c r="D67" s="1262" t="s">
        <v>202</v>
      </c>
      <c r="E67" s="1257"/>
      <c r="F67" s="1259" t="s">
        <v>202</v>
      </c>
      <c r="G67" s="1257"/>
      <c r="H67" s="1257"/>
      <c r="I67" s="1260"/>
      <c r="J67" s="1260"/>
    </row>
    <row r="68" spans="1:10" ht="34" customHeight="1">
      <c r="A68" s="964">
        <v>53</v>
      </c>
      <c r="B68" s="1257"/>
      <c r="C68" s="1258"/>
      <c r="D68" s="1262" t="s">
        <v>202</v>
      </c>
      <c r="E68" s="1257"/>
      <c r="F68" s="1259" t="s">
        <v>202</v>
      </c>
      <c r="G68" s="1257"/>
      <c r="H68" s="1257"/>
      <c r="I68" s="1260"/>
      <c r="J68" s="1260"/>
    </row>
    <row r="69" spans="1:10" ht="34" customHeight="1">
      <c r="A69" s="964">
        <v>54</v>
      </c>
      <c r="B69" s="1257"/>
      <c r="C69" s="1258"/>
      <c r="D69" s="1262" t="s">
        <v>202</v>
      </c>
      <c r="E69" s="1257"/>
      <c r="F69" s="1259" t="s">
        <v>202</v>
      </c>
      <c r="G69" s="1257"/>
      <c r="H69" s="1257"/>
      <c r="I69" s="1260"/>
      <c r="J69" s="1260"/>
    </row>
    <row r="70" spans="1:10" ht="34" customHeight="1">
      <c r="A70" s="964">
        <v>55</v>
      </c>
      <c r="B70" s="1257"/>
      <c r="C70" s="1258"/>
      <c r="D70" s="1262" t="s">
        <v>202</v>
      </c>
      <c r="E70" s="1257"/>
      <c r="F70" s="1259" t="s">
        <v>202</v>
      </c>
      <c r="G70" s="1257"/>
      <c r="H70" s="1257"/>
      <c r="I70" s="1260"/>
      <c r="J70" s="1260"/>
    </row>
    <row r="71" spans="1:10" ht="34" customHeight="1">
      <c r="A71" s="964">
        <v>56</v>
      </c>
      <c r="B71" s="1257"/>
      <c r="C71" s="1258"/>
      <c r="D71" s="1262" t="s">
        <v>202</v>
      </c>
      <c r="E71" s="1257"/>
      <c r="F71" s="1259" t="s">
        <v>202</v>
      </c>
      <c r="G71" s="1257"/>
      <c r="H71" s="1257"/>
      <c r="I71" s="1260"/>
      <c r="J71" s="1260"/>
    </row>
    <row r="72" spans="1:10" ht="34" customHeight="1">
      <c r="A72" s="964">
        <v>57</v>
      </c>
      <c r="B72" s="1257"/>
      <c r="C72" s="1258"/>
      <c r="D72" s="1262" t="s">
        <v>202</v>
      </c>
      <c r="E72" s="1257"/>
      <c r="F72" s="1259" t="s">
        <v>202</v>
      </c>
      <c r="G72" s="1257"/>
      <c r="H72" s="1257"/>
      <c r="I72" s="1260"/>
      <c r="J72" s="1260"/>
    </row>
    <row r="73" spans="1:10" ht="34" customHeight="1">
      <c r="A73" s="964">
        <v>58</v>
      </c>
      <c r="B73" s="1257"/>
      <c r="C73" s="1258"/>
      <c r="D73" s="1262" t="s">
        <v>202</v>
      </c>
      <c r="E73" s="1257"/>
      <c r="F73" s="1259" t="s">
        <v>202</v>
      </c>
      <c r="G73" s="1257"/>
      <c r="H73" s="1257"/>
      <c r="I73" s="1260"/>
      <c r="J73" s="1260"/>
    </row>
    <row r="74" spans="1:10" ht="34" customHeight="1">
      <c r="A74" s="964">
        <v>59</v>
      </c>
      <c r="B74" s="1257"/>
      <c r="C74" s="1258"/>
      <c r="D74" s="1262" t="s">
        <v>202</v>
      </c>
      <c r="E74" s="1257"/>
      <c r="F74" s="1259" t="s">
        <v>202</v>
      </c>
      <c r="G74" s="1257"/>
      <c r="H74" s="1257"/>
      <c r="I74" s="1260"/>
      <c r="J74" s="1260"/>
    </row>
    <row r="75" spans="1:10" ht="34" customHeight="1">
      <c r="A75" s="964">
        <v>60</v>
      </c>
      <c r="B75" s="1257"/>
      <c r="C75" s="1258"/>
      <c r="D75" s="1262" t="s">
        <v>202</v>
      </c>
      <c r="E75" s="1257"/>
      <c r="F75" s="1259" t="s">
        <v>202</v>
      </c>
      <c r="G75" s="1257"/>
      <c r="H75" s="1257"/>
      <c r="I75" s="1260"/>
      <c r="J75" s="1260"/>
    </row>
    <row r="76" spans="1:10" ht="34" customHeight="1">
      <c r="A76" s="964">
        <v>61</v>
      </c>
      <c r="B76" s="1257"/>
      <c r="C76" s="1258"/>
      <c r="D76" s="1262" t="s">
        <v>202</v>
      </c>
      <c r="E76" s="1257"/>
      <c r="F76" s="1259" t="s">
        <v>202</v>
      </c>
      <c r="G76" s="1257"/>
      <c r="H76" s="1257"/>
      <c r="I76" s="1260"/>
      <c r="J76" s="1260"/>
    </row>
    <row r="77" spans="1:10" ht="34" customHeight="1">
      <c r="A77" s="964">
        <v>62</v>
      </c>
      <c r="B77" s="1257"/>
      <c r="C77" s="1258"/>
      <c r="D77" s="1262" t="s">
        <v>202</v>
      </c>
      <c r="E77" s="1257"/>
      <c r="F77" s="1259" t="s">
        <v>202</v>
      </c>
      <c r="G77" s="1257"/>
      <c r="H77" s="1257"/>
      <c r="I77" s="1260"/>
      <c r="J77" s="1260"/>
    </row>
    <row r="78" spans="1:10" ht="34" customHeight="1">
      <c r="A78" s="964">
        <v>63</v>
      </c>
      <c r="B78" s="1257"/>
      <c r="C78" s="1258"/>
      <c r="D78" s="1262" t="s">
        <v>202</v>
      </c>
      <c r="E78" s="1257"/>
      <c r="F78" s="1259" t="s">
        <v>202</v>
      </c>
      <c r="G78" s="1257"/>
      <c r="H78" s="1257"/>
      <c r="I78" s="1260"/>
      <c r="J78" s="1260"/>
    </row>
    <row r="79" spans="1:10" ht="34" customHeight="1">
      <c r="A79" s="964">
        <v>64</v>
      </c>
      <c r="B79" s="1257"/>
      <c r="C79" s="1258"/>
      <c r="D79" s="1262" t="s">
        <v>202</v>
      </c>
      <c r="E79" s="1257"/>
      <c r="F79" s="1259" t="s">
        <v>202</v>
      </c>
      <c r="G79" s="1257"/>
      <c r="H79" s="1257"/>
      <c r="I79" s="1260"/>
      <c r="J79" s="1260"/>
    </row>
    <row r="80" spans="1:10" ht="34" customHeight="1">
      <c r="A80" s="964">
        <v>65</v>
      </c>
      <c r="B80" s="1257"/>
      <c r="C80" s="1258"/>
      <c r="D80" s="1262" t="s">
        <v>202</v>
      </c>
      <c r="E80" s="1257"/>
      <c r="F80" s="1259" t="s">
        <v>202</v>
      </c>
      <c r="G80" s="1257"/>
      <c r="H80" s="1257"/>
      <c r="I80" s="1260"/>
      <c r="J80" s="1260"/>
    </row>
    <row r="81" spans="1:10" ht="34" customHeight="1">
      <c r="A81" s="964">
        <v>66</v>
      </c>
      <c r="B81" s="1257"/>
      <c r="C81" s="1258"/>
      <c r="D81" s="1262" t="s">
        <v>202</v>
      </c>
      <c r="E81" s="1257"/>
      <c r="F81" s="1259" t="s">
        <v>202</v>
      </c>
      <c r="G81" s="1257"/>
      <c r="H81" s="1257"/>
      <c r="I81" s="1260"/>
      <c r="J81" s="1260"/>
    </row>
    <row r="82" spans="1:10" ht="34" customHeight="1">
      <c r="A82" s="964">
        <v>67</v>
      </c>
      <c r="B82" s="1257"/>
      <c r="C82" s="1258"/>
      <c r="D82" s="1262" t="s">
        <v>202</v>
      </c>
      <c r="E82" s="1257"/>
      <c r="F82" s="1259" t="s">
        <v>202</v>
      </c>
      <c r="G82" s="1257"/>
      <c r="H82" s="1257"/>
      <c r="I82" s="1260"/>
      <c r="J82" s="1260"/>
    </row>
    <row r="83" spans="1:10" ht="34" customHeight="1">
      <c r="A83" s="964">
        <v>68</v>
      </c>
      <c r="B83" s="1257"/>
      <c r="C83" s="1258"/>
      <c r="D83" s="1262" t="s">
        <v>202</v>
      </c>
      <c r="E83" s="1257"/>
      <c r="F83" s="1259" t="s">
        <v>202</v>
      </c>
      <c r="G83" s="1257"/>
      <c r="H83" s="1257"/>
      <c r="I83" s="1260"/>
      <c r="J83" s="1260"/>
    </row>
    <row r="84" spans="1:10" ht="34" customHeight="1">
      <c r="A84" s="964">
        <v>69</v>
      </c>
      <c r="B84" s="1257"/>
      <c r="C84" s="1258"/>
      <c r="D84" s="1262" t="s">
        <v>202</v>
      </c>
      <c r="E84" s="1257"/>
      <c r="F84" s="1259" t="s">
        <v>202</v>
      </c>
      <c r="G84" s="1257"/>
      <c r="H84" s="1257"/>
      <c r="I84" s="1260"/>
      <c r="J84" s="1260"/>
    </row>
    <row r="85" spans="1:10" ht="34" customHeight="1">
      <c r="A85" s="964">
        <v>70</v>
      </c>
      <c r="B85" s="1257"/>
      <c r="C85" s="1258"/>
      <c r="D85" s="1262" t="s">
        <v>202</v>
      </c>
      <c r="E85" s="1257"/>
      <c r="F85" s="1259" t="s">
        <v>202</v>
      </c>
      <c r="G85" s="1257"/>
      <c r="H85" s="1257"/>
      <c r="I85" s="1260"/>
      <c r="J85" s="1260"/>
    </row>
    <row r="86" spans="1:10" ht="34" customHeight="1">
      <c r="A86" s="964">
        <v>71</v>
      </c>
      <c r="B86" s="1257"/>
      <c r="C86" s="1258"/>
      <c r="D86" s="1262" t="s">
        <v>202</v>
      </c>
      <c r="E86" s="1257"/>
      <c r="F86" s="1259" t="s">
        <v>202</v>
      </c>
      <c r="G86" s="1257"/>
      <c r="H86" s="1257"/>
      <c r="I86" s="1260"/>
      <c r="J86" s="1260"/>
    </row>
    <row r="87" spans="1:10" ht="34" customHeight="1">
      <c r="A87" s="964">
        <v>72</v>
      </c>
      <c r="B87" s="1257"/>
      <c r="C87" s="1258"/>
      <c r="D87" s="1262" t="s">
        <v>202</v>
      </c>
      <c r="E87" s="1257"/>
      <c r="F87" s="1259" t="s">
        <v>202</v>
      </c>
      <c r="G87" s="1257"/>
      <c r="H87" s="1257"/>
      <c r="I87" s="1260"/>
      <c r="J87" s="1260"/>
    </row>
    <row r="88" spans="1:10" ht="34" customHeight="1">
      <c r="A88" s="964">
        <v>73</v>
      </c>
      <c r="B88" s="1257"/>
      <c r="C88" s="1258"/>
      <c r="D88" s="1262" t="s">
        <v>202</v>
      </c>
      <c r="E88" s="1257"/>
      <c r="F88" s="1259" t="s">
        <v>202</v>
      </c>
      <c r="G88" s="1257"/>
      <c r="H88" s="1257"/>
      <c r="I88" s="1260"/>
      <c r="J88" s="1260"/>
    </row>
    <row r="89" spans="1:10" ht="34" customHeight="1">
      <c r="A89" s="964">
        <v>74</v>
      </c>
      <c r="B89" s="1257"/>
      <c r="C89" s="1258"/>
      <c r="D89" s="1262" t="s">
        <v>202</v>
      </c>
      <c r="E89" s="1257"/>
      <c r="F89" s="1259" t="s">
        <v>202</v>
      </c>
      <c r="G89" s="1257"/>
      <c r="H89" s="1257"/>
      <c r="I89" s="1260"/>
      <c r="J89" s="1260"/>
    </row>
    <row r="90" spans="1:10" ht="34" customHeight="1">
      <c r="A90" s="964">
        <v>75</v>
      </c>
      <c r="B90" s="1257"/>
      <c r="C90" s="1258"/>
      <c r="D90" s="1262" t="s">
        <v>202</v>
      </c>
      <c r="E90" s="1257"/>
      <c r="F90" s="1259" t="s">
        <v>202</v>
      </c>
      <c r="G90" s="1257"/>
      <c r="H90" s="1257"/>
      <c r="I90" s="1260"/>
      <c r="J90" s="1260"/>
    </row>
    <row r="91" spans="1:10" ht="34" customHeight="1">
      <c r="A91" s="964">
        <v>76</v>
      </c>
      <c r="B91" s="1257"/>
      <c r="C91" s="1258"/>
      <c r="D91" s="1262" t="s">
        <v>202</v>
      </c>
      <c r="E91" s="1257"/>
      <c r="F91" s="1259" t="s">
        <v>202</v>
      </c>
      <c r="G91" s="1257"/>
      <c r="H91" s="1257"/>
      <c r="I91" s="1260"/>
      <c r="J91" s="1260"/>
    </row>
    <row r="92" spans="1:10" ht="34" customHeight="1">
      <c r="A92" s="964">
        <v>77</v>
      </c>
      <c r="B92" s="1257"/>
      <c r="C92" s="1258"/>
      <c r="D92" s="1262" t="s">
        <v>202</v>
      </c>
      <c r="E92" s="1257"/>
      <c r="F92" s="1259" t="s">
        <v>202</v>
      </c>
      <c r="G92" s="1257"/>
      <c r="H92" s="1257"/>
      <c r="I92" s="1260"/>
      <c r="J92" s="1260"/>
    </row>
    <row r="93" spans="1:10" ht="34" customHeight="1">
      <c r="A93" s="964">
        <v>78</v>
      </c>
      <c r="B93" s="1257"/>
      <c r="C93" s="1258"/>
      <c r="D93" s="1262" t="s">
        <v>202</v>
      </c>
      <c r="E93" s="1257"/>
      <c r="F93" s="1259" t="s">
        <v>202</v>
      </c>
      <c r="G93" s="1257"/>
      <c r="H93" s="1257"/>
      <c r="I93" s="1260"/>
      <c r="J93" s="1260"/>
    </row>
    <row r="94" spans="1:10" ht="34" customHeight="1">
      <c r="A94" s="964">
        <v>79</v>
      </c>
      <c r="B94" s="1257"/>
      <c r="C94" s="1258"/>
      <c r="D94" s="1262" t="s">
        <v>202</v>
      </c>
      <c r="E94" s="1257"/>
      <c r="F94" s="1259" t="s">
        <v>202</v>
      </c>
      <c r="G94" s="1257"/>
      <c r="H94" s="1257"/>
      <c r="I94" s="1260"/>
      <c r="J94" s="1260"/>
    </row>
    <row r="95" spans="1:10" ht="34" customHeight="1">
      <c r="A95" s="964">
        <v>80</v>
      </c>
      <c r="B95" s="1257"/>
      <c r="C95" s="1258"/>
      <c r="D95" s="1262" t="s">
        <v>202</v>
      </c>
      <c r="E95" s="1257"/>
      <c r="F95" s="1259" t="s">
        <v>202</v>
      </c>
      <c r="G95" s="1257"/>
      <c r="H95" s="1257"/>
      <c r="I95" s="1260"/>
      <c r="J95" s="1260"/>
    </row>
    <row r="96" spans="1:10" ht="34" customHeight="1">
      <c r="A96" s="964">
        <v>81</v>
      </c>
      <c r="B96" s="1257"/>
      <c r="C96" s="1258"/>
      <c r="D96" s="1262" t="s">
        <v>202</v>
      </c>
      <c r="E96" s="1257"/>
      <c r="F96" s="1259" t="s">
        <v>202</v>
      </c>
      <c r="G96" s="1257"/>
      <c r="H96" s="1257"/>
      <c r="I96" s="1260"/>
      <c r="J96" s="1260"/>
    </row>
    <row r="97" spans="1:10" ht="34" customHeight="1">
      <c r="A97" s="964">
        <v>82</v>
      </c>
      <c r="B97" s="1257"/>
      <c r="C97" s="1258"/>
      <c r="D97" s="1262" t="s">
        <v>202</v>
      </c>
      <c r="E97" s="1257"/>
      <c r="F97" s="1259" t="s">
        <v>202</v>
      </c>
      <c r="G97" s="1257"/>
      <c r="H97" s="1257"/>
      <c r="I97" s="1260"/>
      <c r="J97" s="1260"/>
    </row>
    <row r="98" spans="1:10" ht="34" customHeight="1">
      <c r="A98" s="964">
        <v>83</v>
      </c>
      <c r="B98" s="1257"/>
      <c r="C98" s="1258"/>
      <c r="D98" s="1262" t="s">
        <v>202</v>
      </c>
      <c r="E98" s="1257"/>
      <c r="F98" s="1259" t="s">
        <v>202</v>
      </c>
      <c r="G98" s="1257"/>
      <c r="H98" s="1257"/>
      <c r="I98" s="1260"/>
      <c r="J98" s="1260"/>
    </row>
    <row r="99" spans="1:10" ht="34" customHeight="1">
      <c r="A99" s="964">
        <v>84</v>
      </c>
      <c r="B99" s="1257"/>
      <c r="C99" s="1258"/>
      <c r="D99" s="1262" t="s">
        <v>202</v>
      </c>
      <c r="E99" s="1257"/>
      <c r="F99" s="1259" t="s">
        <v>202</v>
      </c>
      <c r="G99" s="1257"/>
      <c r="H99" s="1257"/>
      <c r="I99" s="1260"/>
      <c r="J99" s="1260"/>
    </row>
    <row r="100" spans="1:10" ht="34" customHeight="1">
      <c r="A100" s="964">
        <v>85</v>
      </c>
      <c r="B100" s="1257"/>
      <c r="C100" s="1258"/>
      <c r="D100" s="1262" t="s">
        <v>202</v>
      </c>
      <c r="E100" s="1257"/>
      <c r="F100" s="1259" t="s">
        <v>202</v>
      </c>
      <c r="G100" s="1257"/>
      <c r="H100" s="1257"/>
      <c r="I100" s="1260"/>
      <c r="J100" s="1260"/>
    </row>
    <row r="101" spans="1:10" ht="34" customHeight="1">
      <c r="A101" s="964">
        <v>86</v>
      </c>
      <c r="B101" s="1257"/>
      <c r="C101" s="1258"/>
      <c r="D101" s="1262" t="s">
        <v>202</v>
      </c>
      <c r="E101" s="1257"/>
      <c r="F101" s="1259" t="s">
        <v>202</v>
      </c>
      <c r="G101" s="1257"/>
      <c r="H101" s="1257"/>
      <c r="I101" s="1260"/>
      <c r="J101" s="1260"/>
    </row>
    <row r="102" spans="1:10" ht="34" customHeight="1">
      <c r="A102" s="964">
        <v>87</v>
      </c>
      <c r="B102" s="1257"/>
      <c r="C102" s="1258"/>
      <c r="D102" s="1262" t="s">
        <v>202</v>
      </c>
      <c r="E102" s="1257"/>
      <c r="F102" s="1259" t="s">
        <v>202</v>
      </c>
      <c r="G102" s="1257"/>
      <c r="H102" s="1257"/>
      <c r="I102" s="1260"/>
      <c r="J102" s="1260"/>
    </row>
    <row r="103" spans="1:10" ht="34" customHeight="1">
      <c r="A103" s="964">
        <v>88</v>
      </c>
      <c r="B103" s="1257"/>
      <c r="C103" s="1258"/>
      <c r="D103" s="1262" t="s">
        <v>202</v>
      </c>
      <c r="E103" s="1257"/>
      <c r="F103" s="1259" t="s">
        <v>202</v>
      </c>
      <c r="G103" s="1257"/>
      <c r="H103" s="1257"/>
      <c r="I103" s="1260"/>
      <c r="J103" s="1260"/>
    </row>
    <row r="104" spans="1:10" ht="34" customHeight="1">
      <c r="A104" s="964">
        <v>89</v>
      </c>
      <c r="B104" s="1257"/>
      <c r="C104" s="1258"/>
      <c r="D104" s="1262" t="s">
        <v>202</v>
      </c>
      <c r="E104" s="1257"/>
      <c r="F104" s="1259" t="s">
        <v>202</v>
      </c>
      <c r="G104" s="1257"/>
      <c r="H104" s="1257"/>
      <c r="I104" s="1260"/>
      <c r="J104" s="1260"/>
    </row>
    <row r="105" spans="1:10" ht="34" customHeight="1">
      <c r="A105" s="964">
        <v>90</v>
      </c>
      <c r="B105" s="1257"/>
      <c r="C105" s="1258"/>
      <c r="D105" s="1262" t="s">
        <v>202</v>
      </c>
      <c r="E105" s="1257"/>
      <c r="F105" s="1259" t="s">
        <v>202</v>
      </c>
      <c r="G105" s="1257"/>
      <c r="H105" s="1257"/>
      <c r="I105" s="1260"/>
      <c r="J105" s="1260"/>
    </row>
    <row r="106" spans="1:10" ht="34" customHeight="1">
      <c r="A106" s="964">
        <v>91</v>
      </c>
      <c r="B106" s="1257"/>
      <c r="C106" s="1258"/>
      <c r="D106" s="1262" t="s">
        <v>202</v>
      </c>
      <c r="E106" s="1257"/>
      <c r="F106" s="1259" t="s">
        <v>202</v>
      </c>
      <c r="G106" s="1257"/>
      <c r="H106" s="1257"/>
      <c r="I106" s="1260"/>
      <c r="J106" s="1260"/>
    </row>
    <row r="107" spans="1:10" ht="34" customHeight="1">
      <c r="A107" s="964">
        <v>92</v>
      </c>
      <c r="B107" s="1257"/>
      <c r="C107" s="1258"/>
      <c r="D107" s="1262" t="s">
        <v>202</v>
      </c>
      <c r="E107" s="1257"/>
      <c r="F107" s="1259" t="s">
        <v>202</v>
      </c>
      <c r="G107" s="1257"/>
      <c r="H107" s="1257"/>
      <c r="I107" s="1260"/>
      <c r="J107" s="1260"/>
    </row>
    <row r="108" spans="1:10" ht="34" customHeight="1">
      <c r="A108" s="964">
        <v>93</v>
      </c>
      <c r="B108" s="1257"/>
      <c r="C108" s="1258"/>
      <c r="D108" s="1262" t="s">
        <v>202</v>
      </c>
      <c r="E108" s="1257"/>
      <c r="F108" s="1259" t="s">
        <v>202</v>
      </c>
      <c r="G108" s="1257"/>
      <c r="H108" s="1257"/>
      <c r="I108" s="1260"/>
      <c r="J108" s="1260"/>
    </row>
    <row r="109" spans="1:10" ht="34" customHeight="1">
      <c r="A109" s="964">
        <v>94</v>
      </c>
      <c r="B109" s="1257"/>
      <c r="C109" s="1258"/>
      <c r="D109" s="1262" t="s">
        <v>202</v>
      </c>
      <c r="E109" s="1257"/>
      <c r="F109" s="1259" t="s">
        <v>202</v>
      </c>
      <c r="G109" s="1257"/>
      <c r="H109" s="1257"/>
      <c r="I109" s="1260"/>
      <c r="J109" s="1260"/>
    </row>
    <row r="110" spans="1:10" ht="34" customHeight="1">
      <c r="A110" s="964">
        <v>95</v>
      </c>
      <c r="B110" s="1257"/>
      <c r="C110" s="1258"/>
      <c r="D110" s="1262" t="s">
        <v>202</v>
      </c>
      <c r="E110" s="1257"/>
      <c r="F110" s="1259" t="s">
        <v>202</v>
      </c>
      <c r="G110" s="1257"/>
      <c r="H110" s="1257"/>
      <c r="I110" s="1260"/>
      <c r="J110" s="1260"/>
    </row>
    <row r="111" spans="1:10" ht="34" customHeight="1">
      <c r="A111" s="964">
        <v>96</v>
      </c>
      <c r="B111" s="1257"/>
      <c r="C111" s="1258"/>
      <c r="D111" s="1262" t="s">
        <v>202</v>
      </c>
      <c r="E111" s="1257"/>
      <c r="F111" s="1259" t="s">
        <v>202</v>
      </c>
      <c r="G111" s="1257"/>
      <c r="H111" s="1257"/>
      <c r="I111" s="1260"/>
      <c r="J111" s="1260"/>
    </row>
    <row r="112" spans="1:10" ht="34" customHeight="1">
      <c r="A112" s="964">
        <v>97</v>
      </c>
      <c r="B112" s="1257"/>
      <c r="C112" s="1258"/>
      <c r="D112" s="1262" t="s">
        <v>202</v>
      </c>
      <c r="E112" s="1257"/>
      <c r="F112" s="1259" t="s">
        <v>202</v>
      </c>
      <c r="G112" s="1257"/>
      <c r="H112" s="1257"/>
      <c r="I112" s="1260"/>
      <c r="J112" s="1260"/>
    </row>
    <row r="113" spans="1:10" ht="34" customHeight="1">
      <c r="A113" s="964">
        <v>98</v>
      </c>
      <c r="B113" s="1257"/>
      <c r="C113" s="1258"/>
      <c r="D113" s="1262" t="s">
        <v>202</v>
      </c>
      <c r="E113" s="1257"/>
      <c r="F113" s="1259" t="s">
        <v>202</v>
      </c>
      <c r="G113" s="1257"/>
      <c r="H113" s="1257"/>
      <c r="I113" s="1260"/>
      <c r="J113" s="1260"/>
    </row>
    <row r="114" spans="1:10" ht="34" customHeight="1">
      <c r="A114" s="964">
        <v>99</v>
      </c>
      <c r="B114" s="1257"/>
      <c r="C114" s="1258"/>
      <c r="D114" s="1262" t="s">
        <v>202</v>
      </c>
      <c r="E114" s="1257"/>
      <c r="F114" s="1259" t="s">
        <v>202</v>
      </c>
      <c r="G114" s="1257"/>
      <c r="H114" s="1257"/>
      <c r="I114" s="1260"/>
      <c r="J114" s="1260"/>
    </row>
    <row r="115" spans="1:10" ht="34" customHeight="1">
      <c r="A115" s="964">
        <v>100</v>
      </c>
      <c r="B115" s="1257"/>
      <c r="C115" s="1258"/>
      <c r="D115" s="1262" t="s">
        <v>202</v>
      </c>
      <c r="E115" s="1257"/>
      <c r="F115" s="1259" t="s">
        <v>202</v>
      </c>
      <c r="G115" s="1257"/>
      <c r="H115" s="1257"/>
      <c r="I115" s="1260"/>
      <c r="J115" s="1260"/>
    </row>
    <row r="116" spans="1:10" ht="34" customHeight="1">
      <c r="A116" s="964">
        <v>101</v>
      </c>
      <c r="B116" s="1257"/>
      <c r="C116" s="1258"/>
      <c r="D116" s="1262" t="s">
        <v>202</v>
      </c>
      <c r="E116" s="1257"/>
      <c r="F116" s="1259" t="s">
        <v>202</v>
      </c>
      <c r="G116" s="1257"/>
      <c r="H116" s="1257"/>
      <c r="I116" s="1260"/>
      <c r="J116" s="1260"/>
    </row>
    <row r="117" spans="1:10" ht="34" customHeight="1">
      <c r="A117" s="964">
        <v>102</v>
      </c>
      <c r="B117" s="1257"/>
      <c r="C117" s="1258"/>
      <c r="D117" s="1262" t="s">
        <v>202</v>
      </c>
      <c r="E117" s="1257"/>
      <c r="F117" s="1259" t="s">
        <v>202</v>
      </c>
      <c r="G117" s="1257"/>
      <c r="H117" s="1257"/>
      <c r="I117" s="1260"/>
      <c r="J117" s="1260"/>
    </row>
    <row r="118" spans="1:10" ht="34" customHeight="1">
      <c r="A118" s="964">
        <v>103</v>
      </c>
      <c r="B118" s="1257"/>
      <c r="C118" s="1258"/>
      <c r="D118" s="1262" t="s">
        <v>202</v>
      </c>
      <c r="E118" s="1257"/>
      <c r="F118" s="1259" t="s">
        <v>202</v>
      </c>
      <c r="G118" s="1257"/>
      <c r="H118" s="1257"/>
      <c r="I118" s="1260"/>
      <c r="J118" s="1260"/>
    </row>
    <row r="119" spans="1:10" ht="34" customHeight="1">
      <c r="A119" s="964">
        <v>104</v>
      </c>
      <c r="B119" s="1257"/>
      <c r="C119" s="1258"/>
      <c r="D119" s="1262" t="s">
        <v>202</v>
      </c>
      <c r="E119" s="1257"/>
      <c r="F119" s="1259" t="s">
        <v>202</v>
      </c>
      <c r="G119" s="1257"/>
      <c r="H119" s="1257"/>
      <c r="I119" s="1260"/>
      <c r="J119" s="1260"/>
    </row>
    <row r="120" spans="1:10" ht="34" customHeight="1">
      <c r="A120" s="964">
        <v>105</v>
      </c>
      <c r="B120" s="1257"/>
      <c r="C120" s="1258"/>
      <c r="D120" s="1262" t="s">
        <v>202</v>
      </c>
      <c r="E120" s="1257"/>
      <c r="F120" s="1259" t="s">
        <v>202</v>
      </c>
      <c r="G120" s="1257"/>
      <c r="H120" s="1257"/>
      <c r="I120" s="1260"/>
      <c r="J120" s="1260"/>
    </row>
    <row r="121" spans="1:10" ht="34" customHeight="1">
      <c r="A121" s="964">
        <v>106</v>
      </c>
      <c r="B121" s="1257"/>
      <c r="C121" s="1258"/>
      <c r="D121" s="1262" t="s">
        <v>202</v>
      </c>
      <c r="E121" s="1257"/>
      <c r="F121" s="1259" t="s">
        <v>202</v>
      </c>
      <c r="G121" s="1257"/>
      <c r="H121" s="1257"/>
      <c r="I121" s="1260"/>
      <c r="J121" s="1260"/>
    </row>
    <row r="122" spans="1:10" ht="34" customHeight="1">
      <c r="A122" s="964">
        <v>107</v>
      </c>
      <c r="B122" s="1257"/>
      <c r="C122" s="1258"/>
      <c r="D122" s="1262" t="s">
        <v>202</v>
      </c>
      <c r="E122" s="1257"/>
      <c r="F122" s="1259" t="s">
        <v>202</v>
      </c>
      <c r="G122" s="1257"/>
      <c r="H122" s="1257"/>
      <c r="I122" s="1260"/>
      <c r="J122" s="1260"/>
    </row>
    <row r="123" spans="1:10" ht="34" customHeight="1">
      <c r="A123" s="964">
        <v>108</v>
      </c>
      <c r="B123" s="1257"/>
      <c r="C123" s="1258"/>
      <c r="D123" s="1262" t="s">
        <v>202</v>
      </c>
      <c r="E123" s="1257"/>
      <c r="F123" s="1259" t="s">
        <v>202</v>
      </c>
      <c r="G123" s="1257"/>
      <c r="H123" s="1257"/>
      <c r="I123" s="1260"/>
      <c r="J123" s="1260"/>
    </row>
    <row r="124" spans="1:10" ht="34" customHeight="1">
      <c r="A124" s="964">
        <v>109</v>
      </c>
      <c r="B124" s="1257"/>
      <c r="C124" s="1258"/>
      <c r="D124" s="1262" t="s">
        <v>202</v>
      </c>
      <c r="E124" s="1257"/>
      <c r="F124" s="1259" t="s">
        <v>202</v>
      </c>
      <c r="G124" s="1257"/>
      <c r="H124" s="1257"/>
      <c r="I124" s="1260"/>
      <c r="J124" s="1260"/>
    </row>
    <row r="125" spans="1:10" ht="34" customHeight="1">
      <c r="A125" s="964">
        <v>110</v>
      </c>
      <c r="B125" s="1257"/>
      <c r="C125" s="1258"/>
      <c r="D125" s="1262" t="s">
        <v>202</v>
      </c>
      <c r="E125" s="1257"/>
      <c r="F125" s="1259" t="s">
        <v>202</v>
      </c>
      <c r="G125" s="1257"/>
      <c r="H125" s="1257"/>
      <c r="I125" s="1260"/>
      <c r="J125" s="1260"/>
    </row>
    <row r="126" spans="1:10" ht="34" customHeight="1">
      <c r="A126" s="964">
        <v>111</v>
      </c>
      <c r="B126" s="1257"/>
      <c r="C126" s="1258"/>
      <c r="D126" s="1262" t="s">
        <v>202</v>
      </c>
      <c r="E126" s="1257"/>
      <c r="F126" s="1259" t="s">
        <v>202</v>
      </c>
      <c r="G126" s="1257"/>
      <c r="H126" s="1257"/>
      <c r="I126" s="1260"/>
      <c r="J126" s="1260"/>
    </row>
    <row r="127" spans="1:10" ht="34" customHeight="1">
      <c r="A127" s="964">
        <v>112</v>
      </c>
      <c r="B127" s="1257"/>
      <c r="C127" s="1258"/>
      <c r="D127" s="1262" t="s">
        <v>202</v>
      </c>
      <c r="E127" s="1257"/>
      <c r="F127" s="1259" t="s">
        <v>202</v>
      </c>
      <c r="G127" s="1257"/>
      <c r="H127" s="1257"/>
      <c r="I127" s="1260"/>
      <c r="J127" s="1260"/>
    </row>
    <row r="128" spans="1:10" ht="34" customHeight="1">
      <c r="A128" s="964">
        <v>113</v>
      </c>
      <c r="B128" s="1257"/>
      <c r="C128" s="1258"/>
      <c r="D128" s="1262" t="s">
        <v>202</v>
      </c>
      <c r="E128" s="1257"/>
      <c r="F128" s="1259" t="s">
        <v>202</v>
      </c>
      <c r="G128" s="1257"/>
      <c r="H128" s="1257"/>
      <c r="I128" s="1260"/>
      <c r="J128" s="1260"/>
    </row>
    <row r="129" spans="1:10" ht="34" customHeight="1">
      <c r="A129" s="964">
        <v>114</v>
      </c>
      <c r="B129" s="1257"/>
      <c r="C129" s="1258"/>
      <c r="D129" s="1262" t="s">
        <v>202</v>
      </c>
      <c r="E129" s="1257"/>
      <c r="F129" s="1259" t="s">
        <v>202</v>
      </c>
      <c r="G129" s="1257"/>
      <c r="H129" s="1257"/>
      <c r="I129" s="1260"/>
      <c r="J129" s="1260"/>
    </row>
    <row r="130" spans="1:10" ht="34" customHeight="1">
      <c r="A130" s="964">
        <v>115</v>
      </c>
      <c r="B130" s="1257"/>
      <c r="C130" s="1258"/>
      <c r="D130" s="1262" t="s">
        <v>202</v>
      </c>
      <c r="E130" s="1257"/>
      <c r="F130" s="1259" t="s">
        <v>202</v>
      </c>
      <c r="G130" s="1257"/>
      <c r="H130" s="1257"/>
      <c r="I130" s="1260"/>
      <c r="J130" s="1260"/>
    </row>
    <row r="131" spans="1:10" ht="34" customHeight="1">
      <c r="A131" s="964">
        <v>116</v>
      </c>
      <c r="B131" s="1257"/>
      <c r="C131" s="1258"/>
      <c r="D131" s="1262" t="s">
        <v>202</v>
      </c>
      <c r="E131" s="1257"/>
      <c r="F131" s="1259" t="s">
        <v>202</v>
      </c>
      <c r="G131" s="1257"/>
      <c r="H131" s="1257"/>
      <c r="I131" s="1260"/>
      <c r="J131" s="1260"/>
    </row>
    <row r="132" spans="1:10" ht="34" customHeight="1">
      <c r="A132" s="964">
        <v>117</v>
      </c>
      <c r="B132" s="1257"/>
      <c r="C132" s="1258"/>
      <c r="D132" s="1262" t="s">
        <v>202</v>
      </c>
      <c r="E132" s="1257"/>
      <c r="F132" s="1259" t="s">
        <v>202</v>
      </c>
      <c r="G132" s="1257"/>
      <c r="H132" s="1257"/>
      <c r="I132" s="1260"/>
      <c r="J132" s="1260"/>
    </row>
    <row r="133" spans="1:10" ht="34" customHeight="1">
      <c r="A133" s="964">
        <v>118</v>
      </c>
      <c r="B133" s="1257"/>
      <c r="C133" s="1258"/>
      <c r="D133" s="1262" t="s">
        <v>202</v>
      </c>
      <c r="E133" s="1257"/>
      <c r="F133" s="1259" t="s">
        <v>202</v>
      </c>
      <c r="G133" s="1257"/>
      <c r="H133" s="1257"/>
      <c r="I133" s="1260"/>
      <c r="J133" s="1260"/>
    </row>
    <row r="134" spans="1:10" ht="34" customHeight="1">
      <c r="A134" s="964">
        <v>119</v>
      </c>
      <c r="B134" s="1257"/>
      <c r="C134" s="1258"/>
      <c r="D134" s="1262" t="s">
        <v>202</v>
      </c>
      <c r="E134" s="1257"/>
      <c r="F134" s="1259" t="s">
        <v>202</v>
      </c>
      <c r="G134" s="1257"/>
      <c r="H134" s="1257"/>
      <c r="I134" s="1260"/>
      <c r="J134" s="1260"/>
    </row>
    <row r="135" spans="1:10" ht="34" customHeight="1">
      <c r="A135" s="964">
        <v>120</v>
      </c>
      <c r="B135" s="1257"/>
      <c r="C135" s="1258"/>
      <c r="D135" s="1262" t="s">
        <v>202</v>
      </c>
      <c r="E135" s="1257"/>
      <c r="F135" s="1259" t="s">
        <v>202</v>
      </c>
      <c r="G135" s="1257"/>
      <c r="H135" s="1257"/>
      <c r="I135" s="1260"/>
      <c r="J135" s="1260"/>
    </row>
    <row r="136" spans="1:10" ht="34" customHeight="1">
      <c r="A136" s="964">
        <v>121</v>
      </c>
      <c r="B136" s="1257"/>
      <c r="C136" s="1258"/>
      <c r="D136" s="1262" t="s">
        <v>202</v>
      </c>
      <c r="E136" s="1257"/>
      <c r="F136" s="1259" t="s">
        <v>202</v>
      </c>
      <c r="G136" s="1257"/>
      <c r="H136" s="1257"/>
      <c r="I136" s="1260"/>
      <c r="J136" s="1260"/>
    </row>
    <row r="137" spans="1:10" ht="34" customHeight="1">
      <c r="A137" s="964">
        <v>122</v>
      </c>
      <c r="B137" s="1257"/>
      <c r="C137" s="1258"/>
      <c r="D137" s="1262" t="s">
        <v>202</v>
      </c>
      <c r="E137" s="1257"/>
      <c r="F137" s="1259" t="s">
        <v>202</v>
      </c>
      <c r="G137" s="1257"/>
      <c r="H137" s="1257"/>
      <c r="I137" s="1260"/>
      <c r="J137" s="1260"/>
    </row>
    <row r="138" spans="1:10" ht="34" customHeight="1">
      <c r="A138" s="964">
        <v>123</v>
      </c>
      <c r="B138" s="1257"/>
      <c r="C138" s="1258"/>
      <c r="D138" s="1262" t="s">
        <v>202</v>
      </c>
      <c r="E138" s="1257"/>
      <c r="F138" s="1259" t="s">
        <v>202</v>
      </c>
      <c r="G138" s="1257"/>
      <c r="H138" s="1257"/>
      <c r="I138" s="1260"/>
      <c r="J138" s="1260"/>
    </row>
    <row r="139" spans="1:10" ht="34" customHeight="1">
      <c r="A139" s="964">
        <v>124</v>
      </c>
      <c r="B139" s="1257"/>
      <c r="C139" s="1258"/>
      <c r="D139" s="1262" t="s">
        <v>202</v>
      </c>
      <c r="E139" s="1257"/>
      <c r="F139" s="1259" t="s">
        <v>202</v>
      </c>
      <c r="G139" s="1257"/>
      <c r="H139" s="1257"/>
      <c r="I139" s="1260"/>
      <c r="J139" s="1260"/>
    </row>
    <row r="140" spans="1:10" ht="34" customHeight="1">
      <c r="A140" s="964">
        <v>125</v>
      </c>
      <c r="B140" s="1257"/>
      <c r="C140" s="1258"/>
      <c r="D140" s="1262" t="s">
        <v>202</v>
      </c>
      <c r="E140" s="1257"/>
      <c r="F140" s="1259" t="s">
        <v>202</v>
      </c>
      <c r="G140" s="1257"/>
      <c r="H140" s="1257"/>
      <c r="I140" s="1260"/>
      <c r="J140" s="1260"/>
    </row>
    <row r="141" spans="1:10" ht="34" customHeight="1">
      <c r="A141" s="964">
        <v>126</v>
      </c>
      <c r="B141" s="1257"/>
      <c r="C141" s="1258"/>
      <c r="D141" s="1262" t="s">
        <v>202</v>
      </c>
      <c r="E141" s="1257"/>
      <c r="F141" s="1259" t="s">
        <v>202</v>
      </c>
      <c r="G141" s="1257"/>
      <c r="H141" s="1257"/>
      <c r="I141" s="1260"/>
      <c r="J141" s="1260"/>
    </row>
    <row r="142" spans="1:10" ht="34" customHeight="1">
      <c r="A142" s="964">
        <v>127</v>
      </c>
      <c r="B142" s="1257"/>
      <c r="C142" s="1258"/>
      <c r="D142" s="1262" t="s">
        <v>202</v>
      </c>
      <c r="E142" s="1257"/>
      <c r="F142" s="1259" t="s">
        <v>202</v>
      </c>
      <c r="G142" s="1257"/>
      <c r="H142" s="1257"/>
      <c r="I142" s="1260"/>
      <c r="J142" s="1260"/>
    </row>
    <row r="143" spans="1:10" ht="34" customHeight="1">
      <c r="A143" s="964">
        <v>128</v>
      </c>
      <c r="B143" s="1257"/>
      <c r="C143" s="1258"/>
      <c r="D143" s="1262" t="s">
        <v>202</v>
      </c>
      <c r="E143" s="1257"/>
      <c r="F143" s="1259" t="s">
        <v>202</v>
      </c>
      <c r="G143" s="1257"/>
      <c r="H143" s="1257"/>
      <c r="I143" s="1260"/>
      <c r="J143" s="1260"/>
    </row>
    <row r="144" spans="1:10" ht="34" customHeight="1">
      <c r="A144" s="964">
        <v>129</v>
      </c>
      <c r="B144" s="1257"/>
      <c r="C144" s="1258"/>
      <c r="D144" s="1262" t="s">
        <v>202</v>
      </c>
      <c r="E144" s="1257"/>
      <c r="F144" s="1259" t="s">
        <v>202</v>
      </c>
      <c r="G144" s="1257"/>
      <c r="H144" s="1257"/>
      <c r="I144" s="1260"/>
      <c r="J144" s="1260"/>
    </row>
    <row r="145" spans="1:10" ht="34" customHeight="1">
      <c r="A145" s="964">
        <v>130</v>
      </c>
      <c r="B145" s="1257"/>
      <c r="C145" s="1258"/>
      <c r="D145" s="1262" t="s">
        <v>202</v>
      </c>
      <c r="E145" s="1257"/>
      <c r="F145" s="1259" t="s">
        <v>202</v>
      </c>
      <c r="G145" s="1257"/>
      <c r="H145" s="1257"/>
      <c r="I145" s="1260"/>
      <c r="J145" s="1260"/>
    </row>
    <row r="146" spans="1:10" ht="34" customHeight="1">
      <c r="A146" s="964">
        <v>131</v>
      </c>
      <c r="B146" s="1257"/>
      <c r="C146" s="1258"/>
      <c r="D146" s="1262" t="s">
        <v>202</v>
      </c>
      <c r="E146" s="1257"/>
      <c r="F146" s="1259" t="s">
        <v>202</v>
      </c>
      <c r="G146" s="1257"/>
      <c r="H146" s="1257"/>
      <c r="I146" s="1260"/>
      <c r="J146" s="1260"/>
    </row>
    <row r="147" spans="1:10" ht="34" customHeight="1">
      <c r="A147" s="964">
        <v>132</v>
      </c>
      <c r="B147" s="1257"/>
      <c r="C147" s="1258"/>
      <c r="D147" s="1262" t="s">
        <v>202</v>
      </c>
      <c r="E147" s="1257"/>
      <c r="F147" s="1259" t="s">
        <v>202</v>
      </c>
      <c r="G147" s="1257"/>
      <c r="H147" s="1257"/>
      <c r="I147" s="1260"/>
      <c r="J147" s="1260"/>
    </row>
    <row r="148" spans="1:10" ht="34" customHeight="1">
      <c r="A148" s="964">
        <v>133</v>
      </c>
      <c r="B148" s="1257"/>
      <c r="C148" s="1258"/>
      <c r="D148" s="1262" t="s">
        <v>202</v>
      </c>
      <c r="E148" s="1257"/>
      <c r="F148" s="1259" t="s">
        <v>202</v>
      </c>
      <c r="G148" s="1257"/>
      <c r="H148" s="1257"/>
      <c r="I148" s="1260"/>
      <c r="J148" s="1260"/>
    </row>
    <row r="149" spans="1:10" ht="34" customHeight="1">
      <c r="A149" s="964">
        <v>134</v>
      </c>
      <c r="B149" s="1257"/>
      <c r="C149" s="1258"/>
      <c r="D149" s="1262" t="s">
        <v>202</v>
      </c>
      <c r="E149" s="1257"/>
      <c r="F149" s="1259" t="s">
        <v>202</v>
      </c>
      <c r="G149" s="1257"/>
      <c r="H149" s="1257"/>
      <c r="I149" s="1260"/>
      <c r="J149" s="1260"/>
    </row>
    <row r="150" spans="1:10" ht="34" customHeight="1">
      <c r="A150" s="964">
        <v>135</v>
      </c>
      <c r="B150" s="1257"/>
      <c r="C150" s="1258"/>
      <c r="D150" s="1262" t="s">
        <v>202</v>
      </c>
      <c r="E150" s="1257"/>
      <c r="F150" s="1259" t="s">
        <v>202</v>
      </c>
      <c r="G150" s="1257"/>
      <c r="H150" s="1257"/>
      <c r="I150" s="1260"/>
      <c r="J150" s="1260"/>
    </row>
    <row r="151" spans="1:10" ht="34" customHeight="1">
      <c r="A151" s="964">
        <v>136</v>
      </c>
      <c r="B151" s="1257"/>
      <c r="C151" s="1258"/>
      <c r="D151" s="1262" t="s">
        <v>202</v>
      </c>
      <c r="E151" s="1257"/>
      <c r="F151" s="1259" t="s">
        <v>202</v>
      </c>
      <c r="G151" s="1257"/>
      <c r="H151" s="1257"/>
      <c r="I151" s="1260"/>
      <c r="J151" s="1260"/>
    </row>
    <row r="152" spans="1:10" ht="34" customHeight="1">
      <c r="A152" s="964">
        <v>137</v>
      </c>
      <c r="B152" s="1257"/>
      <c r="C152" s="1258"/>
      <c r="D152" s="1262" t="s">
        <v>202</v>
      </c>
      <c r="E152" s="1257"/>
      <c r="F152" s="1259" t="s">
        <v>202</v>
      </c>
      <c r="G152" s="1257"/>
      <c r="H152" s="1257"/>
      <c r="I152" s="1260"/>
      <c r="J152" s="1260"/>
    </row>
    <row r="153" spans="1:10" ht="34" customHeight="1">
      <c r="A153" s="964">
        <v>138</v>
      </c>
      <c r="B153" s="1257"/>
      <c r="C153" s="1258"/>
      <c r="D153" s="1262" t="s">
        <v>202</v>
      </c>
      <c r="E153" s="1257"/>
      <c r="F153" s="1259" t="s">
        <v>202</v>
      </c>
      <c r="G153" s="1257"/>
      <c r="H153" s="1257"/>
      <c r="I153" s="1260"/>
      <c r="J153" s="1260"/>
    </row>
    <row r="154" spans="1:10" ht="34" customHeight="1">
      <c r="A154" s="964">
        <v>139</v>
      </c>
      <c r="B154" s="1257"/>
      <c r="C154" s="1258"/>
      <c r="D154" s="1262" t="s">
        <v>202</v>
      </c>
      <c r="E154" s="1257"/>
      <c r="F154" s="1259" t="s">
        <v>202</v>
      </c>
      <c r="G154" s="1257"/>
      <c r="H154" s="1257"/>
      <c r="I154" s="1260"/>
      <c r="J154" s="1260"/>
    </row>
    <row r="155" spans="1:10" ht="34" customHeight="1">
      <c r="A155" s="964">
        <v>140</v>
      </c>
      <c r="B155" s="1257"/>
      <c r="C155" s="1258"/>
      <c r="D155" s="1262" t="s">
        <v>202</v>
      </c>
      <c r="E155" s="1257"/>
      <c r="F155" s="1259" t="s">
        <v>202</v>
      </c>
      <c r="G155" s="1257"/>
      <c r="H155" s="1257"/>
      <c r="I155" s="1260"/>
      <c r="J155" s="1260"/>
    </row>
    <row r="156" spans="1:10" ht="34" customHeight="1">
      <c r="A156" s="964">
        <v>141</v>
      </c>
      <c r="B156" s="1257"/>
      <c r="C156" s="1258"/>
      <c r="D156" s="1262" t="s">
        <v>202</v>
      </c>
      <c r="E156" s="1257"/>
      <c r="F156" s="1259" t="s">
        <v>202</v>
      </c>
      <c r="G156" s="1257"/>
      <c r="H156" s="1257"/>
      <c r="I156" s="1260"/>
      <c r="J156" s="1260"/>
    </row>
    <row r="157" spans="1:10" ht="34" customHeight="1">
      <c r="A157" s="964">
        <v>142</v>
      </c>
      <c r="B157" s="1257"/>
      <c r="C157" s="1258"/>
      <c r="D157" s="1262" t="s">
        <v>202</v>
      </c>
      <c r="E157" s="1257"/>
      <c r="F157" s="1259" t="s">
        <v>202</v>
      </c>
      <c r="G157" s="1257"/>
      <c r="H157" s="1257"/>
      <c r="I157" s="1260"/>
      <c r="J157" s="1260"/>
    </row>
    <row r="158" spans="1:10" ht="34" customHeight="1">
      <c r="A158" s="964">
        <v>143</v>
      </c>
      <c r="B158" s="1257"/>
      <c r="C158" s="1258"/>
      <c r="D158" s="1262" t="s">
        <v>202</v>
      </c>
      <c r="E158" s="1257"/>
      <c r="F158" s="1259" t="s">
        <v>202</v>
      </c>
      <c r="G158" s="1257"/>
      <c r="H158" s="1257"/>
      <c r="I158" s="1260"/>
      <c r="J158" s="1260"/>
    </row>
    <row r="159" spans="1:10" ht="34" customHeight="1">
      <c r="A159" s="964">
        <v>144</v>
      </c>
      <c r="B159" s="1257"/>
      <c r="C159" s="1258"/>
      <c r="D159" s="1262" t="s">
        <v>202</v>
      </c>
      <c r="E159" s="1257"/>
      <c r="F159" s="1259" t="s">
        <v>202</v>
      </c>
      <c r="G159" s="1257"/>
      <c r="H159" s="1257"/>
      <c r="I159" s="1260"/>
      <c r="J159" s="1260"/>
    </row>
    <row r="160" spans="1:10" ht="34" customHeight="1">
      <c r="A160" s="964">
        <v>145</v>
      </c>
      <c r="B160" s="1257"/>
      <c r="C160" s="1258"/>
      <c r="D160" s="1262" t="s">
        <v>202</v>
      </c>
      <c r="E160" s="1257"/>
      <c r="F160" s="1259" t="s">
        <v>202</v>
      </c>
      <c r="G160" s="1257"/>
      <c r="H160" s="1257"/>
      <c r="I160" s="1260"/>
      <c r="J160" s="1260"/>
    </row>
    <row r="161" spans="1:10" ht="34" customHeight="1">
      <c r="A161" s="964">
        <v>146</v>
      </c>
      <c r="B161" s="1257"/>
      <c r="C161" s="1258"/>
      <c r="D161" s="1262" t="s">
        <v>202</v>
      </c>
      <c r="E161" s="1257"/>
      <c r="F161" s="1259" t="s">
        <v>202</v>
      </c>
      <c r="G161" s="1257"/>
      <c r="H161" s="1257"/>
      <c r="I161" s="1260"/>
      <c r="J161" s="1260"/>
    </row>
    <row r="162" spans="1:10" ht="34" customHeight="1">
      <c r="A162" s="964">
        <v>147</v>
      </c>
      <c r="B162" s="1257"/>
      <c r="C162" s="1258"/>
      <c r="D162" s="1262" t="s">
        <v>202</v>
      </c>
      <c r="E162" s="1257"/>
      <c r="F162" s="1259" t="s">
        <v>202</v>
      </c>
      <c r="G162" s="1257"/>
      <c r="H162" s="1257"/>
      <c r="I162" s="1260"/>
      <c r="J162" s="1260"/>
    </row>
    <row r="163" spans="1:10" ht="34" customHeight="1">
      <c r="A163" s="964">
        <v>148</v>
      </c>
      <c r="B163" s="1257"/>
      <c r="C163" s="1258"/>
      <c r="D163" s="1262" t="s">
        <v>202</v>
      </c>
      <c r="E163" s="1257"/>
      <c r="F163" s="1259" t="s">
        <v>202</v>
      </c>
      <c r="G163" s="1257"/>
      <c r="H163" s="1257"/>
      <c r="I163" s="1260"/>
      <c r="J163" s="1260"/>
    </row>
    <row r="164" spans="1:10" ht="34" customHeight="1">
      <c r="A164" s="964">
        <v>149</v>
      </c>
      <c r="B164" s="1257"/>
      <c r="C164" s="1258"/>
      <c r="D164" s="1262" t="s">
        <v>202</v>
      </c>
      <c r="E164" s="1257"/>
      <c r="F164" s="1259" t="s">
        <v>202</v>
      </c>
      <c r="G164" s="1257"/>
      <c r="H164" s="1257"/>
      <c r="I164" s="1260"/>
      <c r="J164" s="1260"/>
    </row>
    <row r="165" spans="1:10" ht="34" customHeight="1">
      <c r="A165" s="964">
        <v>150</v>
      </c>
      <c r="B165" s="1257"/>
      <c r="C165" s="1258"/>
      <c r="D165" s="1262" t="s">
        <v>202</v>
      </c>
      <c r="E165" s="1257"/>
      <c r="F165" s="1259" t="s">
        <v>202</v>
      </c>
      <c r="G165" s="1257"/>
      <c r="H165" s="1257"/>
      <c r="I165" s="1260"/>
      <c r="J165" s="1260"/>
    </row>
    <row r="166" spans="1:10" ht="34" customHeight="1">
      <c r="A166" s="964">
        <v>151</v>
      </c>
      <c r="B166" s="1257"/>
      <c r="C166" s="1258"/>
      <c r="D166" s="1262" t="s">
        <v>202</v>
      </c>
      <c r="E166" s="1257"/>
      <c r="F166" s="1259" t="s">
        <v>202</v>
      </c>
      <c r="G166" s="1257"/>
      <c r="H166" s="1257"/>
      <c r="I166" s="1260"/>
      <c r="J166" s="1260"/>
    </row>
    <row r="167" spans="1:10" ht="34" customHeight="1">
      <c r="A167" s="964">
        <v>152</v>
      </c>
      <c r="B167" s="1257"/>
      <c r="C167" s="1258"/>
      <c r="D167" s="1262" t="s">
        <v>202</v>
      </c>
      <c r="E167" s="1257"/>
      <c r="F167" s="1259" t="s">
        <v>202</v>
      </c>
      <c r="G167" s="1257"/>
      <c r="H167" s="1257"/>
      <c r="I167" s="1260"/>
      <c r="J167" s="1260"/>
    </row>
    <row r="168" spans="1:10" ht="34" customHeight="1">
      <c r="A168" s="964">
        <v>153</v>
      </c>
      <c r="B168" s="1257"/>
      <c r="C168" s="1258"/>
      <c r="D168" s="1262" t="s">
        <v>202</v>
      </c>
      <c r="E168" s="1257"/>
      <c r="F168" s="1259" t="s">
        <v>202</v>
      </c>
      <c r="G168" s="1257"/>
      <c r="H168" s="1257"/>
      <c r="I168" s="1260"/>
      <c r="J168" s="1260"/>
    </row>
    <row r="169" spans="1:10" ht="34" customHeight="1">
      <c r="A169" s="964">
        <v>154</v>
      </c>
      <c r="B169" s="1257"/>
      <c r="C169" s="1258"/>
      <c r="D169" s="1262" t="s">
        <v>202</v>
      </c>
      <c r="E169" s="1257"/>
      <c r="F169" s="1259" t="s">
        <v>202</v>
      </c>
      <c r="G169" s="1257"/>
      <c r="H169" s="1257"/>
      <c r="I169" s="1260"/>
      <c r="J169" s="1260"/>
    </row>
    <row r="170" spans="1:10" ht="34" customHeight="1">
      <c r="A170" s="964">
        <v>155</v>
      </c>
      <c r="B170" s="1257"/>
      <c r="C170" s="1258"/>
      <c r="D170" s="1262" t="s">
        <v>202</v>
      </c>
      <c r="E170" s="1257"/>
      <c r="F170" s="1259" t="s">
        <v>202</v>
      </c>
      <c r="G170" s="1257"/>
      <c r="H170" s="1257"/>
      <c r="I170" s="1260"/>
      <c r="J170" s="1260"/>
    </row>
    <row r="171" spans="1:10" ht="34" customHeight="1">
      <c r="A171" s="964">
        <v>156</v>
      </c>
      <c r="B171" s="1257"/>
      <c r="C171" s="1258"/>
      <c r="D171" s="1262" t="s">
        <v>202</v>
      </c>
      <c r="E171" s="1257"/>
      <c r="F171" s="1259" t="s">
        <v>202</v>
      </c>
      <c r="G171" s="1257"/>
      <c r="H171" s="1257"/>
      <c r="I171" s="1260"/>
      <c r="J171" s="1260"/>
    </row>
    <row r="172" spans="1:10" ht="34" customHeight="1">
      <c r="A172" s="964">
        <v>157</v>
      </c>
      <c r="B172" s="1257"/>
      <c r="C172" s="1258"/>
      <c r="D172" s="1262" t="s">
        <v>202</v>
      </c>
      <c r="E172" s="1257"/>
      <c r="F172" s="1259" t="s">
        <v>202</v>
      </c>
      <c r="G172" s="1257"/>
      <c r="H172" s="1257"/>
      <c r="I172" s="1260"/>
      <c r="J172" s="1260"/>
    </row>
    <row r="173" spans="1:10" ht="34" customHeight="1">
      <c r="A173" s="964">
        <v>158</v>
      </c>
      <c r="B173" s="1257"/>
      <c r="C173" s="1258"/>
      <c r="D173" s="1262" t="s">
        <v>202</v>
      </c>
      <c r="E173" s="1257"/>
      <c r="F173" s="1259" t="s">
        <v>202</v>
      </c>
      <c r="G173" s="1257"/>
      <c r="H173" s="1257"/>
      <c r="I173" s="1260"/>
      <c r="J173" s="1260"/>
    </row>
    <row r="174" spans="1:10" ht="34" customHeight="1">
      <c r="A174" s="964">
        <v>159</v>
      </c>
      <c r="B174" s="1257"/>
      <c r="C174" s="1258"/>
      <c r="D174" s="1262" t="s">
        <v>202</v>
      </c>
      <c r="E174" s="1257"/>
      <c r="F174" s="1259" t="s">
        <v>202</v>
      </c>
      <c r="G174" s="1257"/>
      <c r="H174" s="1257"/>
      <c r="I174" s="1260"/>
      <c r="J174" s="1260"/>
    </row>
    <row r="175" spans="1:10" ht="34" customHeight="1">
      <c r="A175" s="964">
        <v>160</v>
      </c>
      <c r="B175" s="1257"/>
      <c r="C175" s="1258"/>
      <c r="D175" s="1262" t="s">
        <v>202</v>
      </c>
      <c r="E175" s="1257"/>
      <c r="F175" s="1259" t="s">
        <v>202</v>
      </c>
      <c r="G175" s="1257"/>
      <c r="H175" s="1257"/>
      <c r="I175" s="1260"/>
      <c r="J175" s="1260"/>
    </row>
    <row r="176" spans="1:10" ht="34" customHeight="1">
      <c r="A176" s="964">
        <v>161</v>
      </c>
      <c r="B176" s="1257"/>
      <c r="C176" s="1258"/>
      <c r="D176" s="1262" t="s">
        <v>202</v>
      </c>
      <c r="E176" s="1257"/>
      <c r="F176" s="1259" t="s">
        <v>202</v>
      </c>
      <c r="G176" s="1257"/>
      <c r="H176" s="1257"/>
      <c r="I176" s="1260"/>
      <c r="J176" s="1260"/>
    </row>
    <row r="177" spans="1:10" ht="34" customHeight="1">
      <c r="A177" s="964">
        <v>162</v>
      </c>
      <c r="B177" s="1257"/>
      <c r="C177" s="1258"/>
      <c r="D177" s="1262" t="s">
        <v>202</v>
      </c>
      <c r="E177" s="1257"/>
      <c r="F177" s="1259" t="s">
        <v>202</v>
      </c>
      <c r="G177" s="1257"/>
      <c r="H177" s="1257"/>
      <c r="I177" s="1260"/>
      <c r="J177" s="1260"/>
    </row>
    <row r="178" spans="1:10" ht="34" customHeight="1">
      <c r="A178" s="964">
        <v>163</v>
      </c>
      <c r="B178" s="1257"/>
      <c r="C178" s="1258"/>
      <c r="D178" s="1262" t="s">
        <v>202</v>
      </c>
      <c r="E178" s="1257"/>
      <c r="F178" s="1259" t="s">
        <v>202</v>
      </c>
      <c r="G178" s="1257"/>
      <c r="H178" s="1257"/>
      <c r="I178" s="1260"/>
      <c r="J178" s="1260"/>
    </row>
    <row r="179" spans="1:10" ht="34" customHeight="1">
      <c r="A179" s="964">
        <v>164</v>
      </c>
      <c r="B179" s="1257"/>
      <c r="C179" s="1258"/>
      <c r="D179" s="1262" t="s">
        <v>202</v>
      </c>
      <c r="E179" s="1257"/>
      <c r="F179" s="1259" t="s">
        <v>202</v>
      </c>
      <c r="G179" s="1257"/>
      <c r="H179" s="1257"/>
      <c r="I179" s="1260"/>
      <c r="J179" s="1260"/>
    </row>
    <row r="180" spans="1:10" ht="34" customHeight="1">
      <c r="A180" s="964">
        <v>165</v>
      </c>
      <c r="B180" s="1257"/>
      <c r="C180" s="1258"/>
      <c r="D180" s="1262" t="s">
        <v>202</v>
      </c>
      <c r="E180" s="1257"/>
      <c r="F180" s="1259" t="s">
        <v>202</v>
      </c>
      <c r="G180" s="1257"/>
      <c r="H180" s="1257"/>
      <c r="I180" s="1260"/>
      <c r="J180" s="1260"/>
    </row>
    <row r="181" spans="1:10" ht="34" customHeight="1">
      <c r="A181" s="964">
        <v>166</v>
      </c>
      <c r="B181" s="1257"/>
      <c r="C181" s="1258"/>
      <c r="D181" s="1262" t="s">
        <v>202</v>
      </c>
      <c r="E181" s="1257"/>
      <c r="F181" s="1259" t="s">
        <v>202</v>
      </c>
      <c r="G181" s="1257"/>
      <c r="H181" s="1257"/>
      <c r="I181" s="1260"/>
      <c r="J181" s="1260"/>
    </row>
    <row r="182" spans="1:10" ht="34" customHeight="1">
      <c r="A182" s="964">
        <v>167</v>
      </c>
      <c r="B182" s="1257"/>
      <c r="C182" s="1258"/>
      <c r="D182" s="1262" t="s">
        <v>202</v>
      </c>
      <c r="E182" s="1257"/>
      <c r="F182" s="1259" t="s">
        <v>202</v>
      </c>
      <c r="G182" s="1257"/>
      <c r="H182" s="1257"/>
      <c r="I182" s="1260"/>
      <c r="J182" s="1260"/>
    </row>
    <row r="183" spans="1:10" ht="34" customHeight="1">
      <c r="A183" s="964">
        <v>168</v>
      </c>
      <c r="B183" s="1257"/>
      <c r="C183" s="1258"/>
      <c r="D183" s="1262" t="s">
        <v>202</v>
      </c>
      <c r="E183" s="1257"/>
      <c r="F183" s="1259" t="s">
        <v>202</v>
      </c>
      <c r="G183" s="1257"/>
      <c r="H183" s="1257"/>
      <c r="I183" s="1260"/>
      <c r="J183" s="1260"/>
    </row>
    <row r="184" spans="1:10" ht="34" customHeight="1">
      <c r="A184" s="964">
        <v>169</v>
      </c>
      <c r="B184" s="1257"/>
      <c r="C184" s="1258"/>
      <c r="D184" s="1262" t="s">
        <v>202</v>
      </c>
      <c r="E184" s="1257"/>
      <c r="F184" s="1259" t="s">
        <v>202</v>
      </c>
      <c r="G184" s="1257"/>
      <c r="H184" s="1257"/>
      <c r="I184" s="1260"/>
      <c r="J184" s="1260"/>
    </row>
    <row r="185" spans="1:10" ht="34" customHeight="1">
      <c r="A185" s="964">
        <v>170</v>
      </c>
      <c r="B185" s="1257"/>
      <c r="C185" s="1258"/>
      <c r="D185" s="1262" t="s">
        <v>202</v>
      </c>
      <c r="E185" s="1257"/>
      <c r="F185" s="1259" t="s">
        <v>202</v>
      </c>
      <c r="G185" s="1257"/>
      <c r="H185" s="1257"/>
      <c r="I185" s="1260"/>
      <c r="J185" s="1260"/>
    </row>
    <row r="186" spans="1:10" ht="34" customHeight="1">
      <c r="A186" s="964">
        <v>171</v>
      </c>
      <c r="B186" s="1257"/>
      <c r="C186" s="1258"/>
      <c r="D186" s="1262" t="s">
        <v>202</v>
      </c>
      <c r="E186" s="1257"/>
      <c r="F186" s="1259" t="s">
        <v>202</v>
      </c>
      <c r="G186" s="1257"/>
      <c r="H186" s="1257"/>
      <c r="I186" s="1260"/>
      <c r="J186" s="1260"/>
    </row>
    <row r="187" spans="1:10" ht="34" customHeight="1">
      <c r="A187" s="964">
        <v>172</v>
      </c>
      <c r="B187" s="1257"/>
      <c r="C187" s="1258"/>
      <c r="D187" s="1262" t="s">
        <v>202</v>
      </c>
      <c r="E187" s="1257"/>
      <c r="F187" s="1259" t="s">
        <v>202</v>
      </c>
      <c r="G187" s="1257"/>
      <c r="H187" s="1257"/>
      <c r="I187" s="1260"/>
      <c r="J187" s="1260"/>
    </row>
    <row r="188" spans="1:10" ht="34" customHeight="1">
      <c r="A188" s="964">
        <v>173</v>
      </c>
      <c r="B188" s="1257"/>
      <c r="C188" s="1258"/>
      <c r="D188" s="1262" t="s">
        <v>202</v>
      </c>
      <c r="E188" s="1257"/>
      <c r="F188" s="1259" t="s">
        <v>202</v>
      </c>
      <c r="G188" s="1257"/>
      <c r="H188" s="1257"/>
      <c r="I188" s="1260"/>
      <c r="J188" s="1260"/>
    </row>
    <row r="189" spans="1:10" ht="34" customHeight="1">
      <c r="A189" s="964">
        <v>174</v>
      </c>
      <c r="B189" s="1257"/>
      <c r="C189" s="1258"/>
      <c r="D189" s="1262" t="s">
        <v>202</v>
      </c>
      <c r="E189" s="1257"/>
      <c r="F189" s="1259" t="s">
        <v>202</v>
      </c>
      <c r="G189" s="1257"/>
      <c r="H189" s="1257"/>
      <c r="I189" s="1260"/>
      <c r="J189" s="1260"/>
    </row>
    <row r="190" spans="1:10" ht="34" customHeight="1">
      <c r="A190" s="964">
        <v>175</v>
      </c>
      <c r="B190" s="1257"/>
      <c r="C190" s="1258"/>
      <c r="D190" s="1262" t="s">
        <v>202</v>
      </c>
      <c r="E190" s="1257"/>
      <c r="F190" s="1259" t="s">
        <v>202</v>
      </c>
      <c r="G190" s="1257"/>
      <c r="H190" s="1257"/>
      <c r="I190" s="1260"/>
      <c r="J190" s="1260"/>
    </row>
    <row r="191" spans="1:10" ht="34" customHeight="1">
      <c r="A191" s="964">
        <v>176</v>
      </c>
      <c r="B191" s="1257"/>
      <c r="C191" s="1258"/>
      <c r="D191" s="1262" t="s">
        <v>202</v>
      </c>
      <c r="E191" s="1257"/>
      <c r="F191" s="1259" t="s">
        <v>202</v>
      </c>
      <c r="G191" s="1257"/>
      <c r="H191" s="1257"/>
      <c r="I191" s="1260"/>
      <c r="J191" s="1260"/>
    </row>
    <row r="192" spans="1:10" ht="34" customHeight="1">
      <c r="A192" s="964">
        <v>177</v>
      </c>
      <c r="B192" s="1257"/>
      <c r="C192" s="1258"/>
      <c r="D192" s="1262" t="s">
        <v>202</v>
      </c>
      <c r="E192" s="1257"/>
      <c r="F192" s="1259" t="s">
        <v>202</v>
      </c>
      <c r="G192" s="1257"/>
      <c r="H192" s="1257"/>
      <c r="I192" s="1260"/>
      <c r="J192" s="1260"/>
    </row>
    <row r="193" spans="1:10" ht="34" customHeight="1">
      <c r="A193" s="964">
        <v>178</v>
      </c>
      <c r="B193" s="1257"/>
      <c r="C193" s="1258"/>
      <c r="D193" s="1262" t="s">
        <v>202</v>
      </c>
      <c r="E193" s="1257"/>
      <c r="F193" s="1259" t="s">
        <v>202</v>
      </c>
      <c r="G193" s="1257"/>
      <c r="H193" s="1257"/>
      <c r="I193" s="1260"/>
      <c r="J193" s="1260"/>
    </row>
    <row r="194" spans="1:10" ht="34" customHeight="1">
      <c r="A194" s="964">
        <v>179</v>
      </c>
      <c r="B194" s="1257"/>
      <c r="C194" s="1258"/>
      <c r="D194" s="1262" t="s">
        <v>202</v>
      </c>
      <c r="E194" s="1257"/>
      <c r="F194" s="1259" t="s">
        <v>202</v>
      </c>
      <c r="G194" s="1257"/>
      <c r="H194" s="1257"/>
      <c r="I194" s="1260"/>
      <c r="J194" s="1260"/>
    </row>
    <row r="195" spans="1:10" ht="34" customHeight="1">
      <c r="A195" s="964">
        <v>180</v>
      </c>
      <c r="B195" s="1257"/>
      <c r="C195" s="1258"/>
      <c r="D195" s="1262" t="s">
        <v>202</v>
      </c>
      <c r="E195" s="1257"/>
      <c r="F195" s="1259" t="s">
        <v>202</v>
      </c>
      <c r="G195" s="1257"/>
      <c r="H195" s="1257"/>
      <c r="I195" s="1260"/>
      <c r="J195" s="1260"/>
    </row>
    <row r="196" spans="1:10" ht="34" customHeight="1">
      <c r="A196" s="964">
        <v>181</v>
      </c>
      <c r="B196" s="1257"/>
      <c r="C196" s="1258"/>
      <c r="D196" s="1262" t="s">
        <v>202</v>
      </c>
      <c r="E196" s="1257"/>
      <c r="F196" s="1259" t="s">
        <v>202</v>
      </c>
      <c r="G196" s="1257"/>
      <c r="H196" s="1257"/>
      <c r="I196" s="1260"/>
      <c r="J196" s="1260"/>
    </row>
    <row r="197" spans="1:10" ht="34" customHeight="1">
      <c r="A197" s="964">
        <v>182</v>
      </c>
      <c r="B197" s="1257"/>
      <c r="C197" s="1258"/>
      <c r="D197" s="1262" t="s">
        <v>202</v>
      </c>
      <c r="E197" s="1257"/>
      <c r="F197" s="1259" t="s">
        <v>202</v>
      </c>
      <c r="G197" s="1257"/>
      <c r="H197" s="1257"/>
      <c r="I197" s="1260"/>
      <c r="J197" s="1260"/>
    </row>
    <row r="198" spans="1:10" ht="34" customHeight="1">
      <c r="A198" s="964">
        <v>183</v>
      </c>
      <c r="B198" s="1257"/>
      <c r="C198" s="1258"/>
      <c r="D198" s="1262" t="s">
        <v>202</v>
      </c>
      <c r="E198" s="1257"/>
      <c r="F198" s="1259" t="s">
        <v>202</v>
      </c>
      <c r="G198" s="1257"/>
      <c r="H198" s="1257"/>
      <c r="I198" s="1260"/>
      <c r="J198" s="1260"/>
    </row>
    <row r="199" spans="1:10" ht="34" customHeight="1">
      <c r="A199" s="964">
        <v>184</v>
      </c>
      <c r="B199" s="1257"/>
      <c r="C199" s="1258"/>
      <c r="D199" s="1262" t="s">
        <v>202</v>
      </c>
      <c r="E199" s="1257"/>
      <c r="F199" s="1259" t="s">
        <v>202</v>
      </c>
      <c r="G199" s="1257"/>
      <c r="H199" s="1257"/>
      <c r="I199" s="1260"/>
      <c r="J199" s="1260"/>
    </row>
    <row r="200" spans="1:10" ht="34" customHeight="1">
      <c r="A200" s="964">
        <v>185</v>
      </c>
      <c r="B200" s="1257"/>
      <c r="C200" s="1258"/>
      <c r="D200" s="1262" t="s">
        <v>202</v>
      </c>
      <c r="E200" s="1257"/>
      <c r="F200" s="1259" t="s">
        <v>202</v>
      </c>
      <c r="G200" s="1257"/>
      <c r="H200" s="1257"/>
      <c r="I200" s="1260"/>
      <c r="J200" s="1260"/>
    </row>
    <row r="201" spans="1:10" ht="34" customHeight="1">
      <c r="A201" s="964">
        <v>186</v>
      </c>
      <c r="B201" s="1257"/>
      <c r="C201" s="1258"/>
      <c r="D201" s="1262" t="s">
        <v>202</v>
      </c>
      <c r="E201" s="1257"/>
      <c r="F201" s="1259" t="s">
        <v>202</v>
      </c>
      <c r="G201" s="1257"/>
      <c r="H201" s="1257"/>
      <c r="I201" s="1260"/>
      <c r="J201" s="1260"/>
    </row>
    <row r="202" spans="1:10" ht="34" customHeight="1">
      <c r="A202" s="964">
        <v>187</v>
      </c>
      <c r="B202" s="1257"/>
      <c r="C202" s="1258"/>
      <c r="D202" s="1262" t="s">
        <v>202</v>
      </c>
      <c r="E202" s="1257"/>
      <c r="F202" s="1259" t="s">
        <v>202</v>
      </c>
      <c r="G202" s="1257"/>
      <c r="H202" s="1257"/>
      <c r="I202" s="1260"/>
      <c r="J202" s="1260"/>
    </row>
    <row r="203" spans="1:10" ht="34" customHeight="1">
      <c r="A203" s="964">
        <v>188</v>
      </c>
      <c r="B203" s="1257"/>
      <c r="C203" s="1258"/>
      <c r="D203" s="1262" t="s">
        <v>202</v>
      </c>
      <c r="E203" s="1257"/>
      <c r="F203" s="1259" t="s">
        <v>202</v>
      </c>
      <c r="G203" s="1257"/>
      <c r="H203" s="1257"/>
      <c r="I203" s="1260"/>
      <c r="J203" s="1260"/>
    </row>
    <row r="204" spans="1:10" ht="34" customHeight="1">
      <c r="A204" s="964">
        <v>189</v>
      </c>
      <c r="B204" s="1257"/>
      <c r="C204" s="1258"/>
      <c r="D204" s="1262" t="s">
        <v>202</v>
      </c>
      <c r="E204" s="1257"/>
      <c r="F204" s="1259" t="s">
        <v>202</v>
      </c>
      <c r="G204" s="1257"/>
      <c r="H204" s="1257"/>
      <c r="I204" s="1260"/>
      <c r="J204" s="1260"/>
    </row>
    <row r="205" spans="1:10" ht="34" customHeight="1">
      <c r="A205" s="964">
        <v>190</v>
      </c>
      <c r="B205" s="1257"/>
      <c r="C205" s="1258"/>
      <c r="D205" s="1262" t="s">
        <v>202</v>
      </c>
      <c r="E205" s="1257"/>
      <c r="F205" s="1259" t="s">
        <v>202</v>
      </c>
      <c r="G205" s="1257"/>
      <c r="H205" s="1257"/>
      <c r="I205" s="1260"/>
      <c r="J205" s="1260"/>
    </row>
    <row r="206" spans="1:10" ht="34" customHeight="1">
      <c r="A206" s="964">
        <v>191</v>
      </c>
      <c r="B206" s="1257"/>
      <c r="C206" s="1258"/>
      <c r="D206" s="1262" t="s">
        <v>202</v>
      </c>
      <c r="E206" s="1257"/>
      <c r="F206" s="1259" t="s">
        <v>202</v>
      </c>
      <c r="G206" s="1257"/>
      <c r="H206" s="1257"/>
      <c r="I206" s="1260"/>
      <c r="J206" s="1260"/>
    </row>
    <row r="207" spans="1:10" ht="34" customHeight="1">
      <c r="A207" s="964">
        <v>192</v>
      </c>
      <c r="B207" s="1257"/>
      <c r="C207" s="1258"/>
      <c r="D207" s="1262" t="s">
        <v>202</v>
      </c>
      <c r="E207" s="1257"/>
      <c r="F207" s="1259" t="s">
        <v>202</v>
      </c>
      <c r="G207" s="1257"/>
      <c r="H207" s="1257"/>
      <c r="I207" s="1260"/>
      <c r="J207" s="1260"/>
    </row>
    <row r="208" spans="1:10" ht="34" customHeight="1">
      <c r="A208" s="964">
        <v>193</v>
      </c>
      <c r="B208" s="1257"/>
      <c r="C208" s="1258"/>
      <c r="D208" s="1262" t="s">
        <v>202</v>
      </c>
      <c r="E208" s="1257"/>
      <c r="F208" s="1259" t="s">
        <v>202</v>
      </c>
      <c r="G208" s="1257"/>
      <c r="H208" s="1257"/>
      <c r="I208" s="1260"/>
      <c r="J208" s="1260"/>
    </row>
    <row r="209" spans="1:10" ht="34" customHeight="1">
      <c r="A209" s="964">
        <v>194</v>
      </c>
      <c r="B209" s="1257"/>
      <c r="C209" s="1258"/>
      <c r="D209" s="1262" t="s">
        <v>202</v>
      </c>
      <c r="E209" s="1257"/>
      <c r="F209" s="1259" t="s">
        <v>202</v>
      </c>
      <c r="G209" s="1257"/>
      <c r="H209" s="1257"/>
      <c r="I209" s="1260"/>
      <c r="J209" s="1260"/>
    </row>
    <row r="210" spans="1:10" ht="34" customHeight="1">
      <c r="A210" s="964">
        <v>195</v>
      </c>
      <c r="B210" s="1257"/>
      <c r="C210" s="1258"/>
      <c r="D210" s="1262" t="s">
        <v>202</v>
      </c>
      <c r="E210" s="1257"/>
      <c r="F210" s="1259" t="s">
        <v>202</v>
      </c>
      <c r="G210" s="1257"/>
      <c r="H210" s="1257"/>
      <c r="I210" s="1260"/>
      <c r="J210" s="1260"/>
    </row>
    <row r="211" spans="1:10" ht="34" customHeight="1">
      <c r="A211" s="964">
        <v>196</v>
      </c>
      <c r="B211" s="1257"/>
      <c r="C211" s="1258"/>
      <c r="D211" s="1262" t="s">
        <v>202</v>
      </c>
      <c r="E211" s="1257"/>
      <c r="F211" s="1259" t="s">
        <v>202</v>
      </c>
      <c r="G211" s="1257"/>
      <c r="H211" s="1257"/>
      <c r="I211" s="1260"/>
      <c r="J211" s="1260"/>
    </row>
    <row r="212" spans="1:10" ht="34" customHeight="1">
      <c r="A212" s="964">
        <v>197</v>
      </c>
      <c r="B212" s="1257"/>
      <c r="C212" s="1258"/>
      <c r="D212" s="1262" t="s">
        <v>202</v>
      </c>
      <c r="E212" s="1257"/>
      <c r="F212" s="1259" t="s">
        <v>202</v>
      </c>
      <c r="G212" s="1257"/>
      <c r="H212" s="1257"/>
      <c r="I212" s="1260"/>
      <c r="J212" s="1260"/>
    </row>
    <row r="213" spans="1:10" ht="34" customHeight="1">
      <c r="A213" s="964">
        <v>198</v>
      </c>
      <c r="B213" s="1257"/>
      <c r="C213" s="1258"/>
      <c r="D213" s="1262" t="s">
        <v>202</v>
      </c>
      <c r="E213" s="1257"/>
      <c r="F213" s="1259" t="s">
        <v>202</v>
      </c>
      <c r="G213" s="1257"/>
      <c r="H213" s="1257"/>
      <c r="I213" s="1260"/>
      <c r="J213" s="1260"/>
    </row>
    <row r="214" spans="1:10" ht="34" customHeight="1">
      <c r="A214" s="964">
        <v>199</v>
      </c>
      <c r="B214" s="1257"/>
      <c r="C214" s="1258"/>
      <c r="D214" s="1262" t="s">
        <v>202</v>
      </c>
      <c r="E214" s="1257"/>
      <c r="F214" s="1259" t="s">
        <v>202</v>
      </c>
      <c r="G214" s="1257"/>
      <c r="H214" s="1257"/>
      <c r="I214" s="1260"/>
      <c r="J214" s="1260"/>
    </row>
    <row r="215" spans="1:10" ht="34" customHeight="1">
      <c r="A215" s="964">
        <v>200</v>
      </c>
      <c r="B215" s="1257"/>
      <c r="C215" s="1258"/>
      <c r="D215" s="1262" t="s">
        <v>202</v>
      </c>
      <c r="E215" s="1257"/>
      <c r="F215" s="1259" t="s">
        <v>202</v>
      </c>
      <c r="G215" s="1257"/>
      <c r="H215" s="1257"/>
      <c r="I215" s="1260"/>
      <c r="J215" s="1260"/>
    </row>
    <row r="216" spans="1:10" ht="34" customHeight="1">
      <c r="A216" s="964">
        <v>201</v>
      </c>
      <c r="B216" s="1257"/>
      <c r="C216" s="1258"/>
      <c r="D216" s="1262" t="s">
        <v>202</v>
      </c>
      <c r="E216" s="1257"/>
      <c r="F216" s="1259" t="s">
        <v>202</v>
      </c>
      <c r="G216" s="1257"/>
      <c r="H216" s="1257"/>
      <c r="I216" s="1260"/>
      <c r="J216" s="1260"/>
    </row>
    <row r="217" spans="1:10" ht="34" customHeight="1">
      <c r="A217" s="964">
        <v>202</v>
      </c>
      <c r="B217" s="1257"/>
      <c r="C217" s="1258"/>
      <c r="D217" s="1262" t="s">
        <v>202</v>
      </c>
      <c r="E217" s="1257"/>
      <c r="F217" s="1259" t="s">
        <v>202</v>
      </c>
      <c r="G217" s="1257"/>
      <c r="H217" s="1257"/>
      <c r="I217" s="1260"/>
      <c r="J217" s="1260"/>
    </row>
    <row r="218" spans="1:10" ht="34" customHeight="1">
      <c r="A218" s="964">
        <v>203</v>
      </c>
      <c r="B218" s="1257"/>
      <c r="C218" s="1258"/>
      <c r="D218" s="1262" t="s">
        <v>202</v>
      </c>
      <c r="E218" s="1257"/>
      <c r="F218" s="1259" t="s">
        <v>202</v>
      </c>
      <c r="G218" s="1257"/>
      <c r="H218" s="1257"/>
      <c r="I218" s="1260"/>
      <c r="J218" s="1260"/>
    </row>
    <row r="219" spans="1:10" ht="34" customHeight="1">
      <c r="A219" s="964">
        <v>204</v>
      </c>
      <c r="B219" s="1257"/>
      <c r="C219" s="1258"/>
      <c r="D219" s="1262" t="s">
        <v>202</v>
      </c>
      <c r="E219" s="1257"/>
      <c r="F219" s="1259" t="s">
        <v>202</v>
      </c>
      <c r="G219" s="1257"/>
      <c r="H219" s="1257"/>
      <c r="I219" s="1260"/>
      <c r="J219" s="1260"/>
    </row>
    <row r="220" spans="1:10" ht="34" customHeight="1">
      <c r="A220" s="964">
        <v>205</v>
      </c>
      <c r="B220" s="1257"/>
      <c r="C220" s="1258"/>
      <c r="D220" s="1262" t="s">
        <v>202</v>
      </c>
      <c r="E220" s="1257"/>
      <c r="F220" s="1259" t="s">
        <v>202</v>
      </c>
      <c r="G220" s="1257"/>
      <c r="H220" s="1257"/>
      <c r="I220" s="1260"/>
      <c r="J220" s="1260"/>
    </row>
    <row r="221" spans="1:10" ht="34" customHeight="1">
      <c r="A221" s="964">
        <v>206</v>
      </c>
      <c r="B221" s="1257"/>
      <c r="C221" s="1258"/>
      <c r="D221" s="1262" t="s">
        <v>202</v>
      </c>
      <c r="E221" s="1257"/>
      <c r="F221" s="1259" t="s">
        <v>202</v>
      </c>
      <c r="G221" s="1257"/>
      <c r="H221" s="1257"/>
      <c r="I221" s="1260"/>
      <c r="J221" s="1260"/>
    </row>
    <row r="222" spans="1:10" ht="34" customHeight="1">
      <c r="A222" s="964">
        <v>207</v>
      </c>
      <c r="B222" s="1257"/>
      <c r="C222" s="1258"/>
      <c r="D222" s="1262" t="s">
        <v>202</v>
      </c>
      <c r="E222" s="1257"/>
      <c r="F222" s="1259" t="s">
        <v>202</v>
      </c>
      <c r="G222" s="1257"/>
      <c r="H222" s="1257"/>
      <c r="I222" s="1260"/>
      <c r="J222" s="1260"/>
    </row>
    <row r="223" spans="1:10" ht="34" customHeight="1">
      <c r="A223" s="964">
        <v>208</v>
      </c>
      <c r="B223" s="1257"/>
      <c r="C223" s="1258"/>
      <c r="D223" s="1262" t="s">
        <v>202</v>
      </c>
      <c r="E223" s="1257"/>
      <c r="F223" s="1259" t="s">
        <v>202</v>
      </c>
      <c r="G223" s="1257"/>
      <c r="H223" s="1257"/>
      <c r="I223" s="1260"/>
      <c r="J223" s="1260"/>
    </row>
    <row r="224" spans="1:10" ht="34" customHeight="1">
      <c r="A224" s="964">
        <v>209</v>
      </c>
      <c r="B224" s="1257"/>
      <c r="C224" s="1258"/>
      <c r="D224" s="1262" t="s">
        <v>202</v>
      </c>
      <c r="E224" s="1257"/>
      <c r="F224" s="1259" t="s">
        <v>202</v>
      </c>
      <c r="G224" s="1257"/>
      <c r="H224" s="1257"/>
      <c r="I224" s="1260"/>
      <c r="J224" s="1260"/>
    </row>
    <row r="225" spans="1:10" ht="34" customHeight="1">
      <c r="A225" s="964">
        <v>210</v>
      </c>
      <c r="B225" s="1257"/>
      <c r="C225" s="1258"/>
      <c r="D225" s="1262" t="s">
        <v>202</v>
      </c>
      <c r="E225" s="1257"/>
      <c r="F225" s="1259" t="s">
        <v>202</v>
      </c>
      <c r="G225" s="1257"/>
      <c r="H225" s="1257"/>
      <c r="I225" s="1260"/>
      <c r="J225" s="1260"/>
    </row>
    <row r="226" spans="1:10" ht="34" customHeight="1">
      <c r="A226" s="964">
        <v>211</v>
      </c>
      <c r="B226" s="1257"/>
      <c r="C226" s="1258"/>
      <c r="D226" s="1262" t="s">
        <v>202</v>
      </c>
      <c r="E226" s="1257"/>
      <c r="F226" s="1259" t="s">
        <v>202</v>
      </c>
      <c r="G226" s="1257"/>
      <c r="H226" s="1257"/>
      <c r="I226" s="1260"/>
      <c r="J226" s="1260"/>
    </row>
    <row r="227" spans="1:10" ht="34" customHeight="1">
      <c r="A227" s="964">
        <v>212</v>
      </c>
      <c r="B227" s="1257"/>
      <c r="C227" s="1258"/>
      <c r="D227" s="1262" t="s">
        <v>202</v>
      </c>
      <c r="E227" s="1257"/>
      <c r="F227" s="1259" t="s">
        <v>202</v>
      </c>
      <c r="G227" s="1257"/>
      <c r="H227" s="1257"/>
      <c r="I227" s="1260"/>
      <c r="J227" s="1260"/>
    </row>
    <row r="228" spans="1:10" ht="34" customHeight="1">
      <c r="A228" s="964">
        <v>213</v>
      </c>
      <c r="B228" s="1257"/>
      <c r="C228" s="1258"/>
      <c r="D228" s="1262" t="s">
        <v>202</v>
      </c>
      <c r="E228" s="1257"/>
      <c r="F228" s="1259" t="s">
        <v>202</v>
      </c>
      <c r="G228" s="1257"/>
      <c r="H228" s="1257"/>
      <c r="I228" s="1260"/>
      <c r="J228" s="1260"/>
    </row>
    <row r="229" spans="1:10" ht="34" customHeight="1">
      <c r="A229" s="964">
        <v>214</v>
      </c>
      <c r="B229" s="1257"/>
      <c r="C229" s="1258"/>
      <c r="D229" s="1262" t="s">
        <v>202</v>
      </c>
      <c r="E229" s="1257"/>
      <c r="F229" s="1259" t="s">
        <v>202</v>
      </c>
      <c r="G229" s="1257"/>
      <c r="H229" s="1257"/>
      <c r="I229" s="1260"/>
      <c r="J229" s="1260"/>
    </row>
    <row r="230" spans="1:10" ht="34" customHeight="1">
      <c r="A230" s="964">
        <v>215</v>
      </c>
      <c r="B230" s="1257"/>
      <c r="C230" s="1258"/>
      <c r="D230" s="1262" t="s">
        <v>202</v>
      </c>
      <c r="E230" s="1257"/>
      <c r="F230" s="1259" t="s">
        <v>202</v>
      </c>
      <c r="G230" s="1257"/>
      <c r="H230" s="1257"/>
      <c r="I230" s="1260"/>
      <c r="J230" s="1260"/>
    </row>
    <row r="231" spans="1:10" ht="34" customHeight="1">
      <c r="A231" s="964">
        <v>216</v>
      </c>
      <c r="B231" s="1257"/>
      <c r="C231" s="1258"/>
      <c r="D231" s="1262" t="s">
        <v>202</v>
      </c>
      <c r="E231" s="1257"/>
      <c r="F231" s="1259" t="s">
        <v>202</v>
      </c>
      <c r="G231" s="1257"/>
      <c r="H231" s="1257"/>
      <c r="I231" s="1260"/>
      <c r="J231" s="1260"/>
    </row>
    <row r="232" spans="1:10" ht="34" customHeight="1">
      <c r="A232" s="964">
        <v>217</v>
      </c>
      <c r="B232" s="1257"/>
      <c r="C232" s="1258"/>
      <c r="D232" s="1262" t="s">
        <v>202</v>
      </c>
      <c r="E232" s="1257"/>
      <c r="F232" s="1259" t="s">
        <v>202</v>
      </c>
      <c r="G232" s="1257"/>
      <c r="H232" s="1257"/>
      <c r="I232" s="1260"/>
      <c r="J232" s="1260"/>
    </row>
    <row r="233" spans="1:10" ht="34" customHeight="1">
      <c r="A233" s="964">
        <v>218</v>
      </c>
      <c r="B233" s="1257"/>
      <c r="C233" s="1258"/>
      <c r="D233" s="1262" t="s">
        <v>202</v>
      </c>
      <c r="E233" s="1257"/>
      <c r="F233" s="1259" t="s">
        <v>202</v>
      </c>
      <c r="G233" s="1257"/>
      <c r="H233" s="1257"/>
      <c r="I233" s="1260"/>
      <c r="J233" s="1260"/>
    </row>
    <row r="234" spans="1:10" ht="34" customHeight="1">
      <c r="A234" s="964">
        <v>219</v>
      </c>
      <c r="B234" s="1257"/>
      <c r="C234" s="1258"/>
      <c r="D234" s="1262" t="s">
        <v>202</v>
      </c>
      <c r="E234" s="1257"/>
      <c r="F234" s="1259" t="s">
        <v>202</v>
      </c>
      <c r="G234" s="1257"/>
      <c r="H234" s="1257"/>
      <c r="I234" s="1260"/>
      <c r="J234" s="1260"/>
    </row>
    <row r="235" spans="1:10" ht="34" customHeight="1">
      <c r="A235" s="964">
        <v>220</v>
      </c>
      <c r="B235" s="1257"/>
      <c r="C235" s="1258"/>
      <c r="D235" s="1262" t="s">
        <v>202</v>
      </c>
      <c r="E235" s="1257"/>
      <c r="F235" s="1259" t="s">
        <v>202</v>
      </c>
      <c r="G235" s="1257"/>
      <c r="H235" s="1257"/>
      <c r="I235" s="1260"/>
      <c r="J235" s="1260"/>
    </row>
    <row r="236" spans="1:10" ht="34" customHeight="1">
      <c r="A236" s="964">
        <v>221</v>
      </c>
      <c r="B236" s="1257"/>
      <c r="C236" s="1258"/>
      <c r="D236" s="1262" t="s">
        <v>202</v>
      </c>
      <c r="E236" s="1257"/>
      <c r="F236" s="1259" t="s">
        <v>202</v>
      </c>
      <c r="G236" s="1257"/>
      <c r="H236" s="1257"/>
      <c r="I236" s="1260"/>
      <c r="J236" s="1260"/>
    </row>
    <row r="237" spans="1:10" ht="34" customHeight="1">
      <c r="A237" s="964">
        <v>222</v>
      </c>
      <c r="B237" s="1257"/>
      <c r="C237" s="1258"/>
      <c r="D237" s="1262" t="s">
        <v>202</v>
      </c>
      <c r="E237" s="1257"/>
      <c r="F237" s="1259" t="s">
        <v>202</v>
      </c>
      <c r="G237" s="1257"/>
      <c r="H237" s="1257"/>
      <c r="I237" s="1260"/>
      <c r="J237" s="1260"/>
    </row>
    <row r="238" spans="1:10" ht="34" customHeight="1">
      <c r="A238" s="964">
        <v>223</v>
      </c>
      <c r="B238" s="1257"/>
      <c r="C238" s="1258"/>
      <c r="D238" s="1262" t="s">
        <v>202</v>
      </c>
      <c r="E238" s="1257"/>
      <c r="F238" s="1259" t="s">
        <v>202</v>
      </c>
      <c r="G238" s="1257"/>
      <c r="H238" s="1257"/>
      <c r="I238" s="1260"/>
      <c r="J238" s="1260"/>
    </row>
    <row r="239" spans="1:10" ht="34" customHeight="1">
      <c r="A239" s="964">
        <v>224</v>
      </c>
      <c r="B239" s="1257"/>
      <c r="C239" s="1258"/>
      <c r="D239" s="1262" t="s">
        <v>202</v>
      </c>
      <c r="E239" s="1257"/>
      <c r="F239" s="1259" t="s">
        <v>202</v>
      </c>
      <c r="G239" s="1257"/>
      <c r="H239" s="1257"/>
      <c r="I239" s="1260"/>
      <c r="J239" s="1260"/>
    </row>
    <row r="240" spans="1:10" ht="34" customHeight="1">
      <c r="A240" s="964">
        <v>225</v>
      </c>
      <c r="B240" s="1257"/>
      <c r="C240" s="1258"/>
      <c r="D240" s="1262" t="s">
        <v>202</v>
      </c>
      <c r="E240" s="1257"/>
      <c r="F240" s="1259" t="s">
        <v>202</v>
      </c>
      <c r="G240" s="1257"/>
      <c r="H240" s="1257"/>
      <c r="I240" s="1260"/>
      <c r="J240" s="1260"/>
    </row>
    <row r="241" spans="1:10" ht="34" customHeight="1">
      <c r="A241" s="964">
        <v>226</v>
      </c>
      <c r="B241" s="1257"/>
      <c r="C241" s="1258"/>
      <c r="D241" s="1262" t="s">
        <v>202</v>
      </c>
      <c r="E241" s="1257"/>
      <c r="F241" s="1259" t="s">
        <v>202</v>
      </c>
      <c r="G241" s="1257"/>
      <c r="H241" s="1257"/>
      <c r="I241" s="1260"/>
      <c r="J241" s="1260"/>
    </row>
    <row r="242" spans="1:10" ht="34" customHeight="1">
      <c r="A242" s="964">
        <v>227</v>
      </c>
      <c r="B242" s="1257"/>
      <c r="C242" s="1258"/>
      <c r="D242" s="1262" t="s">
        <v>202</v>
      </c>
      <c r="E242" s="1257"/>
      <c r="F242" s="1259" t="s">
        <v>202</v>
      </c>
      <c r="G242" s="1257"/>
      <c r="H242" s="1257"/>
      <c r="I242" s="1260"/>
      <c r="J242" s="1260"/>
    </row>
    <row r="243" spans="1:10" ht="34" customHeight="1">
      <c r="A243" s="964">
        <v>228</v>
      </c>
      <c r="B243" s="1257"/>
      <c r="C243" s="1258"/>
      <c r="D243" s="1262" t="s">
        <v>202</v>
      </c>
      <c r="E243" s="1257"/>
      <c r="F243" s="1259" t="s">
        <v>202</v>
      </c>
      <c r="G243" s="1257"/>
      <c r="H243" s="1257"/>
      <c r="I243" s="1260"/>
      <c r="J243" s="1260"/>
    </row>
    <row r="244" spans="1:10" ht="34" customHeight="1">
      <c r="A244" s="964">
        <v>229</v>
      </c>
      <c r="B244" s="1257"/>
      <c r="C244" s="1258"/>
      <c r="D244" s="1262" t="s">
        <v>202</v>
      </c>
      <c r="E244" s="1257"/>
      <c r="F244" s="1259" t="s">
        <v>202</v>
      </c>
      <c r="G244" s="1257"/>
      <c r="H244" s="1257"/>
      <c r="I244" s="1260"/>
      <c r="J244" s="1260"/>
    </row>
    <row r="245" spans="1:10" ht="34" customHeight="1">
      <c r="A245" s="964">
        <v>230</v>
      </c>
      <c r="B245" s="1257"/>
      <c r="C245" s="1258"/>
      <c r="D245" s="1262" t="s">
        <v>202</v>
      </c>
      <c r="E245" s="1257"/>
      <c r="F245" s="1259" t="s">
        <v>202</v>
      </c>
      <c r="G245" s="1257"/>
      <c r="H245" s="1257"/>
      <c r="I245" s="1260"/>
      <c r="J245" s="1260"/>
    </row>
    <row r="246" spans="1:10" ht="34" customHeight="1">
      <c r="A246" s="964">
        <v>231</v>
      </c>
      <c r="B246" s="1257"/>
      <c r="C246" s="1258"/>
      <c r="D246" s="1262" t="s">
        <v>202</v>
      </c>
      <c r="E246" s="1257"/>
      <c r="F246" s="1259" t="s">
        <v>202</v>
      </c>
      <c r="G246" s="1257"/>
      <c r="H246" s="1257"/>
      <c r="I246" s="1260"/>
      <c r="J246" s="1260"/>
    </row>
    <row r="247" spans="1:10" ht="34" customHeight="1">
      <c r="A247" s="964">
        <v>232</v>
      </c>
      <c r="B247" s="1257"/>
      <c r="C247" s="1258"/>
      <c r="D247" s="1262" t="s">
        <v>202</v>
      </c>
      <c r="E247" s="1257"/>
      <c r="F247" s="1259" t="s">
        <v>202</v>
      </c>
      <c r="G247" s="1257"/>
      <c r="H247" s="1257"/>
      <c r="I247" s="1260"/>
      <c r="J247" s="1260"/>
    </row>
    <row r="248" spans="1:10" ht="34" customHeight="1">
      <c r="A248" s="964">
        <v>233</v>
      </c>
      <c r="B248" s="1257"/>
      <c r="C248" s="1258"/>
      <c r="D248" s="1262" t="s">
        <v>202</v>
      </c>
      <c r="E248" s="1257"/>
      <c r="F248" s="1259" t="s">
        <v>202</v>
      </c>
      <c r="G248" s="1257"/>
      <c r="H248" s="1257"/>
      <c r="I248" s="1260"/>
      <c r="J248" s="1260"/>
    </row>
    <row r="249" spans="1:10" ht="34" customHeight="1">
      <c r="A249" s="964">
        <v>234</v>
      </c>
      <c r="B249" s="1257"/>
      <c r="C249" s="1258"/>
      <c r="D249" s="1262" t="s">
        <v>202</v>
      </c>
      <c r="E249" s="1257"/>
      <c r="F249" s="1259" t="s">
        <v>202</v>
      </c>
      <c r="G249" s="1257"/>
      <c r="H249" s="1257"/>
      <c r="I249" s="1260"/>
      <c r="J249" s="1260"/>
    </row>
    <row r="250" spans="1:10" ht="34" customHeight="1">
      <c r="A250" s="964">
        <v>235</v>
      </c>
      <c r="B250" s="1257"/>
      <c r="C250" s="1258"/>
      <c r="D250" s="1262" t="s">
        <v>202</v>
      </c>
      <c r="E250" s="1257"/>
      <c r="F250" s="1259" t="s">
        <v>202</v>
      </c>
      <c r="G250" s="1257"/>
      <c r="H250" s="1257"/>
      <c r="I250" s="1260"/>
      <c r="J250" s="1260"/>
    </row>
    <row r="251" spans="1:10" ht="34" customHeight="1">
      <c r="A251" s="964">
        <v>236</v>
      </c>
      <c r="B251" s="1257"/>
      <c r="C251" s="1258"/>
      <c r="D251" s="1262" t="s">
        <v>202</v>
      </c>
      <c r="E251" s="1257"/>
      <c r="F251" s="1259" t="s">
        <v>202</v>
      </c>
      <c r="G251" s="1257"/>
      <c r="H251" s="1257"/>
      <c r="I251" s="1260"/>
      <c r="J251" s="1260"/>
    </row>
  </sheetData>
  <sheetProtection algorithmName="SHA-512" hashValue="TqzuxvaHLKvyNQG9n1nzH2ocymwc7FI7qyrRVroS4uSL2PvyarE7BXqri8DoSdoAsGiawC4/v+CieYhfw1N1zw==" saltValue="se2PyOhXiFoEa4WWD9rOKA==" spinCount="100000" sheet="1" objects="1" formatCells="0" formatRows="0" sort="0" autoFilter="0"/>
  <autoFilter ref="A15:J251" xr:uid="{BB9A0BA9-535F-44DE-AA2C-7024344E8551}">
    <sortState xmlns:xlrd2="http://schemas.microsoft.com/office/spreadsheetml/2017/richdata2" ref="A16:J251">
      <sortCondition ref="A15:A251"/>
    </sortState>
  </autoFilter>
  <conditionalFormatting sqref="C8">
    <cfRule type="expression" dxfId="18" priority="6">
      <formula>AND($C$8="",$I$13&gt;0)</formula>
    </cfRule>
  </conditionalFormatting>
  <conditionalFormatting sqref="D3">
    <cfRule type="expression" dxfId="17" priority="7">
      <formula>AND($D$3="«Choisir»",$I$13&gt;0)</formula>
    </cfRule>
  </conditionalFormatting>
  <conditionalFormatting sqref="E2:E13">
    <cfRule type="expression" dxfId="16" priority="3">
      <formula>$D$3="Non"</formula>
    </cfRule>
  </conditionalFormatting>
  <conditionalFormatting sqref="E2:F12 E13">
    <cfRule type="expression" dxfId="15" priority="4">
      <formula>$D$3="Non"</formula>
    </cfRule>
  </conditionalFormatting>
  <conditionalFormatting sqref="F13">
    <cfRule type="expression" dxfId="14" priority="2">
      <formula>$D$3="Non"</formula>
    </cfRule>
  </conditionalFormatting>
  <conditionalFormatting sqref="H4:I10">
    <cfRule type="expression" dxfId="13" priority="1">
      <formula>$D$3="Non"</formula>
    </cfRule>
  </conditionalFormatting>
  <conditionalFormatting sqref="I13:J13 A15:J251">
    <cfRule type="expression" dxfId="12" priority="5">
      <formula>$D$3="Non"</formula>
    </cfRule>
  </conditionalFormatting>
  <dataValidations count="4">
    <dataValidation type="list" allowBlank="1" showInputMessage="1" showErrorMessage="1" sqref="D5" xr:uid="{A810868B-5384-4707-8480-FF9A36615666}">
      <formula1>"«Choisir»,2022,2023"</formula1>
    </dataValidation>
    <dataValidation type="list" errorStyle="warning" allowBlank="1" showInputMessage="1" showErrorMessage="1" sqref="F16:F251" xr:uid="{6CAA9A50-CDC9-4989-BF77-CEDA3CD5E82F}">
      <formula1>"«Choisir»,Préscolaire,Primaire,Secondaire,Familiale,Adulte,Tout public"</formula1>
    </dataValidation>
    <dataValidation allowBlank="1" showInputMessage="1" sqref="G16:G251 B17 B23 B21 B26:B32 E33:E251 E20:E25" xr:uid="{B297B81B-8977-47AA-B58C-F5E0E2194A2F}"/>
    <dataValidation type="list" allowBlank="1" showInputMessage="1" sqref="D3" xr:uid="{D8A679EE-074A-4E06-BBA3-D63F81A792E8}">
      <formula1>"«Choisir»,Oui,Non"</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DD495182-9A28-44A2-8649-62226546AD1A}">
          <x14:formula1>
            <xm:f>REF!$BG$2:$BG$12</xm:f>
          </x14:formula1>
          <xm:sqref>D16:D251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25F03-86C2-41EB-ABAF-195BB32F9AE2}">
  <dimension ref="A1:L251"/>
  <sheetViews>
    <sheetView showGridLines="0" zoomScale="90" zoomScaleNormal="90" workbookViewId="0">
      <selection activeCell="S23" sqref="S23"/>
    </sheetView>
  </sheetViews>
  <sheetFormatPr baseColWidth="10" defaultColWidth="11.453125" defaultRowHeight="14.5"/>
  <cols>
    <col min="1" max="1" width="4.54296875" style="1297" customWidth="1"/>
    <col min="2" max="2" width="55.26953125" style="1297" customWidth="1"/>
    <col min="3" max="3" width="16.7265625" style="1297" customWidth="1"/>
    <col min="4" max="4" width="29.81640625" style="1297" customWidth="1"/>
    <col min="5" max="5" width="49.54296875" style="1297" customWidth="1"/>
    <col min="6" max="6" width="16.453125" style="1297" customWidth="1"/>
    <col min="7" max="7" width="30.1796875" style="1297" customWidth="1"/>
    <col min="8" max="8" width="31.54296875" style="1297" customWidth="1"/>
    <col min="9" max="9" width="14.7265625" style="1297" customWidth="1"/>
    <col min="10" max="10" width="15" style="1297" customWidth="1"/>
    <col min="11" max="16384" width="11.453125" style="1297"/>
  </cols>
  <sheetData>
    <row r="1" spans="1:12" s="1298" customFormat="1" ht="25.5" customHeight="1">
      <c r="A1" s="1263" t="str">
        <f>"Section 9b Plan: Médiation culturelle et activités de sensibilisation en "&amp;CONCATENATE(LEFT('Identification '!$D$7,4)+1,"-",RIGHT('Identification '!$D$7,4)+1)</f>
        <v>Section 9b Plan: Médiation culturelle et activités de sensibilisation en 2026-2027</v>
      </c>
      <c r="B1" s="1243"/>
      <c r="C1" s="1243"/>
      <c r="D1" s="1243"/>
      <c r="E1" s="1302"/>
      <c r="F1" s="1302"/>
      <c r="G1" s="1302"/>
      <c r="H1" s="1303"/>
      <c r="I1" s="1303"/>
      <c r="J1" s="1304" t="s">
        <v>144</v>
      </c>
    </row>
    <row r="2" spans="1:12" s="1299" customFormat="1" ht="22" customHeight="1">
      <c r="E2" s="935" t="s">
        <v>3046</v>
      </c>
      <c r="F2" s="935"/>
      <c r="J2" s="1304" t="s">
        <v>143</v>
      </c>
    </row>
    <row r="3" spans="1:12" s="1300" customFormat="1" ht="22.5" customHeight="1">
      <c r="A3" s="1297"/>
      <c r="B3" s="937"/>
      <c r="C3" s="938" t="s">
        <v>3047</v>
      </c>
      <c r="D3" s="1256" t="s">
        <v>202</v>
      </c>
      <c r="E3" s="939" t="s">
        <v>3048</v>
      </c>
      <c r="F3" s="940" t="str">
        <f t="shared" ref="F3:F12" si="0">IFERROR(SUMIF($D$16:$D$303,E3,$I$16:$I$303)&amp;CONCATENATE(" (",(TEXT((SUMIF($D$16:$D$303,E3,$I$16:$I$303)/$I$13),"0%")),")"),"")</f>
        <v/>
      </c>
    </row>
    <row r="4" spans="1:12" s="1299" customFormat="1" ht="15" customHeight="1">
      <c r="D4" s="942" t="str">
        <f>IF(D3="Non"," - Section non requise.","")</f>
        <v/>
      </c>
      <c r="E4" s="939" t="s">
        <v>3049</v>
      </c>
      <c r="F4" s="940" t="str">
        <f t="shared" si="0"/>
        <v/>
      </c>
      <c r="H4" s="943" t="s">
        <v>2982</v>
      </c>
      <c r="I4" s="944"/>
      <c r="J4" s="1304"/>
    </row>
    <row r="5" spans="1:12" s="1299" customFormat="1" ht="15" customHeight="1">
      <c r="B5" s="947" t="s">
        <v>104</v>
      </c>
      <c r="C5" s="1305"/>
      <c r="D5" s="945"/>
      <c r="E5" s="939" t="s">
        <v>3050</v>
      </c>
      <c r="F5" s="940" t="str">
        <f t="shared" si="0"/>
        <v/>
      </c>
      <c r="H5" s="946" t="s">
        <v>2880</v>
      </c>
      <c r="I5" s="614" t="str">
        <f>IFERROR((SUMIF($F$16:$F$303,"Préscolaire",$I$16:$I$303)+SUMIF($F$16:$F$303,"Primaire",$I$16:$I$303))&amp;CONCATENATE(" (",(TEXT(((SUMIF($F$16:$F$303,"Préscolaire",$I$16:$I$303)+SUMIF($F$16:$F$303,"Primaire",$I$16:$I$303))/$I$13),"0%")),")"),"")</f>
        <v/>
      </c>
      <c r="J5" s="1304"/>
    </row>
    <row r="6" spans="1:12" s="1299" customFormat="1" ht="15" customHeight="1">
      <c r="B6" s="634" t="str">
        <f>IF(AND('Identification '!$F$11="",'Identification '!$F$15&lt;&gt;""),'Identification '!$F$15,IF('Identification '!$F$11="","",IF('Identification '!$F$13="Inscrire le nom de votre organisme dans la cellule F15",'Identification '!$F$15,'Identification '!$F$13)))</f>
        <v/>
      </c>
      <c r="C6" s="254"/>
      <c r="D6" s="254"/>
      <c r="E6" s="939" t="s">
        <v>3051</v>
      </c>
      <c r="F6" s="940" t="str">
        <f t="shared" si="0"/>
        <v/>
      </c>
      <c r="H6" s="613" t="s">
        <v>1857</v>
      </c>
      <c r="I6" s="615" t="str">
        <f>IFERROR(SUMIF($F$16:$F$303,H6,$I$16:$I$303)&amp;CONCATENATE(" (",(TEXT((SUMIF($F$16:$F$303,H6,$I$16:$I$303)/$I$13),"0%")),")"),"")</f>
        <v/>
      </c>
      <c r="J6" s="1304"/>
      <c r="L6" s="948"/>
    </row>
    <row r="7" spans="1:12" s="1299" customFormat="1" ht="15" customHeight="1">
      <c r="E7" s="939" t="s">
        <v>3052</v>
      </c>
      <c r="F7" s="940" t="str">
        <f t="shared" si="0"/>
        <v/>
      </c>
      <c r="H7" s="613" t="s">
        <v>2881</v>
      </c>
      <c r="I7" s="615" t="str">
        <f>IFERROR(SUMIF($F$16:$F$303,H7,$I$16:$I$303)&amp;CONCATENATE(" (",(TEXT((SUMIF($F$16:$F$303,H7,$I$16:$I$303)/$I$13),"0%")),")"),"")</f>
        <v/>
      </c>
      <c r="J7" s="1304"/>
      <c r="L7" s="948"/>
    </row>
    <row r="8" spans="1:12" s="1299" customFormat="1" ht="15" customHeight="1">
      <c r="B8" s="951" t="s">
        <v>3055</v>
      </c>
      <c r="C8" s="952"/>
      <c r="E8" s="939" t="s">
        <v>3053</v>
      </c>
      <c r="F8" s="940" t="str">
        <f t="shared" si="0"/>
        <v/>
      </c>
      <c r="H8" s="613" t="s">
        <v>2882</v>
      </c>
      <c r="I8" s="615" t="str">
        <f>IFERROR(SUMIF($F$16:$F$303,H8,$I$16:$I$303)&amp;CONCATENATE(" (",(TEXT((SUMIF($F$16:$F$303,H8,$I$16:$I$303)/$I$13),"0%")),")"),"")</f>
        <v/>
      </c>
      <c r="J8" s="1304"/>
      <c r="L8" s="948"/>
    </row>
    <row r="9" spans="1:12" s="1301" customFormat="1" ht="15" customHeight="1">
      <c r="B9" s="1299"/>
      <c r="C9" s="945" t="str">
        <f>IF(AND(C8="",I13&gt;0),"Information manquante. SVP corrigez la situation.","")</f>
        <v/>
      </c>
      <c r="D9" s="1305"/>
      <c r="E9" s="939" t="s">
        <v>3054</v>
      </c>
      <c r="F9" s="940" t="str">
        <f t="shared" si="0"/>
        <v/>
      </c>
      <c r="H9" s="613" t="s">
        <v>1865</v>
      </c>
      <c r="I9" s="615" t="str">
        <f>IFERROR(SUMIF($F$16:$F$303,H9,$I$16:$I$303)&amp;CONCATENATE(" (",(TEXT((SUMIF($F$16:$F$303,H9,$I$16:$I$303)/$I$13),"0%")),")"),"")</f>
        <v/>
      </c>
      <c r="J9" s="256"/>
      <c r="K9" s="1306"/>
      <c r="L9" s="948"/>
    </row>
    <row r="10" spans="1:12" s="1299" customFormat="1" ht="20.5" customHeight="1">
      <c r="E10" s="939" t="s">
        <v>3056</v>
      </c>
      <c r="F10" s="940" t="str">
        <f t="shared" si="0"/>
        <v/>
      </c>
      <c r="H10" s="953" t="s">
        <v>315</v>
      </c>
      <c r="I10" s="954">
        <f>IFERROR(SUMIF($F$16:$F$303,"&lt;&gt;*Choisir*",$I$16:$I$303),"")</f>
        <v>0</v>
      </c>
      <c r="L10" s="948"/>
    </row>
    <row r="11" spans="1:12" s="1299" customFormat="1" ht="15" customHeight="1">
      <c r="E11" s="939" t="s">
        <v>3057</v>
      </c>
      <c r="F11" s="940" t="str">
        <f t="shared" si="0"/>
        <v/>
      </c>
      <c r="L11" s="948"/>
    </row>
    <row r="12" spans="1:12" s="1299" customFormat="1" ht="15" customHeight="1" thickBot="1">
      <c r="A12" s="1301"/>
      <c r="E12" s="939" t="s">
        <v>26</v>
      </c>
      <c r="F12" s="940" t="str">
        <f t="shared" si="0"/>
        <v/>
      </c>
      <c r="H12" s="955"/>
      <c r="L12" s="948"/>
    </row>
    <row r="13" spans="1:12" s="1299" customFormat="1" ht="20.5" customHeight="1" thickBot="1">
      <c r="A13" s="1301"/>
      <c r="E13" s="956" t="s">
        <v>8</v>
      </c>
      <c r="F13" s="957">
        <f>IFERROR(SUMIF($D$16:$D$303,"&lt;&gt;*Choisir*",$I$16:$I$303),"")</f>
        <v>0</v>
      </c>
      <c r="H13" s="955"/>
      <c r="I13" s="958">
        <f>SUM(I16:I251)</f>
        <v>0</v>
      </c>
      <c r="J13" s="958">
        <f>SUM(J16:J251)</f>
        <v>0</v>
      </c>
      <c r="L13" s="948"/>
    </row>
    <row r="14" spans="1:12" ht="10.5" customHeight="1">
      <c r="A14" s="1295"/>
      <c r="B14" s="960"/>
      <c r="C14" s="961"/>
      <c r="D14" s="961"/>
      <c r="E14" s="962"/>
      <c r="F14" s="962"/>
      <c r="G14" s="962"/>
      <c r="H14" s="1296"/>
      <c r="I14" s="1296"/>
      <c r="J14" s="1295"/>
      <c r="L14" s="948"/>
    </row>
    <row r="15" spans="1:12" ht="74" customHeight="1">
      <c r="A15" s="1254" t="s">
        <v>3058</v>
      </c>
      <c r="B15" s="1255" t="s">
        <v>24</v>
      </c>
      <c r="C15" s="1254" t="s">
        <v>130</v>
      </c>
      <c r="D15" s="1254" t="s">
        <v>3059</v>
      </c>
      <c r="E15" s="1254" t="s">
        <v>3060</v>
      </c>
      <c r="F15" s="1254" t="s">
        <v>3092</v>
      </c>
      <c r="G15" s="1254" t="s">
        <v>3061</v>
      </c>
      <c r="H15" s="1254" t="s">
        <v>3093</v>
      </c>
      <c r="I15" s="1254" t="s">
        <v>139</v>
      </c>
      <c r="J15" s="1254" t="s">
        <v>3062</v>
      </c>
      <c r="L15" s="948"/>
    </row>
    <row r="16" spans="1:12" ht="34" customHeight="1">
      <c r="A16" s="964">
        <v>1</v>
      </c>
      <c r="B16" s="1257"/>
      <c r="C16" s="1258"/>
      <c r="D16" s="1262" t="s">
        <v>202</v>
      </c>
      <c r="E16" s="1257"/>
      <c r="F16" s="1259" t="s">
        <v>202</v>
      </c>
      <c r="G16" s="1257"/>
      <c r="H16" s="1257"/>
      <c r="I16" s="1260"/>
      <c r="J16" s="1260"/>
      <c r="L16" s="948"/>
    </row>
    <row r="17" spans="1:12" ht="34" customHeight="1">
      <c r="A17" s="964">
        <v>2</v>
      </c>
      <c r="B17" s="1257"/>
      <c r="C17" s="1258"/>
      <c r="D17" s="1262" t="s">
        <v>202</v>
      </c>
      <c r="E17" s="1257"/>
      <c r="F17" s="1259" t="s">
        <v>202</v>
      </c>
      <c r="G17" s="1257"/>
      <c r="H17" s="1257"/>
      <c r="I17" s="1260"/>
      <c r="J17" s="1260"/>
      <c r="L17" s="948"/>
    </row>
    <row r="18" spans="1:12" ht="34" customHeight="1">
      <c r="A18" s="964">
        <v>3</v>
      </c>
      <c r="B18" s="1257"/>
      <c r="C18" s="1258"/>
      <c r="D18" s="1262" t="s">
        <v>202</v>
      </c>
      <c r="E18" s="1257"/>
      <c r="F18" s="1259" t="s">
        <v>202</v>
      </c>
      <c r="G18" s="1257"/>
      <c r="H18" s="1257"/>
      <c r="I18" s="1260"/>
      <c r="J18" s="1260"/>
    </row>
    <row r="19" spans="1:12" ht="34" customHeight="1">
      <c r="A19" s="964">
        <v>4</v>
      </c>
      <c r="B19" s="1257"/>
      <c r="C19" s="1258"/>
      <c r="D19" s="1262" t="s">
        <v>202</v>
      </c>
      <c r="E19" s="1257"/>
      <c r="F19" s="1259" t="s">
        <v>202</v>
      </c>
      <c r="G19" s="1257"/>
      <c r="H19" s="1257"/>
      <c r="I19" s="1260"/>
      <c r="J19" s="1260"/>
    </row>
    <row r="20" spans="1:12" ht="34" customHeight="1">
      <c r="A20" s="964">
        <v>5</v>
      </c>
      <c r="B20" s="1257"/>
      <c r="C20" s="1258"/>
      <c r="D20" s="1262" t="s">
        <v>202</v>
      </c>
      <c r="E20" s="1257"/>
      <c r="F20" s="1259" t="s">
        <v>202</v>
      </c>
      <c r="G20" s="1257"/>
      <c r="H20" s="1257"/>
      <c r="I20" s="1260"/>
      <c r="J20" s="1260"/>
    </row>
    <row r="21" spans="1:12" ht="34" customHeight="1">
      <c r="A21" s="964">
        <v>6</v>
      </c>
      <c r="B21" s="1257"/>
      <c r="C21" s="1258"/>
      <c r="D21" s="1262" t="s">
        <v>202</v>
      </c>
      <c r="E21" s="1257"/>
      <c r="F21" s="1259" t="s">
        <v>202</v>
      </c>
      <c r="G21" s="1257"/>
      <c r="H21" s="1257"/>
      <c r="I21" s="1260"/>
      <c r="J21" s="1260"/>
    </row>
    <row r="22" spans="1:12" ht="34" customHeight="1">
      <c r="A22" s="964">
        <v>7</v>
      </c>
      <c r="B22" s="1257"/>
      <c r="C22" s="1258"/>
      <c r="D22" s="1262" t="s">
        <v>202</v>
      </c>
      <c r="E22" s="1257"/>
      <c r="F22" s="1259" t="s">
        <v>202</v>
      </c>
      <c r="G22" s="1257"/>
      <c r="H22" s="1257"/>
      <c r="I22" s="1260"/>
      <c r="J22" s="1260"/>
    </row>
    <row r="23" spans="1:12" ht="34" customHeight="1">
      <c r="A23" s="964">
        <v>8</v>
      </c>
      <c r="B23" s="1257"/>
      <c r="C23" s="1258"/>
      <c r="D23" s="1262" t="s">
        <v>202</v>
      </c>
      <c r="E23" s="1257"/>
      <c r="F23" s="1259" t="s">
        <v>202</v>
      </c>
      <c r="G23" s="1257"/>
      <c r="H23" s="1257"/>
      <c r="I23" s="1260"/>
      <c r="J23" s="1260"/>
    </row>
    <row r="24" spans="1:12" ht="34" customHeight="1">
      <c r="A24" s="964">
        <v>9</v>
      </c>
      <c r="B24" s="1257"/>
      <c r="C24" s="1258"/>
      <c r="D24" s="1262" t="s">
        <v>202</v>
      </c>
      <c r="E24" s="1257"/>
      <c r="F24" s="1259" t="s">
        <v>202</v>
      </c>
      <c r="G24" s="1257"/>
      <c r="H24" s="1257"/>
      <c r="I24" s="1260"/>
      <c r="J24" s="1260"/>
    </row>
    <row r="25" spans="1:12" ht="34" customHeight="1">
      <c r="A25" s="964">
        <v>10</v>
      </c>
      <c r="B25" s="1257"/>
      <c r="C25" s="1258"/>
      <c r="D25" s="1262" t="s">
        <v>202</v>
      </c>
      <c r="E25" s="1257"/>
      <c r="F25" s="1259" t="s">
        <v>202</v>
      </c>
      <c r="G25" s="1257"/>
      <c r="H25" s="1257"/>
      <c r="I25" s="1260"/>
      <c r="J25" s="1260"/>
    </row>
    <row r="26" spans="1:12" ht="34" customHeight="1">
      <c r="A26" s="964">
        <v>11</v>
      </c>
      <c r="B26" s="1257"/>
      <c r="C26" s="1258"/>
      <c r="D26" s="1262" t="s">
        <v>202</v>
      </c>
      <c r="E26" s="1257"/>
      <c r="F26" s="1259" t="s">
        <v>202</v>
      </c>
      <c r="G26" s="1257"/>
      <c r="H26" s="1257"/>
      <c r="I26" s="1260"/>
      <c r="J26" s="1260"/>
    </row>
    <row r="27" spans="1:12" ht="34" customHeight="1">
      <c r="A27" s="964">
        <v>12</v>
      </c>
      <c r="B27" s="1257"/>
      <c r="C27" s="1258"/>
      <c r="D27" s="1262" t="s">
        <v>202</v>
      </c>
      <c r="E27" s="1437"/>
      <c r="F27" s="1259" t="s">
        <v>202</v>
      </c>
      <c r="G27" s="1257"/>
      <c r="H27" s="1257"/>
      <c r="I27" s="1260"/>
      <c r="J27" s="1260"/>
    </row>
    <row r="28" spans="1:12" ht="34" customHeight="1">
      <c r="A28" s="964">
        <v>13</v>
      </c>
      <c r="B28" s="1257"/>
      <c r="C28" s="1258"/>
      <c r="D28" s="1262" t="s">
        <v>202</v>
      </c>
      <c r="E28" s="1257"/>
      <c r="F28" s="1259" t="s">
        <v>202</v>
      </c>
      <c r="G28" s="1257"/>
      <c r="H28" s="1257"/>
      <c r="I28" s="1260"/>
      <c r="J28" s="1260"/>
    </row>
    <row r="29" spans="1:12" ht="34" customHeight="1">
      <c r="A29" s="964">
        <v>14</v>
      </c>
      <c r="B29" s="1257"/>
      <c r="C29" s="1258"/>
      <c r="D29" s="1262" t="s">
        <v>202</v>
      </c>
      <c r="E29" s="1261"/>
      <c r="F29" s="1259" t="s">
        <v>202</v>
      </c>
      <c r="G29" s="1257"/>
      <c r="H29" s="1257"/>
      <c r="I29" s="1260"/>
      <c r="J29" s="1260"/>
    </row>
    <row r="30" spans="1:12" ht="34" customHeight="1">
      <c r="A30" s="964">
        <v>15</v>
      </c>
      <c r="B30" s="1257"/>
      <c r="C30" s="1258"/>
      <c r="D30" s="1262" t="s">
        <v>202</v>
      </c>
      <c r="E30" s="1261"/>
      <c r="F30" s="1259" t="s">
        <v>202</v>
      </c>
      <c r="G30" s="1257"/>
      <c r="H30" s="1257"/>
      <c r="I30" s="1260"/>
      <c r="J30" s="1260"/>
    </row>
    <row r="31" spans="1:12" ht="34" customHeight="1">
      <c r="A31" s="964">
        <v>16</v>
      </c>
      <c r="B31" s="1257"/>
      <c r="C31" s="1258"/>
      <c r="D31" s="1262" t="s">
        <v>202</v>
      </c>
      <c r="E31" s="1261"/>
      <c r="F31" s="1259" t="s">
        <v>202</v>
      </c>
      <c r="G31" s="1257"/>
      <c r="H31" s="1257"/>
      <c r="I31" s="1260"/>
      <c r="J31" s="1260"/>
    </row>
    <row r="32" spans="1:12" ht="34" customHeight="1">
      <c r="A32" s="964">
        <v>17</v>
      </c>
      <c r="B32" s="1257"/>
      <c r="C32" s="1258"/>
      <c r="D32" s="1262" t="s">
        <v>202</v>
      </c>
      <c r="E32" s="1261"/>
      <c r="F32" s="1259" t="s">
        <v>202</v>
      </c>
      <c r="G32" s="1257"/>
      <c r="H32" s="1257"/>
      <c r="I32" s="1260"/>
      <c r="J32" s="1260"/>
    </row>
    <row r="33" spans="1:10" ht="34" customHeight="1">
      <c r="A33" s="964">
        <v>18</v>
      </c>
      <c r="B33" s="1257"/>
      <c r="C33" s="1258"/>
      <c r="D33" s="1262" t="s">
        <v>202</v>
      </c>
      <c r="E33" s="1257"/>
      <c r="F33" s="1259" t="s">
        <v>202</v>
      </c>
      <c r="G33" s="1257"/>
      <c r="H33" s="1257"/>
      <c r="I33" s="1260"/>
      <c r="J33" s="1260"/>
    </row>
    <row r="34" spans="1:10" ht="34" customHeight="1">
      <c r="A34" s="964">
        <v>19</v>
      </c>
      <c r="B34" s="1257"/>
      <c r="C34" s="1258"/>
      <c r="D34" s="1262" t="s">
        <v>202</v>
      </c>
      <c r="E34" s="1257"/>
      <c r="F34" s="1259" t="s">
        <v>202</v>
      </c>
      <c r="G34" s="1257"/>
      <c r="H34" s="1257"/>
      <c r="I34" s="1260"/>
      <c r="J34" s="1260"/>
    </row>
    <row r="35" spans="1:10" ht="34" customHeight="1">
      <c r="A35" s="964">
        <v>20</v>
      </c>
      <c r="B35" s="1257"/>
      <c r="C35" s="1258"/>
      <c r="D35" s="1262" t="s">
        <v>202</v>
      </c>
      <c r="E35" s="1257"/>
      <c r="F35" s="1259" t="s">
        <v>202</v>
      </c>
      <c r="G35" s="1257"/>
      <c r="H35" s="1257"/>
      <c r="I35" s="1260"/>
      <c r="J35" s="1260"/>
    </row>
    <row r="36" spans="1:10" ht="34" customHeight="1">
      <c r="A36" s="964">
        <v>21</v>
      </c>
      <c r="B36" s="1257"/>
      <c r="C36" s="1258"/>
      <c r="D36" s="1262" t="s">
        <v>202</v>
      </c>
      <c r="E36" s="1257"/>
      <c r="F36" s="1259" t="s">
        <v>202</v>
      </c>
      <c r="G36" s="1257"/>
      <c r="H36" s="1257"/>
      <c r="I36" s="1260"/>
      <c r="J36" s="1260"/>
    </row>
    <row r="37" spans="1:10" ht="34" customHeight="1">
      <c r="A37" s="964">
        <v>22</v>
      </c>
      <c r="B37" s="1257"/>
      <c r="C37" s="1258"/>
      <c r="D37" s="1262" t="s">
        <v>202</v>
      </c>
      <c r="E37" s="1257"/>
      <c r="F37" s="1259" t="s">
        <v>202</v>
      </c>
      <c r="G37" s="1257"/>
      <c r="H37" s="1257"/>
      <c r="I37" s="1260"/>
      <c r="J37" s="1260"/>
    </row>
    <row r="38" spans="1:10" ht="34" customHeight="1">
      <c r="A38" s="964">
        <v>23</v>
      </c>
      <c r="B38" s="1257"/>
      <c r="C38" s="1258"/>
      <c r="D38" s="1262" t="s">
        <v>202</v>
      </c>
      <c r="E38" s="1257"/>
      <c r="F38" s="1259" t="s">
        <v>202</v>
      </c>
      <c r="G38" s="1257"/>
      <c r="H38" s="1257"/>
      <c r="I38" s="1260"/>
      <c r="J38" s="1260"/>
    </row>
    <row r="39" spans="1:10" ht="34" customHeight="1">
      <c r="A39" s="964">
        <v>24</v>
      </c>
      <c r="B39" s="1257"/>
      <c r="C39" s="1258"/>
      <c r="D39" s="1262" t="s">
        <v>202</v>
      </c>
      <c r="E39" s="1257"/>
      <c r="F39" s="1259" t="s">
        <v>202</v>
      </c>
      <c r="G39" s="1257"/>
      <c r="H39" s="1257"/>
      <c r="I39" s="1260"/>
      <c r="J39" s="1260"/>
    </row>
    <row r="40" spans="1:10" ht="34" customHeight="1">
      <c r="A40" s="964">
        <v>25</v>
      </c>
      <c r="B40" s="1257"/>
      <c r="C40" s="1258"/>
      <c r="D40" s="1262" t="s">
        <v>202</v>
      </c>
      <c r="E40" s="1257"/>
      <c r="F40" s="1259" t="s">
        <v>202</v>
      </c>
      <c r="G40" s="1257"/>
      <c r="H40" s="1257"/>
      <c r="I40" s="1260"/>
      <c r="J40" s="1260"/>
    </row>
    <row r="41" spans="1:10" ht="34" customHeight="1">
      <c r="A41" s="964">
        <v>26</v>
      </c>
      <c r="B41" s="1257"/>
      <c r="C41" s="1258"/>
      <c r="D41" s="1262" t="s">
        <v>202</v>
      </c>
      <c r="E41" s="1257"/>
      <c r="F41" s="1259" t="s">
        <v>202</v>
      </c>
      <c r="G41" s="1257"/>
      <c r="H41" s="1257"/>
      <c r="I41" s="1260"/>
      <c r="J41" s="1260"/>
    </row>
    <row r="42" spans="1:10" ht="34" customHeight="1">
      <c r="A42" s="964">
        <v>27</v>
      </c>
      <c r="B42" s="1257"/>
      <c r="C42" s="1258"/>
      <c r="D42" s="1262" t="s">
        <v>202</v>
      </c>
      <c r="E42" s="1257"/>
      <c r="F42" s="1259" t="s">
        <v>202</v>
      </c>
      <c r="G42" s="1257"/>
      <c r="H42" s="1257"/>
      <c r="I42" s="1260"/>
      <c r="J42" s="1260"/>
    </row>
    <row r="43" spans="1:10" ht="34" customHeight="1">
      <c r="A43" s="964">
        <v>28</v>
      </c>
      <c r="B43" s="1257"/>
      <c r="C43" s="1258"/>
      <c r="D43" s="1262" t="s">
        <v>202</v>
      </c>
      <c r="E43" s="1257"/>
      <c r="F43" s="1259" t="s">
        <v>202</v>
      </c>
      <c r="G43" s="1257"/>
      <c r="H43" s="1257"/>
      <c r="I43" s="1260"/>
      <c r="J43" s="1260"/>
    </row>
    <row r="44" spans="1:10" ht="34" customHeight="1">
      <c r="A44" s="964">
        <v>29</v>
      </c>
      <c r="B44" s="1257"/>
      <c r="C44" s="1258"/>
      <c r="D44" s="1262" t="s">
        <v>202</v>
      </c>
      <c r="E44" s="1257"/>
      <c r="F44" s="1259" t="s">
        <v>202</v>
      </c>
      <c r="G44" s="1257"/>
      <c r="H44" s="1257"/>
      <c r="I44" s="1260"/>
      <c r="J44" s="1260"/>
    </row>
    <row r="45" spans="1:10" ht="34" customHeight="1">
      <c r="A45" s="964">
        <v>30</v>
      </c>
      <c r="B45" s="1257"/>
      <c r="C45" s="1258"/>
      <c r="D45" s="1262" t="s">
        <v>202</v>
      </c>
      <c r="E45" s="1257"/>
      <c r="F45" s="1259" t="s">
        <v>202</v>
      </c>
      <c r="G45" s="1257"/>
      <c r="H45" s="1257"/>
      <c r="I45" s="1260"/>
      <c r="J45" s="1260"/>
    </row>
    <row r="46" spans="1:10" ht="34" customHeight="1">
      <c r="A46" s="964">
        <v>31</v>
      </c>
      <c r="B46" s="1257"/>
      <c r="C46" s="1258"/>
      <c r="D46" s="1262" t="s">
        <v>202</v>
      </c>
      <c r="E46" s="1257"/>
      <c r="F46" s="1259" t="s">
        <v>202</v>
      </c>
      <c r="G46" s="1257"/>
      <c r="H46" s="1257"/>
      <c r="I46" s="1260"/>
      <c r="J46" s="1260"/>
    </row>
    <row r="47" spans="1:10" ht="34" customHeight="1">
      <c r="A47" s="964">
        <v>32</v>
      </c>
      <c r="B47" s="1257"/>
      <c r="C47" s="1258"/>
      <c r="D47" s="1262" t="s">
        <v>202</v>
      </c>
      <c r="E47" s="1257"/>
      <c r="F47" s="1259" t="s">
        <v>202</v>
      </c>
      <c r="G47" s="1257"/>
      <c r="H47" s="1257"/>
      <c r="I47" s="1260"/>
      <c r="J47" s="1260"/>
    </row>
    <row r="48" spans="1:10" ht="34" customHeight="1">
      <c r="A48" s="964">
        <v>33</v>
      </c>
      <c r="B48" s="1257"/>
      <c r="C48" s="1258"/>
      <c r="D48" s="1262" t="s">
        <v>202</v>
      </c>
      <c r="E48" s="1257"/>
      <c r="F48" s="1259" t="s">
        <v>202</v>
      </c>
      <c r="G48" s="1257"/>
      <c r="H48" s="1257"/>
      <c r="I48" s="1260"/>
      <c r="J48" s="1260"/>
    </row>
    <row r="49" spans="1:10" ht="34" customHeight="1">
      <c r="A49" s="964">
        <v>34</v>
      </c>
      <c r="B49" s="1257"/>
      <c r="C49" s="1258"/>
      <c r="D49" s="1262" t="s">
        <v>202</v>
      </c>
      <c r="E49" s="1257"/>
      <c r="F49" s="1259" t="s">
        <v>202</v>
      </c>
      <c r="G49" s="1257"/>
      <c r="H49" s="1257"/>
      <c r="I49" s="1260"/>
      <c r="J49" s="1260"/>
    </row>
    <row r="50" spans="1:10" ht="34" customHeight="1">
      <c r="A50" s="964">
        <v>35</v>
      </c>
      <c r="B50" s="1257"/>
      <c r="C50" s="1258"/>
      <c r="D50" s="1262" t="s">
        <v>202</v>
      </c>
      <c r="E50" s="1257"/>
      <c r="F50" s="1259" t="s">
        <v>202</v>
      </c>
      <c r="G50" s="1257"/>
      <c r="H50" s="1257"/>
      <c r="I50" s="1260"/>
      <c r="J50" s="1260"/>
    </row>
    <row r="51" spans="1:10" ht="34" customHeight="1">
      <c r="A51" s="964">
        <v>36</v>
      </c>
      <c r="B51" s="1257"/>
      <c r="C51" s="1258"/>
      <c r="D51" s="1262" t="s">
        <v>202</v>
      </c>
      <c r="E51" s="1257"/>
      <c r="F51" s="1259" t="s">
        <v>202</v>
      </c>
      <c r="G51" s="1257"/>
      <c r="H51" s="1257"/>
      <c r="I51" s="1260"/>
      <c r="J51" s="1260"/>
    </row>
    <row r="52" spans="1:10" ht="34" customHeight="1">
      <c r="A52" s="964">
        <v>37</v>
      </c>
      <c r="B52" s="1257"/>
      <c r="C52" s="1258"/>
      <c r="D52" s="1262" t="s">
        <v>202</v>
      </c>
      <c r="E52" s="1257"/>
      <c r="F52" s="1259" t="s">
        <v>202</v>
      </c>
      <c r="G52" s="1257"/>
      <c r="H52" s="1257"/>
      <c r="I52" s="1260"/>
      <c r="J52" s="1260"/>
    </row>
    <row r="53" spans="1:10" ht="34" customHeight="1">
      <c r="A53" s="964">
        <v>38</v>
      </c>
      <c r="B53" s="1257"/>
      <c r="C53" s="1258"/>
      <c r="D53" s="1262" t="s">
        <v>202</v>
      </c>
      <c r="E53" s="1257"/>
      <c r="F53" s="1259" t="s">
        <v>202</v>
      </c>
      <c r="G53" s="1257"/>
      <c r="H53" s="1257"/>
      <c r="I53" s="1260"/>
      <c r="J53" s="1260"/>
    </row>
    <row r="54" spans="1:10" ht="34" customHeight="1">
      <c r="A54" s="964">
        <v>39</v>
      </c>
      <c r="B54" s="1257"/>
      <c r="C54" s="1258"/>
      <c r="D54" s="1262" t="s">
        <v>202</v>
      </c>
      <c r="E54" s="1257"/>
      <c r="F54" s="1259" t="s">
        <v>202</v>
      </c>
      <c r="G54" s="1257"/>
      <c r="H54" s="1257"/>
      <c r="I54" s="1260"/>
      <c r="J54" s="1260"/>
    </row>
    <row r="55" spans="1:10" ht="34" customHeight="1">
      <c r="A55" s="964">
        <v>40</v>
      </c>
      <c r="B55" s="1257"/>
      <c r="C55" s="1258"/>
      <c r="D55" s="1262" t="s">
        <v>202</v>
      </c>
      <c r="E55" s="1257"/>
      <c r="F55" s="1259" t="s">
        <v>202</v>
      </c>
      <c r="G55" s="1257"/>
      <c r="H55" s="1257"/>
      <c r="I55" s="1260"/>
      <c r="J55" s="1260"/>
    </row>
    <row r="56" spans="1:10" ht="34" customHeight="1">
      <c r="A56" s="964">
        <v>41</v>
      </c>
      <c r="B56" s="1257"/>
      <c r="C56" s="1258"/>
      <c r="D56" s="1262" t="s">
        <v>202</v>
      </c>
      <c r="E56" s="1257"/>
      <c r="F56" s="1259" t="s">
        <v>202</v>
      </c>
      <c r="G56" s="1257"/>
      <c r="H56" s="1257"/>
      <c r="I56" s="1260"/>
      <c r="J56" s="1260"/>
    </row>
    <row r="57" spans="1:10" ht="34" customHeight="1">
      <c r="A57" s="964">
        <v>42</v>
      </c>
      <c r="B57" s="1257"/>
      <c r="C57" s="1258"/>
      <c r="D57" s="1262" t="s">
        <v>202</v>
      </c>
      <c r="E57" s="1257"/>
      <c r="F57" s="1259" t="s">
        <v>202</v>
      </c>
      <c r="G57" s="1257"/>
      <c r="H57" s="1257"/>
      <c r="I57" s="1260"/>
      <c r="J57" s="1260"/>
    </row>
    <row r="58" spans="1:10" ht="34" customHeight="1">
      <c r="A58" s="964">
        <v>43</v>
      </c>
      <c r="B58" s="1257"/>
      <c r="C58" s="1258"/>
      <c r="D58" s="1262" t="s">
        <v>202</v>
      </c>
      <c r="E58" s="1257"/>
      <c r="F58" s="1259" t="s">
        <v>202</v>
      </c>
      <c r="G58" s="1257"/>
      <c r="H58" s="1257"/>
      <c r="I58" s="1260"/>
      <c r="J58" s="1260"/>
    </row>
    <row r="59" spans="1:10" ht="34" customHeight="1">
      <c r="A59" s="964">
        <v>44</v>
      </c>
      <c r="B59" s="1257"/>
      <c r="C59" s="1258"/>
      <c r="D59" s="1262" t="s">
        <v>202</v>
      </c>
      <c r="E59" s="1257"/>
      <c r="F59" s="1259" t="s">
        <v>202</v>
      </c>
      <c r="G59" s="1257"/>
      <c r="H59" s="1257"/>
      <c r="I59" s="1260"/>
      <c r="J59" s="1260"/>
    </row>
    <row r="60" spans="1:10" ht="34" customHeight="1">
      <c r="A60" s="964">
        <v>45</v>
      </c>
      <c r="B60" s="1257"/>
      <c r="C60" s="1258"/>
      <c r="D60" s="1262" t="s">
        <v>202</v>
      </c>
      <c r="E60" s="1257"/>
      <c r="F60" s="1259" t="s">
        <v>202</v>
      </c>
      <c r="G60" s="1257"/>
      <c r="H60" s="1257"/>
      <c r="I60" s="1260"/>
      <c r="J60" s="1260"/>
    </row>
    <row r="61" spans="1:10" ht="34" customHeight="1">
      <c r="A61" s="964">
        <v>46</v>
      </c>
      <c r="B61" s="1257"/>
      <c r="C61" s="1258"/>
      <c r="D61" s="1262" t="s">
        <v>202</v>
      </c>
      <c r="E61" s="1257"/>
      <c r="F61" s="1259" t="s">
        <v>202</v>
      </c>
      <c r="G61" s="1257"/>
      <c r="H61" s="1257"/>
      <c r="I61" s="1260"/>
      <c r="J61" s="1260"/>
    </row>
    <row r="62" spans="1:10" ht="34" customHeight="1">
      <c r="A62" s="964">
        <v>47</v>
      </c>
      <c r="B62" s="1257"/>
      <c r="C62" s="1258"/>
      <c r="D62" s="1262" t="s">
        <v>202</v>
      </c>
      <c r="E62" s="1257"/>
      <c r="F62" s="1259" t="s">
        <v>202</v>
      </c>
      <c r="G62" s="1257"/>
      <c r="H62" s="1257"/>
      <c r="I62" s="1260"/>
      <c r="J62" s="1260"/>
    </row>
    <row r="63" spans="1:10" ht="34" customHeight="1">
      <c r="A63" s="964">
        <v>48</v>
      </c>
      <c r="B63" s="1257"/>
      <c r="C63" s="1258"/>
      <c r="D63" s="1262" t="s">
        <v>202</v>
      </c>
      <c r="E63" s="1257"/>
      <c r="F63" s="1259" t="s">
        <v>202</v>
      </c>
      <c r="G63" s="1257"/>
      <c r="H63" s="1257"/>
      <c r="I63" s="1260"/>
      <c r="J63" s="1260"/>
    </row>
    <row r="64" spans="1:10" ht="34" customHeight="1">
      <c r="A64" s="964">
        <v>49</v>
      </c>
      <c r="B64" s="1257"/>
      <c r="C64" s="1258"/>
      <c r="D64" s="1262" t="s">
        <v>202</v>
      </c>
      <c r="E64" s="1257"/>
      <c r="F64" s="1259" t="s">
        <v>202</v>
      </c>
      <c r="G64" s="1257"/>
      <c r="H64" s="1257"/>
      <c r="I64" s="1260"/>
      <c r="J64" s="1260"/>
    </row>
    <row r="65" spans="1:10" ht="34" customHeight="1">
      <c r="A65" s="964">
        <v>50</v>
      </c>
      <c r="B65" s="1257"/>
      <c r="C65" s="1258"/>
      <c r="D65" s="1262" t="s">
        <v>202</v>
      </c>
      <c r="E65" s="1257"/>
      <c r="F65" s="1259" t="s">
        <v>202</v>
      </c>
      <c r="G65" s="1257"/>
      <c r="H65" s="1257"/>
      <c r="I65" s="1260"/>
      <c r="J65" s="1260"/>
    </row>
    <row r="66" spans="1:10" ht="34" customHeight="1">
      <c r="A66" s="964">
        <v>51</v>
      </c>
      <c r="B66" s="1257"/>
      <c r="C66" s="1258"/>
      <c r="D66" s="1262" t="s">
        <v>202</v>
      </c>
      <c r="E66" s="1257"/>
      <c r="F66" s="1259" t="s">
        <v>202</v>
      </c>
      <c r="G66" s="1257"/>
      <c r="H66" s="1257"/>
      <c r="I66" s="1260"/>
      <c r="J66" s="1260"/>
    </row>
    <row r="67" spans="1:10" ht="34" customHeight="1">
      <c r="A67" s="964">
        <v>52</v>
      </c>
      <c r="B67" s="1257"/>
      <c r="C67" s="1258"/>
      <c r="D67" s="1262" t="s">
        <v>202</v>
      </c>
      <c r="E67" s="1257"/>
      <c r="F67" s="1259" t="s">
        <v>202</v>
      </c>
      <c r="G67" s="1257"/>
      <c r="H67" s="1257"/>
      <c r="I67" s="1260"/>
      <c r="J67" s="1260"/>
    </row>
    <row r="68" spans="1:10" ht="34" customHeight="1">
      <c r="A68" s="964">
        <v>53</v>
      </c>
      <c r="B68" s="1257"/>
      <c r="C68" s="1258"/>
      <c r="D68" s="1262" t="s">
        <v>202</v>
      </c>
      <c r="E68" s="1257"/>
      <c r="F68" s="1259" t="s">
        <v>202</v>
      </c>
      <c r="G68" s="1257"/>
      <c r="H68" s="1257"/>
      <c r="I68" s="1260"/>
      <c r="J68" s="1260"/>
    </row>
    <row r="69" spans="1:10" ht="34" customHeight="1">
      <c r="A69" s="964">
        <v>54</v>
      </c>
      <c r="B69" s="1257"/>
      <c r="C69" s="1258"/>
      <c r="D69" s="1262" t="s">
        <v>202</v>
      </c>
      <c r="E69" s="1257"/>
      <c r="F69" s="1259" t="s">
        <v>202</v>
      </c>
      <c r="G69" s="1257"/>
      <c r="H69" s="1257"/>
      <c r="I69" s="1260"/>
      <c r="J69" s="1260"/>
    </row>
    <row r="70" spans="1:10" ht="34" customHeight="1">
      <c r="A70" s="964">
        <v>55</v>
      </c>
      <c r="B70" s="1257"/>
      <c r="C70" s="1258"/>
      <c r="D70" s="1262" t="s">
        <v>202</v>
      </c>
      <c r="E70" s="1257"/>
      <c r="F70" s="1259" t="s">
        <v>202</v>
      </c>
      <c r="G70" s="1257"/>
      <c r="H70" s="1257"/>
      <c r="I70" s="1260"/>
      <c r="J70" s="1260"/>
    </row>
    <row r="71" spans="1:10" ht="34" customHeight="1">
      <c r="A71" s="964">
        <v>56</v>
      </c>
      <c r="B71" s="1257"/>
      <c r="C71" s="1258"/>
      <c r="D71" s="1262" t="s">
        <v>202</v>
      </c>
      <c r="E71" s="1257"/>
      <c r="F71" s="1259" t="s">
        <v>202</v>
      </c>
      <c r="G71" s="1257"/>
      <c r="H71" s="1257"/>
      <c r="I71" s="1260"/>
      <c r="J71" s="1260"/>
    </row>
    <row r="72" spans="1:10" ht="34" customHeight="1">
      <c r="A72" s="964">
        <v>57</v>
      </c>
      <c r="B72" s="1257"/>
      <c r="C72" s="1258"/>
      <c r="D72" s="1262" t="s">
        <v>202</v>
      </c>
      <c r="E72" s="1257"/>
      <c r="F72" s="1259" t="s">
        <v>202</v>
      </c>
      <c r="G72" s="1257"/>
      <c r="H72" s="1257"/>
      <c r="I72" s="1260"/>
      <c r="J72" s="1260"/>
    </row>
    <row r="73" spans="1:10" ht="34" customHeight="1">
      <c r="A73" s="964">
        <v>58</v>
      </c>
      <c r="B73" s="1257"/>
      <c r="C73" s="1258"/>
      <c r="D73" s="1262" t="s">
        <v>202</v>
      </c>
      <c r="E73" s="1257"/>
      <c r="F73" s="1259" t="s">
        <v>202</v>
      </c>
      <c r="G73" s="1257"/>
      <c r="H73" s="1257"/>
      <c r="I73" s="1260"/>
      <c r="J73" s="1260"/>
    </row>
    <row r="74" spans="1:10" ht="34" customHeight="1">
      <c r="A74" s="964">
        <v>59</v>
      </c>
      <c r="B74" s="1257"/>
      <c r="C74" s="1258"/>
      <c r="D74" s="1262" t="s">
        <v>202</v>
      </c>
      <c r="E74" s="1257"/>
      <c r="F74" s="1259" t="s">
        <v>202</v>
      </c>
      <c r="G74" s="1257"/>
      <c r="H74" s="1257"/>
      <c r="I74" s="1260"/>
      <c r="J74" s="1260"/>
    </row>
    <row r="75" spans="1:10" ht="34" customHeight="1">
      <c r="A75" s="964">
        <v>60</v>
      </c>
      <c r="B75" s="1257"/>
      <c r="C75" s="1258"/>
      <c r="D75" s="1262" t="s">
        <v>202</v>
      </c>
      <c r="E75" s="1257"/>
      <c r="F75" s="1259" t="s">
        <v>202</v>
      </c>
      <c r="G75" s="1257"/>
      <c r="H75" s="1257"/>
      <c r="I75" s="1260"/>
      <c r="J75" s="1260"/>
    </row>
    <row r="76" spans="1:10" ht="34" customHeight="1">
      <c r="A76" s="964">
        <v>61</v>
      </c>
      <c r="B76" s="1257"/>
      <c r="C76" s="1258"/>
      <c r="D76" s="1262" t="s">
        <v>202</v>
      </c>
      <c r="E76" s="1257"/>
      <c r="F76" s="1259" t="s">
        <v>202</v>
      </c>
      <c r="G76" s="1257"/>
      <c r="H76" s="1257"/>
      <c r="I76" s="1260"/>
      <c r="J76" s="1260"/>
    </row>
    <row r="77" spans="1:10" ht="34" customHeight="1">
      <c r="A77" s="964">
        <v>62</v>
      </c>
      <c r="B77" s="1257"/>
      <c r="C77" s="1258"/>
      <c r="D77" s="1262" t="s">
        <v>202</v>
      </c>
      <c r="E77" s="1257"/>
      <c r="F77" s="1259" t="s">
        <v>202</v>
      </c>
      <c r="G77" s="1257"/>
      <c r="H77" s="1257"/>
      <c r="I77" s="1260"/>
      <c r="J77" s="1260"/>
    </row>
    <row r="78" spans="1:10" ht="34" customHeight="1">
      <c r="A78" s="964">
        <v>63</v>
      </c>
      <c r="B78" s="1257"/>
      <c r="C78" s="1258"/>
      <c r="D78" s="1262" t="s">
        <v>202</v>
      </c>
      <c r="E78" s="1257"/>
      <c r="F78" s="1259" t="s">
        <v>202</v>
      </c>
      <c r="G78" s="1257"/>
      <c r="H78" s="1257"/>
      <c r="I78" s="1260"/>
      <c r="J78" s="1260"/>
    </row>
    <row r="79" spans="1:10" ht="34" customHeight="1">
      <c r="A79" s="964">
        <v>64</v>
      </c>
      <c r="B79" s="1257"/>
      <c r="C79" s="1258"/>
      <c r="D79" s="1262" t="s">
        <v>202</v>
      </c>
      <c r="E79" s="1257"/>
      <c r="F79" s="1259" t="s">
        <v>202</v>
      </c>
      <c r="G79" s="1257"/>
      <c r="H79" s="1257"/>
      <c r="I79" s="1260"/>
      <c r="J79" s="1260"/>
    </row>
    <row r="80" spans="1:10" ht="34" customHeight="1">
      <c r="A80" s="964">
        <v>65</v>
      </c>
      <c r="B80" s="1257"/>
      <c r="C80" s="1258"/>
      <c r="D80" s="1262" t="s">
        <v>202</v>
      </c>
      <c r="E80" s="1257"/>
      <c r="F80" s="1259" t="s">
        <v>202</v>
      </c>
      <c r="G80" s="1257"/>
      <c r="H80" s="1257"/>
      <c r="I80" s="1260"/>
      <c r="J80" s="1260"/>
    </row>
    <row r="81" spans="1:10" ht="34" customHeight="1">
      <c r="A81" s="964">
        <v>66</v>
      </c>
      <c r="B81" s="1257"/>
      <c r="C81" s="1258"/>
      <c r="D81" s="1262" t="s">
        <v>202</v>
      </c>
      <c r="E81" s="1257"/>
      <c r="F81" s="1259" t="s">
        <v>202</v>
      </c>
      <c r="G81" s="1257"/>
      <c r="H81" s="1257"/>
      <c r="I81" s="1260"/>
      <c r="J81" s="1260"/>
    </row>
    <row r="82" spans="1:10" ht="34" customHeight="1">
      <c r="A82" s="964">
        <v>67</v>
      </c>
      <c r="B82" s="1257"/>
      <c r="C82" s="1258"/>
      <c r="D82" s="1262" t="s">
        <v>202</v>
      </c>
      <c r="E82" s="1257"/>
      <c r="F82" s="1259" t="s">
        <v>202</v>
      </c>
      <c r="G82" s="1257"/>
      <c r="H82" s="1257"/>
      <c r="I82" s="1260"/>
      <c r="J82" s="1260"/>
    </row>
    <row r="83" spans="1:10" ht="34" customHeight="1">
      <c r="A83" s="964">
        <v>68</v>
      </c>
      <c r="B83" s="1257"/>
      <c r="C83" s="1258"/>
      <c r="D83" s="1262" t="s">
        <v>202</v>
      </c>
      <c r="E83" s="1257"/>
      <c r="F83" s="1259" t="s">
        <v>202</v>
      </c>
      <c r="G83" s="1257"/>
      <c r="H83" s="1257"/>
      <c r="I83" s="1260"/>
      <c r="J83" s="1260"/>
    </row>
    <row r="84" spans="1:10" ht="34" customHeight="1">
      <c r="A84" s="964">
        <v>69</v>
      </c>
      <c r="B84" s="1257"/>
      <c r="C84" s="1258"/>
      <c r="D84" s="1262" t="s">
        <v>202</v>
      </c>
      <c r="E84" s="1257"/>
      <c r="F84" s="1259" t="s">
        <v>202</v>
      </c>
      <c r="G84" s="1257"/>
      <c r="H84" s="1257"/>
      <c r="I84" s="1260"/>
      <c r="J84" s="1260"/>
    </row>
    <row r="85" spans="1:10" ht="34" customHeight="1">
      <c r="A85" s="964">
        <v>70</v>
      </c>
      <c r="B85" s="1257"/>
      <c r="C85" s="1258"/>
      <c r="D85" s="1262" t="s">
        <v>202</v>
      </c>
      <c r="E85" s="1257"/>
      <c r="F85" s="1259" t="s">
        <v>202</v>
      </c>
      <c r="G85" s="1257"/>
      <c r="H85" s="1257"/>
      <c r="I85" s="1260"/>
      <c r="J85" s="1260"/>
    </row>
    <row r="86" spans="1:10" ht="34" customHeight="1">
      <c r="A86" s="964">
        <v>71</v>
      </c>
      <c r="B86" s="1257"/>
      <c r="C86" s="1258"/>
      <c r="D86" s="1262" t="s">
        <v>202</v>
      </c>
      <c r="E86" s="1257"/>
      <c r="F86" s="1259" t="s">
        <v>202</v>
      </c>
      <c r="G86" s="1257"/>
      <c r="H86" s="1257"/>
      <c r="I86" s="1260"/>
      <c r="J86" s="1260"/>
    </row>
    <row r="87" spans="1:10" ht="34" customHeight="1">
      <c r="A87" s="964">
        <v>72</v>
      </c>
      <c r="B87" s="1257"/>
      <c r="C87" s="1258"/>
      <c r="D87" s="1262" t="s">
        <v>202</v>
      </c>
      <c r="E87" s="1257"/>
      <c r="F87" s="1259" t="s">
        <v>202</v>
      </c>
      <c r="G87" s="1257"/>
      <c r="H87" s="1257"/>
      <c r="I87" s="1260"/>
      <c r="J87" s="1260"/>
    </row>
    <row r="88" spans="1:10" ht="34" customHeight="1">
      <c r="A88" s="964">
        <v>73</v>
      </c>
      <c r="B88" s="1257"/>
      <c r="C88" s="1258"/>
      <c r="D88" s="1262" t="s">
        <v>202</v>
      </c>
      <c r="E88" s="1257"/>
      <c r="F88" s="1259" t="s">
        <v>202</v>
      </c>
      <c r="G88" s="1257"/>
      <c r="H88" s="1257"/>
      <c r="I88" s="1260"/>
      <c r="J88" s="1260"/>
    </row>
    <row r="89" spans="1:10" ht="34" customHeight="1">
      <c r="A89" s="964">
        <v>74</v>
      </c>
      <c r="B89" s="1257"/>
      <c r="C89" s="1258"/>
      <c r="D89" s="1262" t="s">
        <v>202</v>
      </c>
      <c r="E89" s="1257"/>
      <c r="F89" s="1259" t="s">
        <v>202</v>
      </c>
      <c r="G89" s="1257"/>
      <c r="H89" s="1257"/>
      <c r="I89" s="1260"/>
      <c r="J89" s="1260"/>
    </row>
    <row r="90" spans="1:10" ht="34" customHeight="1">
      <c r="A90" s="964">
        <v>75</v>
      </c>
      <c r="B90" s="1257"/>
      <c r="C90" s="1258"/>
      <c r="D90" s="1262" t="s">
        <v>202</v>
      </c>
      <c r="E90" s="1257"/>
      <c r="F90" s="1259" t="s">
        <v>202</v>
      </c>
      <c r="G90" s="1257"/>
      <c r="H90" s="1257"/>
      <c r="I90" s="1260"/>
      <c r="J90" s="1260"/>
    </row>
    <row r="91" spans="1:10" ht="34" customHeight="1">
      <c r="A91" s="964">
        <v>76</v>
      </c>
      <c r="B91" s="1257"/>
      <c r="C91" s="1258"/>
      <c r="D91" s="1262" t="s">
        <v>202</v>
      </c>
      <c r="E91" s="1257"/>
      <c r="F91" s="1259" t="s">
        <v>202</v>
      </c>
      <c r="G91" s="1257"/>
      <c r="H91" s="1257"/>
      <c r="I91" s="1260"/>
      <c r="J91" s="1260"/>
    </row>
    <row r="92" spans="1:10" ht="34" customHeight="1">
      <c r="A92" s="964">
        <v>77</v>
      </c>
      <c r="B92" s="1257"/>
      <c r="C92" s="1258"/>
      <c r="D92" s="1262" t="s">
        <v>202</v>
      </c>
      <c r="E92" s="1257"/>
      <c r="F92" s="1259" t="s">
        <v>202</v>
      </c>
      <c r="G92" s="1257"/>
      <c r="H92" s="1257"/>
      <c r="I92" s="1260"/>
      <c r="J92" s="1260"/>
    </row>
    <row r="93" spans="1:10" ht="34" customHeight="1">
      <c r="A93" s="964">
        <v>78</v>
      </c>
      <c r="B93" s="1257"/>
      <c r="C93" s="1258"/>
      <c r="D93" s="1262" t="s">
        <v>202</v>
      </c>
      <c r="E93" s="1257"/>
      <c r="F93" s="1259" t="s">
        <v>202</v>
      </c>
      <c r="G93" s="1257"/>
      <c r="H93" s="1257"/>
      <c r="I93" s="1260"/>
      <c r="J93" s="1260"/>
    </row>
    <row r="94" spans="1:10" ht="34" customHeight="1">
      <c r="A94" s="964">
        <v>79</v>
      </c>
      <c r="B94" s="1257"/>
      <c r="C94" s="1258"/>
      <c r="D94" s="1262" t="s">
        <v>202</v>
      </c>
      <c r="E94" s="1257"/>
      <c r="F94" s="1259" t="s">
        <v>202</v>
      </c>
      <c r="G94" s="1257"/>
      <c r="H94" s="1257"/>
      <c r="I94" s="1260"/>
      <c r="J94" s="1260"/>
    </row>
    <row r="95" spans="1:10" ht="34" customHeight="1">
      <c r="A95" s="964">
        <v>80</v>
      </c>
      <c r="B95" s="1257"/>
      <c r="C95" s="1258"/>
      <c r="D95" s="1262" t="s">
        <v>202</v>
      </c>
      <c r="E95" s="1257"/>
      <c r="F95" s="1259" t="s">
        <v>202</v>
      </c>
      <c r="G95" s="1257"/>
      <c r="H95" s="1257"/>
      <c r="I95" s="1260"/>
      <c r="J95" s="1260"/>
    </row>
    <row r="96" spans="1:10" ht="34" customHeight="1">
      <c r="A96" s="964">
        <v>81</v>
      </c>
      <c r="B96" s="1257"/>
      <c r="C96" s="1258"/>
      <c r="D96" s="1262" t="s">
        <v>202</v>
      </c>
      <c r="E96" s="1257"/>
      <c r="F96" s="1259" t="s">
        <v>202</v>
      </c>
      <c r="G96" s="1257"/>
      <c r="H96" s="1257"/>
      <c r="I96" s="1260"/>
      <c r="J96" s="1260"/>
    </row>
    <row r="97" spans="1:10" ht="34" customHeight="1">
      <c r="A97" s="964">
        <v>82</v>
      </c>
      <c r="B97" s="1257"/>
      <c r="C97" s="1258"/>
      <c r="D97" s="1262" t="s">
        <v>202</v>
      </c>
      <c r="E97" s="1257"/>
      <c r="F97" s="1259" t="s">
        <v>202</v>
      </c>
      <c r="G97" s="1257"/>
      <c r="H97" s="1257"/>
      <c r="I97" s="1260"/>
      <c r="J97" s="1260"/>
    </row>
    <row r="98" spans="1:10" ht="34" customHeight="1">
      <c r="A98" s="964">
        <v>83</v>
      </c>
      <c r="B98" s="1257"/>
      <c r="C98" s="1258"/>
      <c r="D98" s="1262" t="s">
        <v>202</v>
      </c>
      <c r="E98" s="1257"/>
      <c r="F98" s="1259" t="s">
        <v>202</v>
      </c>
      <c r="G98" s="1257"/>
      <c r="H98" s="1257"/>
      <c r="I98" s="1260"/>
      <c r="J98" s="1260"/>
    </row>
    <row r="99" spans="1:10" ht="34" customHeight="1">
      <c r="A99" s="964">
        <v>84</v>
      </c>
      <c r="B99" s="1257"/>
      <c r="C99" s="1258"/>
      <c r="D99" s="1262" t="s">
        <v>202</v>
      </c>
      <c r="E99" s="1257"/>
      <c r="F99" s="1259" t="s">
        <v>202</v>
      </c>
      <c r="G99" s="1257"/>
      <c r="H99" s="1257"/>
      <c r="I99" s="1260"/>
      <c r="J99" s="1260"/>
    </row>
    <row r="100" spans="1:10" ht="34" customHeight="1">
      <c r="A100" s="964">
        <v>85</v>
      </c>
      <c r="B100" s="1257"/>
      <c r="C100" s="1258"/>
      <c r="D100" s="1262" t="s">
        <v>202</v>
      </c>
      <c r="E100" s="1257"/>
      <c r="F100" s="1259" t="s">
        <v>202</v>
      </c>
      <c r="G100" s="1257"/>
      <c r="H100" s="1257"/>
      <c r="I100" s="1260"/>
      <c r="J100" s="1260"/>
    </row>
    <row r="101" spans="1:10" ht="34" customHeight="1">
      <c r="A101" s="964">
        <v>86</v>
      </c>
      <c r="B101" s="1257"/>
      <c r="C101" s="1258"/>
      <c r="D101" s="1262" t="s">
        <v>202</v>
      </c>
      <c r="E101" s="1257"/>
      <c r="F101" s="1259" t="s">
        <v>202</v>
      </c>
      <c r="G101" s="1257"/>
      <c r="H101" s="1257"/>
      <c r="I101" s="1260"/>
      <c r="J101" s="1260"/>
    </row>
    <row r="102" spans="1:10" ht="34" customHeight="1">
      <c r="A102" s="964">
        <v>87</v>
      </c>
      <c r="B102" s="1257"/>
      <c r="C102" s="1258"/>
      <c r="D102" s="1262" t="s">
        <v>202</v>
      </c>
      <c r="E102" s="1257"/>
      <c r="F102" s="1259" t="s">
        <v>202</v>
      </c>
      <c r="G102" s="1257"/>
      <c r="H102" s="1257"/>
      <c r="I102" s="1260"/>
      <c r="J102" s="1260"/>
    </row>
    <row r="103" spans="1:10" ht="34" customHeight="1">
      <c r="A103" s="964">
        <v>88</v>
      </c>
      <c r="B103" s="1257"/>
      <c r="C103" s="1258"/>
      <c r="D103" s="1262" t="s">
        <v>202</v>
      </c>
      <c r="E103" s="1257"/>
      <c r="F103" s="1259" t="s">
        <v>202</v>
      </c>
      <c r="G103" s="1257"/>
      <c r="H103" s="1257"/>
      <c r="I103" s="1260"/>
      <c r="J103" s="1260"/>
    </row>
    <row r="104" spans="1:10" ht="34" customHeight="1">
      <c r="A104" s="964">
        <v>89</v>
      </c>
      <c r="B104" s="1257"/>
      <c r="C104" s="1258"/>
      <c r="D104" s="1262" t="s">
        <v>202</v>
      </c>
      <c r="E104" s="1257"/>
      <c r="F104" s="1259" t="s">
        <v>202</v>
      </c>
      <c r="G104" s="1257"/>
      <c r="H104" s="1257"/>
      <c r="I104" s="1260"/>
      <c r="J104" s="1260"/>
    </row>
    <row r="105" spans="1:10" ht="34" customHeight="1">
      <c r="A105" s="964">
        <v>90</v>
      </c>
      <c r="B105" s="1257"/>
      <c r="C105" s="1258"/>
      <c r="D105" s="1262" t="s">
        <v>202</v>
      </c>
      <c r="E105" s="1257"/>
      <c r="F105" s="1259" t="s">
        <v>202</v>
      </c>
      <c r="G105" s="1257"/>
      <c r="H105" s="1257"/>
      <c r="I105" s="1260"/>
      <c r="J105" s="1260"/>
    </row>
    <row r="106" spans="1:10" ht="34" customHeight="1">
      <c r="A106" s="964">
        <v>91</v>
      </c>
      <c r="B106" s="1257"/>
      <c r="C106" s="1258"/>
      <c r="D106" s="1262" t="s">
        <v>202</v>
      </c>
      <c r="E106" s="1257"/>
      <c r="F106" s="1259" t="s">
        <v>202</v>
      </c>
      <c r="G106" s="1257"/>
      <c r="H106" s="1257"/>
      <c r="I106" s="1260"/>
      <c r="J106" s="1260"/>
    </row>
    <row r="107" spans="1:10" ht="34" customHeight="1">
      <c r="A107" s="964">
        <v>92</v>
      </c>
      <c r="B107" s="1257"/>
      <c r="C107" s="1258"/>
      <c r="D107" s="1262" t="s">
        <v>202</v>
      </c>
      <c r="E107" s="1257"/>
      <c r="F107" s="1259" t="s">
        <v>202</v>
      </c>
      <c r="G107" s="1257"/>
      <c r="H107" s="1257"/>
      <c r="I107" s="1260"/>
      <c r="J107" s="1260"/>
    </row>
    <row r="108" spans="1:10" ht="34" customHeight="1">
      <c r="A108" s="964">
        <v>93</v>
      </c>
      <c r="B108" s="1257"/>
      <c r="C108" s="1258"/>
      <c r="D108" s="1262" t="s">
        <v>202</v>
      </c>
      <c r="E108" s="1257"/>
      <c r="F108" s="1259" t="s">
        <v>202</v>
      </c>
      <c r="G108" s="1257"/>
      <c r="H108" s="1257"/>
      <c r="I108" s="1260"/>
      <c r="J108" s="1260"/>
    </row>
    <row r="109" spans="1:10" ht="34" customHeight="1">
      <c r="A109" s="964">
        <v>94</v>
      </c>
      <c r="B109" s="1257"/>
      <c r="C109" s="1258"/>
      <c r="D109" s="1262" t="s">
        <v>202</v>
      </c>
      <c r="E109" s="1257"/>
      <c r="F109" s="1259" t="s">
        <v>202</v>
      </c>
      <c r="G109" s="1257"/>
      <c r="H109" s="1257"/>
      <c r="I109" s="1260"/>
      <c r="J109" s="1260"/>
    </row>
    <row r="110" spans="1:10" ht="34" customHeight="1">
      <c r="A110" s="964">
        <v>95</v>
      </c>
      <c r="B110" s="1257"/>
      <c r="C110" s="1258"/>
      <c r="D110" s="1262" t="s">
        <v>202</v>
      </c>
      <c r="E110" s="1257"/>
      <c r="F110" s="1259" t="s">
        <v>202</v>
      </c>
      <c r="G110" s="1257"/>
      <c r="H110" s="1257"/>
      <c r="I110" s="1260"/>
      <c r="J110" s="1260"/>
    </row>
    <row r="111" spans="1:10" ht="34" customHeight="1">
      <c r="A111" s="964">
        <v>96</v>
      </c>
      <c r="B111" s="1257"/>
      <c r="C111" s="1258"/>
      <c r="D111" s="1262" t="s">
        <v>202</v>
      </c>
      <c r="E111" s="1257"/>
      <c r="F111" s="1259" t="s">
        <v>202</v>
      </c>
      <c r="G111" s="1257"/>
      <c r="H111" s="1257"/>
      <c r="I111" s="1260"/>
      <c r="J111" s="1260"/>
    </row>
    <row r="112" spans="1:10" ht="34" customHeight="1">
      <c r="A112" s="964">
        <v>97</v>
      </c>
      <c r="B112" s="1257"/>
      <c r="C112" s="1258"/>
      <c r="D112" s="1262" t="s">
        <v>202</v>
      </c>
      <c r="E112" s="1257"/>
      <c r="F112" s="1259" t="s">
        <v>202</v>
      </c>
      <c r="G112" s="1257"/>
      <c r="H112" s="1257"/>
      <c r="I112" s="1260"/>
      <c r="J112" s="1260"/>
    </row>
    <row r="113" spans="1:10" ht="34" customHeight="1">
      <c r="A113" s="964">
        <v>98</v>
      </c>
      <c r="B113" s="1257"/>
      <c r="C113" s="1258"/>
      <c r="D113" s="1262" t="s">
        <v>202</v>
      </c>
      <c r="E113" s="1257"/>
      <c r="F113" s="1259" t="s">
        <v>202</v>
      </c>
      <c r="G113" s="1257"/>
      <c r="H113" s="1257"/>
      <c r="I113" s="1260"/>
      <c r="J113" s="1260"/>
    </row>
    <row r="114" spans="1:10" ht="34" customHeight="1">
      <c r="A114" s="964">
        <v>99</v>
      </c>
      <c r="B114" s="1257"/>
      <c r="C114" s="1258"/>
      <c r="D114" s="1262" t="s">
        <v>202</v>
      </c>
      <c r="E114" s="1257"/>
      <c r="F114" s="1259" t="s">
        <v>202</v>
      </c>
      <c r="G114" s="1257"/>
      <c r="H114" s="1257"/>
      <c r="I114" s="1260"/>
      <c r="J114" s="1260"/>
    </row>
    <row r="115" spans="1:10" ht="34" customHeight="1">
      <c r="A115" s="964">
        <v>100</v>
      </c>
      <c r="B115" s="1257"/>
      <c r="C115" s="1258"/>
      <c r="D115" s="1262" t="s">
        <v>202</v>
      </c>
      <c r="E115" s="1257"/>
      <c r="F115" s="1259" t="s">
        <v>202</v>
      </c>
      <c r="G115" s="1257"/>
      <c r="H115" s="1257"/>
      <c r="I115" s="1260"/>
      <c r="J115" s="1260"/>
    </row>
    <row r="116" spans="1:10" ht="34" customHeight="1">
      <c r="A116" s="964">
        <v>101</v>
      </c>
      <c r="B116" s="1257"/>
      <c r="C116" s="1258"/>
      <c r="D116" s="1262" t="s">
        <v>202</v>
      </c>
      <c r="E116" s="1257"/>
      <c r="F116" s="1259" t="s">
        <v>202</v>
      </c>
      <c r="G116" s="1257"/>
      <c r="H116" s="1257"/>
      <c r="I116" s="1260"/>
      <c r="J116" s="1260"/>
    </row>
    <row r="117" spans="1:10" ht="34" customHeight="1">
      <c r="A117" s="964">
        <v>102</v>
      </c>
      <c r="B117" s="1257"/>
      <c r="C117" s="1258"/>
      <c r="D117" s="1262" t="s">
        <v>202</v>
      </c>
      <c r="E117" s="1257"/>
      <c r="F117" s="1259" t="s">
        <v>202</v>
      </c>
      <c r="G117" s="1257"/>
      <c r="H117" s="1257"/>
      <c r="I117" s="1260"/>
      <c r="J117" s="1260"/>
    </row>
    <row r="118" spans="1:10" ht="34" customHeight="1">
      <c r="A118" s="964">
        <v>103</v>
      </c>
      <c r="B118" s="1257"/>
      <c r="C118" s="1258"/>
      <c r="D118" s="1262" t="s">
        <v>202</v>
      </c>
      <c r="E118" s="1257"/>
      <c r="F118" s="1259" t="s">
        <v>202</v>
      </c>
      <c r="G118" s="1257"/>
      <c r="H118" s="1257"/>
      <c r="I118" s="1260"/>
      <c r="J118" s="1260"/>
    </row>
    <row r="119" spans="1:10" ht="34" customHeight="1">
      <c r="A119" s="964">
        <v>104</v>
      </c>
      <c r="B119" s="1257"/>
      <c r="C119" s="1258"/>
      <c r="D119" s="1262" t="s">
        <v>202</v>
      </c>
      <c r="E119" s="1257"/>
      <c r="F119" s="1259" t="s">
        <v>202</v>
      </c>
      <c r="G119" s="1257"/>
      <c r="H119" s="1257"/>
      <c r="I119" s="1260"/>
      <c r="J119" s="1260"/>
    </row>
    <row r="120" spans="1:10" ht="34" customHeight="1">
      <c r="A120" s="964">
        <v>105</v>
      </c>
      <c r="B120" s="1257"/>
      <c r="C120" s="1258"/>
      <c r="D120" s="1262" t="s">
        <v>202</v>
      </c>
      <c r="E120" s="1257"/>
      <c r="F120" s="1259" t="s">
        <v>202</v>
      </c>
      <c r="G120" s="1257"/>
      <c r="H120" s="1257"/>
      <c r="I120" s="1260"/>
      <c r="J120" s="1260"/>
    </row>
    <row r="121" spans="1:10" ht="34" customHeight="1">
      <c r="A121" s="964">
        <v>106</v>
      </c>
      <c r="B121" s="1257"/>
      <c r="C121" s="1258"/>
      <c r="D121" s="1262" t="s">
        <v>202</v>
      </c>
      <c r="E121" s="1257"/>
      <c r="F121" s="1259" t="s">
        <v>202</v>
      </c>
      <c r="G121" s="1257"/>
      <c r="H121" s="1257"/>
      <c r="I121" s="1260"/>
      <c r="J121" s="1260"/>
    </row>
    <row r="122" spans="1:10" ht="34" customHeight="1">
      <c r="A122" s="964">
        <v>107</v>
      </c>
      <c r="B122" s="1257"/>
      <c r="C122" s="1258"/>
      <c r="D122" s="1262" t="s">
        <v>202</v>
      </c>
      <c r="E122" s="1257"/>
      <c r="F122" s="1259" t="s">
        <v>202</v>
      </c>
      <c r="G122" s="1257"/>
      <c r="H122" s="1257"/>
      <c r="I122" s="1260"/>
      <c r="J122" s="1260"/>
    </row>
    <row r="123" spans="1:10" ht="34" customHeight="1">
      <c r="A123" s="964">
        <v>108</v>
      </c>
      <c r="B123" s="1257"/>
      <c r="C123" s="1258"/>
      <c r="D123" s="1262" t="s">
        <v>202</v>
      </c>
      <c r="E123" s="1257"/>
      <c r="F123" s="1259" t="s">
        <v>202</v>
      </c>
      <c r="G123" s="1257"/>
      <c r="H123" s="1257"/>
      <c r="I123" s="1260"/>
      <c r="J123" s="1260"/>
    </row>
    <row r="124" spans="1:10" ht="34" customHeight="1">
      <c r="A124" s="964">
        <v>109</v>
      </c>
      <c r="B124" s="1257"/>
      <c r="C124" s="1258"/>
      <c r="D124" s="1262" t="s">
        <v>202</v>
      </c>
      <c r="E124" s="1257"/>
      <c r="F124" s="1259" t="s">
        <v>202</v>
      </c>
      <c r="G124" s="1257"/>
      <c r="H124" s="1257"/>
      <c r="I124" s="1260"/>
      <c r="J124" s="1260"/>
    </row>
    <row r="125" spans="1:10" ht="34" customHeight="1">
      <c r="A125" s="964">
        <v>110</v>
      </c>
      <c r="B125" s="1257"/>
      <c r="C125" s="1258"/>
      <c r="D125" s="1262" t="s">
        <v>202</v>
      </c>
      <c r="E125" s="1257"/>
      <c r="F125" s="1259" t="s">
        <v>202</v>
      </c>
      <c r="G125" s="1257"/>
      <c r="H125" s="1257"/>
      <c r="I125" s="1260"/>
      <c r="J125" s="1260"/>
    </row>
    <row r="126" spans="1:10" ht="34" customHeight="1">
      <c r="A126" s="964">
        <v>111</v>
      </c>
      <c r="B126" s="1257"/>
      <c r="C126" s="1258"/>
      <c r="D126" s="1262" t="s">
        <v>202</v>
      </c>
      <c r="E126" s="1257"/>
      <c r="F126" s="1259" t="s">
        <v>202</v>
      </c>
      <c r="G126" s="1257"/>
      <c r="H126" s="1257"/>
      <c r="I126" s="1260"/>
      <c r="J126" s="1260"/>
    </row>
    <row r="127" spans="1:10" ht="34" customHeight="1">
      <c r="A127" s="964">
        <v>112</v>
      </c>
      <c r="B127" s="1257"/>
      <c r="C127" s="1258"/>
      <c r="D127" s="1262" t="s">
        <v>202</v>
      </c>
      <c r="E127" s="1257"/>
      <c r="F127" s="1259" t="s">
        <v>202</v>
      </c>
      <c r="G127" s="1257"/>
      <c r="H127" s="1257"/>
      <c r="I127" s="1260"/>
      <c r="J127" s="1260"/>
    </row>
    <row r="128" spans="1:10" ht="34" customHeight="1">
      <c r="A128" s="964">
        <v>113</v>
      </c>
      <c r="B128" s="1257"/>
      <c r="C128" s="1258"/>
      <c r="D128" s="1262" t="s">
        <v>202</v>
      </c>
      <c r="E128" s="1257"/>
      <c r="F128" s="1259" t="s">
        <v>202</v>
      </c>
      <c r="G128" s="1257"/>
      <c r="H128" s="1257"/>
      <c r="I128" s="1260"/>
      <c r="J128" s="1260"/>
    </row>
    <row r="129" spans="1:10" ht="34" customHeight="1">
      <c r="A129" s="964">
        <v>114</v>
      </c>
      <c r="B129" s="1257"/>
      <c r="C129" s="1258"/>
      <c r="D129" s="1262" t="s">
        <v>202</v>
      </c>
      <c r="E129" s="1257"/>
      <c r="F129" s="1259" t="s">
        <v>202</v>
      </c>
      <c r="G129" s="1257"/>
      <c r="H129" s="1257"/>
      <c r="I129" s="1260"/>
      <c r="J129" s="1260"/>
    </row>
    <row r="130" spans="1:10" ht="34" customHeight="1">
      <c r="A130" s="964">
        <v>115</v>
      </c>
      <c r="B130" s="1257"/>
      <c r="C130" s="1258"/>
      <c r="D130" s="1262" t="s">
        <v>202</v>
      </c>
      <c r="E130" s="1257"/>
      <c r="F130" s="1259" t="s">
        <v>202</v>
      </c>
      <c r="G130" s="1257"/>
      <c r="H130" s="1257"/>
      <c r="I130" s="1260"/>
      <c r="J130" s="1260"/>
    </row>
    <row r="131" spans="1:10" ht="34" customHeight="1">
      <c r="A131" s="964">
        <v>116</v>
      </c>
      <c r="B131" s="1257"/>
      <c r="C131" s="1258"/>
      <c r="D131" s="1262" t="s">
        <v>202</v>
      </c>
      <c r="E131" s="1257"/>
      <c r="F131" s="1259" t="s">
        <v>202</v>
      </c>
      <c r="G131" s="1257"/>
      <c r="H131" s="1257"/>
      <c r="I131" s="1260"/>
      <c r="J131" s="1260"/>
    </row>
    <row r="132" spans="1:10" ht="34" customHeight="1">
      <c r="A132" s="964">
        <v>117</v>
      </c>
      <c r="B132" s="1257"/>
      <c r="C132" s="1258"/>
      <c r="D132" s="1262" t="s">
        <v>202</v>
      </c>
      <c r="E132" s="1257"/>
      <c r="F132" s="1259" t="s">
        <v>202</v>
      </c>
      <c r="G132" s="1257"/>
      <c r="H132" s="1257"/>
      <c r="I132" s="1260"/>
      <c r="J132" s="1260"/>
    </row>
    <row r="133" spans="1:10" ht="34" customHeight="1">
      <c r="A133" s="964">
        <v>118</v>
      </c>
      <c r="B133" s="1257"/>
      <c r="C133" s="1258"/>
      <c r="D133" s="1262" t="s">
        <v>202</v>
      </c>
      <c r="E133" s="1257"/>
      <c r="F133" s="1259" t="s">
        <v>202</v>
      </c>
      <c r="G133" s="1257"/>
      <c r="H133" s="1257"/>
      <c r="I133" s="1260"/>
      <c r="J133" s="1260"/>
    </row>
    <row r="134" spans="1:10" ht="34" customHeight="1">
      <c r="A134" s="964">
        <v>119</v>
      </c>
      <c r="B134" s="1257"/>
      <c r="C134" s="1258"/>
      <c r="D134" s="1262" t="s">
        <v>202</v>
      </c>
      <c r="E134" s="1257"/>
      <c r="F134" s="1259" t="s">
        <v>202</v>
      </c>
      <c r="G134" s="1257"/>
      <c r="H134" s="1257"/>
      <c r="I134" s="1260"/>
      <c r="J134" s="1260"/>
    </row>
    <row r="135" spans="1:10" ht="34" customHeight="1">
      <c r="A135" s="964">
        <v>120</v>
      </c>
      <c r="B135" s="1257"/>
      <c r="C135" s="1258"/>
      <c r="D135" s="1262" t="s">
        <v>202</v>
      </c>
      <c r="E135" s="1257"/>
      <c r="F135" s="1259" t="s">
        <v>202</v>
      </c>
      <c r="G135" s="1257"/>
      <c r="H135" s="1257"/>
      <c r="I135" s="1260"/>
      <c r="J135" s="1260"/>
    </row>
    <row r="136" spans="1:10" ht="34" customHeight="1">
      <c r="A136" s="964">
        <v>121</v>
      </c>
      <c r="B136" s="1257"/>
      <c r="C136" s="1258"/>
      <c r="D136" s="1262" t="s">
        <v>202</v>
      </c>
      <c r="E136" s="1257"/>
      <c r="F136" s="1259" t="s">
        <v>202</v>
      </c>
      <c r="G136" s="1257"/>
      <c r="H136" s="1257"/>
      <c r="I136" s="1260"/>
      <c r="J136" s="1260"/>
    </row>
    <row r="137" spans="1:10" ht="34" customHeight="1">
      <c r="A137" s="964">
        <v>122</v>
      </c>
      <c r="B137" s="1257"/>
      <c r="C137" s="1258"/>
      <c r="D137" s="1262" t="s">
        <v>202</v>
      </c>
      <c r="E137" s="1257"/>
      <c r="F137" s="1259" t="s">
        <v>202</v>
      </c>
      <c r="G137" s="1257"/>
      <c r="H137" s="1257"/>
      <c r="I137" s="1260"/>
      <c r="J137" s="1260"/>
    </row>
    <row r="138" spans="1:10" ht="34" customHeight="1">
      <c r="A138" s="964">
        <v>123</v>
      </c>
      <c r="B138" s="1257"/>
      <c r="C138" s="1258"/>
      <c r="D138" s="1262" t="s">
        <v>202</v>
      </c>
      <c r="E138" s="1257"/>
      <c r="F138" s="1259" t="s">
        <v>202</v>
      </c>
      <c r="G138" s="1257"/>
      <c r="H138" s="1257"/>
      <c r="I138" s="1260"/>
      <c r="J138" s="1260"/>
    </row>
    <row r="139" spans="1:10" ht="34" customHeight="1">
      <c r="A139" s="964">
        <v>124</v>
      </c>
      <c r="B139" s="1257"/>
      <c r="C139" s="1258"/>
      <c r="D139" s="1262" t="s">
        <v>202</v>
      </c>
      <c r="E139" s="1257"/>
      <c r="F139" s="1259" t="s">
        <v>202</v>
      </c>
      <c r="G139" s="1257"/>
      <c r="H139" s="1257"/>
      <c r="I139" s="1260"/>
      <c r="J139" s="1260"/>
    </row>
    <row r="140" spans="1:10" ht="34" customHeight="1">
      <c r="A140" s="964">
        <v>125</v>
      </c>
      <c r="B140" s="1257"/>
      <c r="C140" s="1258"/>
      <c r="D140" s="1262" t="s">
        <v>202</v>
      </c>
      <c r="E140" s="1257"/>
      <c r="F140" s="1259" t="s">
        <v>202</v>
      </c>
      <c r="G140" s="1257"/>
      <c r="H140" s="1257"/>
      <c r="I140" s="1260"/>
      <c r="J140" s="1260"/>
    </row>
    <row r="141" spans="1:10" ht="34" customHeight="1">
      <c r="A141" s="964">
        <v>126</v>
      </c>
      <c r="B141" s="1257"/>
      <c r="C141" s="1258"/>
      <c r="D141" s="1262" t="s">
        <v>202</v>
      </c>
      <c r="E141" s="1257"/>
      <c r="F141" s="1259" t="s">
        <v>202</v>
      </c>
      <c r="G141" s="1257"/>
      <c r="H141" s="1257"/>
      <c r="I141" s="1260"/>
      <c r="J141" s="1260"/>
    </row>
    <row r="142" spans="1:10" ht="34" customHeight="1">
      <c r="A142" s="964">
        <v>127</v>
      </c>
      <c r="B142" s="1257"/>
      <c r="C142" s="1258"/>
      <c r="D142" s="1262" t="s">
        <v>202</v>
      </c>
      <c r="E142" s="1257"/>
      <c r="F142" s="1259" t="s">
        <v>202</v>
      </c>
      <c r="G142" s="1257"/>
      <c r="H142" s="1257"/>
      <c r="I142" s="1260"/>
      <c r="J142" s="1260"/>
    </row>
    <row r="143" spans="1:10" ht="34" customHeight="1">
      <c r="A143" s="964">
        <v>128</v>
      </c>
      <c r="B143" s="1257"/>
      <c r="C143" s="1258"/>
      <c r="D143" s="1262" t="s">
        <v>202</v>
      </c>
      <c r="E143" s="1257"/>
      <c r="F143" s="1259" t="s">
        <v>202</v>
      </c>
      <c r="G143" s="1257"/>
      <c r="H143" s="1257"/>
      <c r="I143" s="1260"/>
      <c r="J143" s="1260"/>
    </row>
    <row r="144" spans="1:10" ht="34" customHeight="1">
      <c r="A144" s="964">
        <v>129</v>
      </c>
      <c r="B144" s="1257"/>
      <c r="C144" s="1258"/>
      <c r="D144" s="1262" t="s">
        <v>202</v>
      </c>
      <c r="E144" s="1257"/>
      <c r="F144" s="1259" t="s">
        <v>202</v>
      </c>
      <c r="G144" s="1257"/>
      <c r="H144" s="1257"/>
      <c r="I144" s="1260"/>
      <c r="J144" s="1260"/>
    </row>
    <row r="145" spans="1:10" ht="34" customHeight="1">
      <c r="A145" s="964">
        <v>130</v>
      </c>
      <c r="B145" s="1257"/>
      <c r="C145" s="1258"/>
      <c r="D145" s="1262" t="s">
        <v>202</v>
      </c>
      <c r="E145" s="1257"/>
      <c r="F145" s="1259" t="s">
        <v>202</v>
      </c>
      <c r="G145" s="1257"/>
      <c r="H145" s="1257"/>
      <c r="I145" s="1260"/>
      <c r="J145" s="1260"/>
    </row>
    <row r="146" spans="1:10" ht="34" customHeight="1">
      <c r="A146" s="964">
        <v>131</v>
      </c>
      <c r="B146" s="1257"/>
      <c r="C146" s="1258"/>
      <c r="D146" s="1262" t="s">
        <v>202</v>
      </c>
      <c r="E146" s="1257"/>
      <c r="F146" s="1259" t="s">
        <v>202</v>
      </c>
      <c r="G146" s="1257"/>
      <c r="H146" s="1257"/>
      <c r="I146" s="1260"/>
      <c r="J146" s="1260"/>
    </row>
    <row r="147" spans="1:10" ht="34" customHeight="1">
      <c r="A147" s="964">
        <v>132</v>
      </c>
      <c r="B147" s="1257"/>
      <c r="C147" s="1258"/>
      <c r="D147" s="1262" t="s">
        <v>202</v>
      </c>
      <c r="E147" s="1257"/>
      <c r="F147" s="1259" t="s">
        <v>202</v>
      </c>
      <c r="G147" s="1257"/>
      <c r="H147" s="1257"/>
      <c r="I147" s="1260"/>
      <c r="J147" s="1260"/>
    </row>
    <row r="148" spans="1:10" ht="34" customHeight="1">
      <c r="A148" s="964">
        <v>133</v>
      </c>
      <c r="B148" s="1257"/>
      <c r="C148" s="1258"/>
      <c r="D148" s="1262" t="s">
        <v>202</v>
      </c>
      <c r="E148" s="1257"/>
      <c r="F148" s="1259" t="s">
        <v>202</v>
      </c>
      <c r="G148" s="1257"/>
      <c r="H148" s="1257"/>
      <c r="I148" s="1260"/>
      <c r="J148" s="1260"/>
    </row>
    <row r="149" spans="1:10" ht="34" customHeight="1">
      <c r="A149" s="964">
        <v>134</v>
      </c>
      <c r="B149" s="1257"/>
      <c r="C149" s="1258"/>
      <c r="D149" s="1262" t="s">
        <v>202</v>
      </c>
      <c r="E149" s="1257"/>
      <c r="F149" s="1259" t="s">
        <v>202</v>
      </c>
      <c r="G149" s="1257"/>
      <c r="H149" s="1257"/>
      <c r="I149" s="1260"/>
      <c r="J149" s="1260"/>
    </row>
    <row r="150" spans="1:10" ht="34" customHeight="1">
      <c r="A150" s="964">
        <v>135</v>
      </c>
      <c r="B150" s="1257"/>
      <c r="C150" s="1258"/>
      <c r="D150" s="1262" t="s">
        <v>202</v>
      </c>
      <c r="E150" s="1257"/>
      <c r="F150" s="1259" t="s">
        <v>202</v>
      </c>
      <c r="G150" s="1257"/>
      <c r="H150" s="1257"/>
      <c r="I150" s="1260"/>
      <c r="J150" s="1260"/>
    </row>
    <row r="151" spans="1:10" ht="34" customHeight="1">
      <c r="A151" s="964">
        <v>136</v>
      </c>
      <c r="B151" s="1257"/>
      <c r="C151" s="1258"/>
      <c r="D151" s="1262" t="s">
        <v>202</v>
      </c>
      <c r="E151" s="1257"/>
      <c r="F151" s="1259" t="s">
        <v>202</v>
      </c>
      <c r="G151" s="1257"/>
      <c r="H151" s="1257"/>
      <c r="I151" s="1260"/>
      <c r="J151" s="1260"/>
    </row>
    <row r="152" spans="1:10" ht="34" customHeight="1">
      <c r="A152" s="964">
        <v>137</v>
      </c>
      <c r="B152" s="1257"/>
      <c r="C152" s="1258"/>
      <c r="D152" s="1262" t="s">
        <v>202</v>
      </c>
      <c r="E152" s="1257"/>
      <c r="F152" s="1259" t="s">
        <v>202</v>
      </c>
      <c r="G152" s="1257"/>
      <c r="H152" s="1257"/>
      <c r="I152" s="1260"/>
      <c r="J152" s="1260"/>
    </row>
    <row r="153" spans="1:10" ht="34" customHeight="1">
      <c r="A153" s="964">
        <v>138</v>
      </c>
      <c r="B153" s="1257"/>
      <c r="C153" s="1258"/>
      <c r="D153" s="1262" t="s">
        <v>202</v>
      </c>
      <c r="E153" s="1257"/>
      <c r="F153" s="1259" t="s">
        <v>202</v>
      </c>
      <c r="G153" s="1257"/>
      <c r="H153" s="1257"/>
      <c r="I153" s="1260"/>
      <c r="J153" s="1260"/>
    </row>
    <row r="154" spans="1:10" ht="34" customHeight="1">
      <c r="A154" s="964">
        <v>139</v>
      </c>
      <c r="B154" s="1257"/>
      <c r="C154" s="1258"/>
      <c r="D154" s="1262" t="s">
        <v>202</v>
      </c>
      <c r="E154" s="1257"/>
      <c r="F154" s="1259" t="s">
        <v>202</v>
      </c>
      <c r="G154" s="1257"/>
      <c r="H154" s="1257"/>
      <c r="I154" s="1260"/>
      <c r="J154" s="1260"/>
    </row>
    <row r="155" spans="1:10" ht="34" customHeight="1">
      <c r="A155" s="964">
        <v>140</v>
      </c>
      <c r="B155" s="1257"/>
      <c r="C155" s="1258"/>
      <c r="D155" s="1262" t="s">
        <v>202</v>
      </c>
      <c r="E155" s="1257"/>
      <c r="F155" s="1259" t="s">
        <v>202</v>
      </c>
      <c r="G155" s="1257"/>
      <c r="H155" s="1257"/>
      <c r="I155" s="1260"/>
      <c r="J155" s="1260"/>
    </row>
    <row r="156" spans="1:10" ht="34" customHeight="1">
      <c r="A156" s="964">
        <v>141</v>
      </c>
      <c r="B156" s="1257"/>
      <c r="C156" s="1258"/>
      <c r="D156" s="1262" t="s">
        <v>202</v>
      </c>
      <c r="E156" s="1257"/>
      <c r="F156" s="1259" t="s">
        <v>202</v>
      </c>
      <c r="G156" s="1257"/>
      <c r="H156" s="1257"/>
      <c r="I156" s="1260"/>
      <c r="J156" s="1260"/>
    </row>
    <row r="157" spans="1:10" ht="34" customHeight="1">
      <c r="A157" s="964">
        <v>142</v>
      </c>
      <c r="B157" s="1257"/>
      <c r="C157" s="1258"/>
      <c r="D157" s="1262" t="s">
        <v>202</v>
      </c>
      <c r="E157" s="1257"/>
      <c r="F157" s="1259" t="s">
        <v>202</v>
      </c>
      <c r="G157" s="1257"/>
      <c r="H157" s="1257"/>
      <c r="I157" s="1260"/>
      <c r="J157" s="1260"/>
    </row>
    <row r="158" spans="1:10" ht="34" customHeight="1">
      <c r="A158" s="964">
        <v>143</v>
      </c>
      <c r="B158" s="1257"/>
      <c r="C158" s="1258"/>
      <c r="D158" s="1262" t="s">
        <v>202</v>
      </c>
      <c r="E158" s="1257"/>
      <c r="F158" s="1259" t="s">
        <v>202</v>
      </c>
      <c r="G158" s="1257"/>
      <c r="H158" s="1257"/>
      <c r="I158" s="1260"/>
      <c r="J158" s="1260"/>
    </row>
    <row r="159" spans="1:10" ht="34" customHeight="1">
      <c r="A159" s="964">
        <v>144</v>
      </c>
      <c r="B159" s="1257"/>
      <c r="C159" s="1258"/>
      <c r="D159" s="1262" t="s">
        <v>202</v>
      </c>
      <c r="E159" s="1257"/>
      <c r="F159" s="1259" t="s">
        <v>202</v>
      </c>
      <c r="G159" s="1257"/>
      <c r="H159" s="1257"/>
      <c r="I159" s="1260"/>
      <c r="J159" s="1260"/>
    </row>
    <row r="160" spans="1:10" ht="34" customHeight="1">
      <c r="A160" s="964">
        <v>145</v>
      </c>
      <c r="B160" s="1257"/>
      <c r="C160" s="1258"/>
      <c r="D160" s="1262" t="s">
        <v>202</v>
      </c>
      <c r="E160" s="1257"/>
      <c r="F160" s="1259" t="s">
        <v>202</v>
      </c>
      <c r="G160" s="1257"/>
      <c r="H160" s="1257"/>
      <c r="I160" s="1260"/>
      <c r="J160" s="1260"/>
    </row>
    <row r="161" spans="1:10" ht="34" customHeight="1">
      <c r="A161" s="964">
        <v>146</v>
      </c>
      <c r="B161" s="1257"/>
      <c r="C161" s="1258"/>
      <c r="D161" s="1262" t="s">
        <v>202</v>
      </c>
      <c r="E161" s="1257"/>
      <c r="F161" s="1259" t="s">
        <v>202</v>
      </c>
      <c r="G161" s="1257"/>
      <c r="H161" s="1257"/>
      <c r="I161" s="1260"/>
      <c r="J161" s="1260"/>
    </row>
    <row r="162" spans="1:10" ht="34" customHeight="1">
      <c r="A162" s="964">
        <v>147</v>
      </c>
      <c r="B162" s="1257"/>
      <c r="C162" s="1258"/>
      <c r="D162" s="1262" t="s">
        <v>202</v>
      </c>
      <c r="E162" s="1257"/>
      <c r="F162" s="1259" t="s">
        <v>202</v>
      </c>
      <c r="G162" s="1257"/>
      <c r="H162" s="1257"/>
      <c r="I162" s="1260"/>
      <c r="J162" s="1260"/>
    </row>
    <row r="163" spans="1:10" ht="34" customHeight="1">
      <c r="A163" s="964">
        <v>148</v>
      </c>
      <c r="B163" s="1257"/>
      <c r="C163" s="1258"/>
      <c r="D163" s="1262" t="s">
        <v>202</v>
      </c>
      <c r="E163" s="1257"/>
      <c r="F163" s="1259" t="s">
        <v>202</v>
      </c>
      <c r="G163" s="1257"/>
      <c r="H163" s="1257"/>
      <c r="I163" s="1260"/>
      <c r="J163" s="1260"/>
    </row>
    <row r="164" spans="1:10" ht="34" customHeight="1">
      <c r="A164" s="964">
        <v>149</v>
      </c>
      <c r="B164" s="1257"/>
      <c r="C164" s="1258"/>
      <c r="D164" s="1262" t="s">
        <v>202</v>
      </c>
      <c r="E164" s="1257"/>
      <c r="F164" s="1259" t="s">
        <v>202</v>
      </c>
      <c r="G164" s="1257"/>
      <c r="H164" s="1257"/>
      <c r="I164" s="1260"/>
      <c r="J164" s="1260"/>
    </row>
    <row r="165" spans="1:10" ht="34" customHeight="1">
      <c r="A165" s="964">
        <v>150</v>
      </c>
      <c r="B165" s="1257"/>
      <c r="C165" s="1258"/>
      <c r="D165" s="1262" t="s">
        <v>202</v>
      </c>
      <c r="E165" s="1257"/>
      <c r="F165" s="1259" t="s">
        <v>202</v>
      </c>
      <c r="G165" s="1257"/>
      <c r="H165" s="1257"/>
      <c r="I165" s="1260"/>
      <c r="J165" s="1260"/>
    </row>
    <row r="166" spans="1:10" ht="34" customHeight="1">
      <c r="A166" s="964">
        <v>151</v>
      </c>
      <c r="B166" s="1257"/>
      <c r="C166" s="1258"/>
      <c r="D166" s="1262" t="s">
        <v>202</v>
      </c>
      <c r="E166" s="1257"/>
      <c r="F166" s="1259" t="s">
        <v>202</v>
      </c>
      <c r="G166" s="1257"/>
      <c r="H166" s="1257"/>
      <c r="I166" s="1260"/>
      <c r="J166" s="1260"/>
    </row>
    <row r="167" spans="1:10" ht="34" customHeight="1">
      <c r="A167" s="964">
        <v>152</v>
      </c>
      <c r="B167" s="1257"/>
      <c r="C167" s="1258"/>
      <c r="D167" s="1262" t="s">
        <v>202</v>
      </c>
      <c r="E167" s="1257"/>
      <c r="F167" s="1259" t="s">
        <v>202</v>
      </c>
      <c r="G167" s="1257"/>
      <c r="H167" s="1257"/>
      <c r="I167" s="1260"/>
      <c r="J167" s="1260"/>
    </row>
    <row r="168" spans="1:10" ht="34" customHeight="1">
      <c r="A168" s="964">
        <v>153</v>
      </c>
      <c r="B168" s="1257"/>
      <c r="C168" s="1258"/>
      <c r="D168" s="1262" t="s">
        <v>202</v>
      </c>
      <c r="E168" s="1257"/>
      <c r="F168" s="1259" t="s">
        <v>202</v>
      </c>
      <c r="G168" s="1257"/>
      <c r="H168" s="1257"/>
      <c r="I168" s="1260"/>
      <c r="J168" s="1260"/>
    </row>
    <row r="169" spans="1:10" ht="34" customHeight="1">
      <c r="A169" s="964">
        <v>154</v>
      </c>
      <c r="B169" s="1257"/>
      <c r="C169" s="1258"/>
      <c r="D169" s="1262" t="s">
        <v>202</v>
      </c>
      <c r="E169" s="1257"/>
      <c r="F169" s="1259" t="s">
        <v>202</v>
      </c>
      <c r="G169" s="1257"/>
      <c r="H169" s="1257"/>
      <c r="I169" s="1260"/>
      <c r="J169" s="1260"/>
    </row>
    <row r="170" spans="1:10" ht="34" customHeight="1">
      <c r="A170" s="964">
        <v>155</v>
      </c>
      <c r="B170" s="1257"/>
      <c r="C170" s="1258"/>
      <c r="D170" s="1262" t="s">
        <v>202</v>
      </c>
      <c r="E170" s="1257"/>
      <c r="F170" s="1259" t="s">
        <v>202</v>
      </c>
      <c r="G170" s="1257"/>
      <c r="H170" s="1257"/>
      <c r="I170" s="1260"/>
      <c r="J170" s="1260"/>
    </row>
    <row r="171" spans="1:10" ht="34" customHeight="1">
      <c r="A171" s="964">
        <v>156</v>
      </c>
      <c r="B171" s="1257"/>
      <c r="C171" s="1258"/>
      <c r="D171" s="1262" t="s">
        <v>202</v>
      </c>
      <c r="E171" s="1257"/>
      <c r="F171" s="1259" t="s">
        <v>202</v>
      </c>
      <c r="G171" s="1257"/>
      <c r="H171" s="1257"/>
      <c r="I171" s="1260"/>
      <c r="J171" s="1260"/>
    </row>
    <row r="172" spans="1:10" ht="34" customHeight="1">
      <c r="A172" s="964">
        <v>157</v>
      </c>
      <c r="B172" s="1257"/>
      <c r="C172" s="1258"/>
      <c r="D172" s="1262" t="s">
        <v>202</v>
      </c>
      <c r="E172" s="1257"/>
      <c r="F172" s="1259" t="s">
        <v>202</v>
      </c>
      <c r="G172" s="1257"/>
      <c r="H172" s="1257"/>
      <c r="I172" s="1260"/>
      <c r="J172" s="1260"/>
    </row>
    <row r="173" spans="1:10" ht="34" customHeight="1">
      <c r="A173" s="964">
        <v>158</v>
      </c>
      <c r="B173" s="1257"/>
      <c r="C173" s="1258"/>
      <c r="D173" s="1262" t="s">
        <v>202</v>
      </c>
      <c r="E173" s="1257"/>
      <c r="F173" s="1259" t="s">
        <v>202</v>
      </c>
      <c r="G173" s="1257"/>
      <c r="H173" s="1257"/>
      <c r="I173" s="1260"/>
      <c r="J173" s="1260"/>
    </row>
    <row r="174" spans="1:10" ht="34" customHeight="1">
      <c r="A174" s="964">
        <v>159</v>
      </c>
      <c r="B174" s="1257"/>
      <c r="C174" s="1258"/>
      <c r="D174" s="1262" t="s">
        <v>202</v>
      </c>
      <c r="E174" s="1257"/>
      <c r="F174" s="1259" t="s">
        <v>202</v>
      </c>
      <c r="G174" s="1257"/>
      <c r="H174" s="1257"/>
      <c r="I174" s="1260"/>
      <c r="J174" s="1260"/>
    </row>
    <row r="175" spans="1:10" ht="34" customHeight="1">
      <c r="A175" s="964">
        <v>160</v>
      </c>
      <c r="B175" s="1257"/>
      <c r="C175" s="1258"/>
      <c r="D175" s="1262" t="s">
        <v>202</v>
      </c>
      <c r="E175" s="1257"/>
      <c r="F175" s="1259" t="s">
        <v>202</v>
      </c>
      <c r="G175" s="1257"/>
      <c r="H175" s="1257"/>
      <c r="I175" s="1260"/>
      <c r="J175" s="1260"/>
    </row>
    <row r="176" spans="1:10" ht="34" customHeight="1">
      <c r="A176" s="964">
        <v>161</v>
      </c>
      <c r="B176" s="1257"/>
      <c r="C176" s="1258"/>
      <c r="D176" s="1262" t="s">
        <v>202</v>
      </c>
      <c r="E176" s="1257"/>
      <c r="F176" s="1259" t="s">
        <v>202</v>
      </c>
      <c r="G176" s="1257"/>
      <c r="H176" s="1257"/>
      <c r="I176" s="1260"/>
      <c r="J176" s="1260"/>
    </row>
    <row r="177" spans="1:10" ht="34" customHeight="1">
      <c r="A177" s="964">
        <v>162</v>
      </c>
      <c r="B177" s="1257"/>
      <c r="C177" s="1258"/>
      <c r="D177" s="1262" t="s">
        <v>202</v>
      </c>
      <c r="E177" s="1257"/>
      <c r="F177" s="1259" t="s">
        <v>202</v>
      </c>
      <c r="G177" s="1257"/>
      <c r="H177" s="1257"/>
      <c r="I177" s="1260"/>
      <c r="J177" s="1260"/>
    </row>
    <row r="178" spans="1:10" ht="34" customHeight="1">
      <c r="A178" s="964">
        <v>163</v>
      </c>
      <c r="B178" s="1257"/>
      <c r="C178" s="1258"/>
      <c r="D178" s="1262" t="s">
        <v>202</v>
      </c>
      <c r="E178" s="1257"/>
      <c r="F178" s="1259" t="s">
        <v>202</v>
      </c>
      <c r="G178" s="1257"/>
      <c r="H178" s="1257"/>
      <c r="I178" s="1260"/>
      <c r="J178" s="1260"/>
    </row>
    <row r="179" spans="1:10" ht="34" customHeight="1">
      <c r="A179" s="964">
        <v>164</v>
      </c>
      <c r="B179" s="1257"/>
      <c r="C179" s="1258"/>
      <c r="D179" s="1262" t="s">
        <v>202</v>
      </c>
      <c r="E179" s="1257"/>
      <c r="F179" s="1259" t="s">
        <v>202</v>
      </c>
      <c r="G179" s="1257"/>
      <c r="H179" s="1257"/>
      <c r="I179" s="1260"/>
      <c r="J179" s="1260"/>
    </row>
    <row r="180" spans="1:10" ht="34" customHeight="1">
      <c r="A180" s="964">
        <v>165</v>
      </c>
      <c r="B180" s="1257"/>
      <c r="C180" s="1258"/>
      <c r="D180" s="1262" t="s">
        <v>202</v>
      </c>
      <c r="E180" s="1257"/>
      <c r="F180" s="1259" t="s">
        <v>202</v>
      </c>
      <c r="G180" s="1257"/>
      <c r="H180" s="1257"/>
      <c r="I180" s="1260"/>
      <c r="J180" s="1260"/>
    </row>
    <row r="181" spans="1:10" ht="34" customHeight="1">
      <c r="A181" s="964">
        <v>166</v>
      </c>
      <c r="B181" s="1257"/>
      <c r="C181" s="1258"/>
      <c r="D181" s="1262" t="s">
        <v>202</v>
      </c>
      <c r="E181" s="1257"/>
      <c r="F181" s="1259" t="s">
        <v>202</v>
      </c>
      <c r="G181" s="1257"/>
      <c r="H181" s="1257"/>
      <c r="I181" s="1260"/>
      <c r="J181" s="1260"/>
    </row>
    <row r="182" spans="1:10" ht="34" customHeight="1">
      <c r="A182" s="964">
        <v>167</v>
      </c>
      <c r="B182" s="1257"/>
      <c r="C182" s="1258"/>
      <c r="D182" s="1262" t="s">
        <v>202</v>
      </c>
      <c r="E182" s="1257"/>
      <c r="F182" s="1259" t="s">
        <v>202</v>
      </c>
      <c r="G182" s="1257"/>
      <c r="H182" s="1257"/>
      <c r="I182" s="1260"/>
      <c r="J182" s="1260"/>
    </row>
    <row r="183" spans="1:10" ht="34" customHeight="1">
      <c r="A183" s="964">
        <v>168</v>
      </c>
      <c r="B183" s="1257"/>
      <c r="C183" s="1258"/>
      <c r="D183" s="1262" t="s">
        <v>202</v>
      </c>
      <c r="E183" s="1257"/>
      <c r="F183" s="1259" t="s">
        <v>202</v>
      </c>
      <c r="G183" s="1257"/>
      <c r="H183" s="1257"/>
      <c r="I183" s="1260"/>
      <c r="J183" s="1260"/>
    </row>
    <row r="184" spans="1:10" ht="34" customHeight="1">
      <c r="A184" s="964">
        <v>169</v>
      </c>
      <c r="B184" s="1257"/>
      <c r="C184" s="1258"/>
      <c r="D184" s="1262" t="s">
        <v>202</v>
      </c>
      <c r="E184" s="1257"/>
      <c r="F184" s="1259" t="s">
        <v>202</v>
      </c>
      <c r="G184" s="1257"/>
      <c r="H184" s="1257"/>
      <c r="I184" s="1260"/>
      <c r="J184" s="1260"/>
    </row>
    <row r="185" spans="1:10" ht="34" customHeight="1">
      <c r="A185" s="964">
        <v>170</v>
      </c>
      <c r="B185" s="1257"/>
      <c r="C185" s="1258"/>
      <c r="D185" s="1262" t="s">
        <v>202</v>
      </c>
      <c r="E185" s="1257"/>
      <c r="F185" s="1259" t="s">
        <v>202</v>
      </c>
      <c r="G185" s="1257"/>
      <c r="H185" s="1257"/>
      <c r="I185" s="1260"/>
      <c r="J185" s="1260"/>
    </row>
    <row r="186" spans="1:10" ht="34" customHeight="1">
      <c r="A186" s="964">
        <v>171</v>
      </c>
      <c r="B186" s="1257"/>
      <c r="C186" s="1258"/>
      <c r="D186" s="1262" t="s">
        <v>202</v>
      </c>
      <c r="E186" s="1257"/>
      <c r="F186" s="1259" t="s">
        <v>202</v>
      </c>
      <c r="G186" s="1257"/>
      <c r="H186" s="1257"/>
      <c r="I186" s="1260"/>
      <c r="J186" s="1260"/>
    </row>
    <row r="187" spans="1:10" ht="34" customHeight="1">
      <c r="A187" s="964">
        <v>172</v>
      </c>
      <c r="B187" s="1257"/>
      <c r="C187" s="1258"/>
      <c r="D187" s="1262" t="s">
        <v>202</v>
      </c>
      <c r="E187" s="1257"/>
      <c r="F187" s="1259" t="s">
        <v>202</v>
      </c>
      <c r="G187" s="1257"/>
      <c r="H187" s="1257"/>
      <c r="I187" s="1260"/>
      <c r="J187" s="1260"/>
    </row>
    <row r="188" spans="1:10" ht="34" customHeight="1">
      <c r="A188" s="964">
        <v>173</v>
      </c>
      <c r="B188" s="1257"/>
      <c r="C188" s="1258"/>
      <c r="D188" s="1262" t="s">
        <v>202</v>
      </c>
      <c r="E188" s="1257"/>
      <c r="F188" s="1259" t="s">
        <v>202</v>
      </c>
      <c r="G188" s="1257"/>
      <c r="H188" s="1257"/>
      <c r="I188" s="1260"/>
      <c r="J188" s="1260"/>
    </row>
    <row r="189" spans="1:10" ht="34" customHeight="1">
      <c r="A189" s="964">
        <v>174</v>
      </c>
      <c r="B189" s="1257"/>
      <c r="C189" s="1258"/>
      <c r="D189" s="1262" t="s">
        <v>202</v>
      </c>
      <c r="E189" s="1257"/>
      <c r="F189" s="1259" t="s">
        <v>202</v>
      </c>
      <c r="G189" s="1257"/>
      <c r="H189" s="1257"/>
      <c r="I189" s="1260"/>
      <c r="J189" s="1260"/>
    </row>
    <row r="190" spans="1:10" ht="34" customHeight="1">
      <c r="A190" s="964">
        <v>175</v>
      </c>
      <c r="B190" s="1257"/>
      <c r="C190" s="1258"/>
      <c r="D190" s="1262" t="s">
        <v>202</v>
      </c>
      <c r="E190" s="1257"/>
      <c r="F190" s="1259" t="s">
        <v>202</v>
      </c>
      <c r="G190" s="1257"/>
      <c r="H190" s="1257"/>
      <c r="I190" s="1260"/>
      <c r="J190" s="1260"/>
    </row>
    <row r="191" spans="1:10" ht="34" customHeight="1">
      <c r="A191" s="964">
        <v>176</v>
      </c>
      <c r="B191" s="1257"/>
      <c r="C191" s="1258"/>
      <c r="D191" s="1262" t="s">
        <v>202</v>
      </c>
      <c r="E191" s="1257"/>
      <c r="F191" s="1259" t="s">
        <v>202</v>
      </c>
      <c r="G191" s="1257"/>
      <c r="H191" s="1257"/>
      <c r="I191" s="1260"/>
      <c r="J191" s="1260"/>
    </row>
    <row r="192" spans="1:10" ht="34" customHeight="1">
      <c r="A192" s="964">
        <v>177</v>
      </c>
      <c r="B192" s="1257"/>
      <c r="C192" s="1258"/>
      <c r="D192" s="1262" t="s">
        <v>202</v>
      </c>
      <c r="E192" s="1257"/>
      <c r="F192" s="1259" t="s">
        <v>202</v>
      </c>
      <c r="G192" s="1257"/>
      <c r="H192" s="1257"/>
      <c r="I192" s="1260"/>
      <c r="J192" s="1260"/>
    </row>
    <row r="193" spans="1:10" ht="34" customHeight="1">
      <c r="A193" s="964">
        <v>178</v>
      </c>
      <c r="B193" s="1257"/>
      <c r="C193" s="1258"/>
      <c r="D193" s="1262" t="s">
        <v>202</v>
      </c>
      <c r="E193" s="1257"/>
      <c r="F193" s="1259" t="s">
        <v>202</v>
      </c>
      <c r="G193" s="1257"/>
      <c r="H193" s="1257"/>
      <c r="I193" s="1260"/>
      <c r="J193" s="1260"/>
    </row>
    <row r="194" spans="1:10" ht="34" customHeight="1">
      <c r="A194" s="964">
        <v>179</v>
      </c>
      <c r="B194" s="1257"/>
      <c r="C194" s="1258"/>
      <c r="D194" s="1262" t="s">
        <v>202</v>
      </c>
      <c r="E194" s="1257"/>
      <c r="F194" s="1259" t="s">
        <v>202</v>
      </c>
      <c r="G194" s="1257"/>
      <c r="H194" s="1257"/>
      <c r="I194" s="1260"/>
      <c r="J194" s="1260"/>
    </row>
    <row r="195" spans="1:10" ht="34" customHeight="1">
      <c r="A195" s="964">
        <v>180</v>
      </c>
      <c r="B195" s="1257"/>
      <c r="C195" s="1258"/>
      <c r="D195" s="1262" t="s">
        <v>202</v>
      </c>
      <c r="E195" s="1257"/>
      <c r="F195" s="1259" t="s">
        <v>202</v>
      </c>
      <c r="G195" s="1257"/>
      <c r="H195" s="1257"/>
      <c r="I195" s="1260"/>
      <c r="J195" s="1260"/>
    </row>
    <row r="196" spans="1:10" ht="34" customHeight="1">
      <c r="A196" s="964">
        <v>181</v>
      </c>
      <c r="B196" s="1257"/>
      <c r="C196" s="1258"/>
      <c r="D196" s="1262" t="s">
        <v>202</v>
      </c>
      <c r="E196" s="1257"/>
      <c r="F196" s="1259" t="s">
        <v>202</v>
      </c>
      <c r="G196" s="1257"/>
      <c r="H196" s="1257"/>
      <c r="I196" s="1260"/>
      <c r="J196" s="1260"/>
    </row>
    <row r="197" spans="1:10" ht="34" customHeight="1">
      <c r="A197" s="964">
        <v>182</v>
      </c>
      <c r="B197" s="1257"/>
      <c r="C197" s="1258"/>
      <c r="D197" s="1262" t="s">
        <v>202</v>
      </c>
      <c r="E197" s="1257"/>
      <c r="F197" s="1259" t="s">
        <v>202</v>
      </c>
      <c r="G197" s="1257"/>
      <c r="H197" s="1257"/>
      <c r="I197" s="1260"/>
      <c r="J197" s="1260"/>
    </row>
    <row r="198" spans="1:10" ht="34" customHeight="1">
      <c r="A198" s="964">
        <v>183</v>
      </c>
      <c r="B198" s="1257"/>
      <c r="C198" s="1258"/>
      <c r="D198" s="1262" t="s">
        <v>202</v>
      </c>
      <c r="E198" s="1257"/>
      <c r="F198" s="1259" t="s">
        <v>202</v>
      </c>
      <c r="G198" s="1257"/>
      <c r="H198" s="1257"/>
      <c r="I198" s="1260"/>
      <c r="J198" s="1260"/>
    </row>
    <row r="199" spans="1:10" ht="34" customHeight="1">
      <c r="A199" s="964">
        <v>184</v>
      </c>
      <c r="B199" s="1257"/>
      <c r="C199" s="1258"/>
      <c r="D199" s="1262" t="s">
        <v>202</v>
      </c>
      <c r="E199" s="1257"/>
      <c r="F199" s="1259" t="s">
        <v>202</v>
      </c>
      <c r="G199" s="1257"/>
      <c r="H199" s="1257"/>
      <c r="I199" s="1260"/>
      <c r="J199" s="1260"/>
    </row>
    <row r="200" spans="1:10" ht="34" customHeight="1">
      <c r="A200" s="964">
        <v>185</v>
      </c>
      <c r="B200" s="1257"/>
      <c r="C200" s="1258"/>
      <c r="D200" s="1262" t="s">
        <v>202</v>
      </c>
      <c r="E200" s="1257"/>
      <c r="F200" s="1259" t="s">
        <v>202</v>
      </c>
      <c r="G200" s="1257"/>
      <c r="H200" s="1257"/>
      <c r="I200" s="1260"/>
      <c r="J200" s="1260"/>
    </row>
    <row r="201" spans="1:10" ht="34" customHeight="1">
      <c r="A201" s="964">
        <v>186</v>
      </c>
      <c r="B201" s="1257"/>
      <c r="C201" s="1258"/>
      <c r="D201" s="1262" t="s">
        <v>202</v>
      </c>
      <c r="E201" s="1257"/>
      <c r="F201" s="1259" t="s">
        <v>202</v>
      </c>
      <c r="G201" s="1257"/>
      <c r="H201" s="1257"/>
      <c r="I201" s="1260"/>
      <c r="J201" s="1260"/>
    </row>
    <row r="202" spans="1:10" ht="34" customHeight="1">
      <c r="A202" s="964">
        <v>187</v>
      </c>
      <c r="B202" s="1257"/>
      <c r="C202" s="1258"/>
      <c r="D202" s="1262" t="s">
        <v>202</v>
      </c>
      <c r="E202" s="1257"/>
      <c r="F202" s="1259" t="s">
        <v>202</v>
      </c>
      <c r="G202" s="1257"/>
      <c r="H202" s="1257"/>
      <c r="I202" s="1260"/>
      <c r="J202" s="1260"/>
    </row>
    <row r="203" spans="1:10" ht="34" customHeight="1">
      <c r="A203" s="964">
        <v>188</v>
      </c>
      <c r="B203" s="1257"/>
      <c r="C203" s="1258"/>
      <c r="D203" s="1262" t="s">
        <v>202</v>
      </c>
      <c r="E203" s="1257"/>
      <c r="F203" s="1259" t="s">
        <v>202</v>
      </c>
      <c r="G203" s="1257"/>
      <c r="H203" s="1257"/>
      <c r="I203" s="1260"/>
      <c r="J203" s="1260"/>
    </row>
    <row r="204" spans="1:10" ht="34" customHeight="1">
      <c r="A204" s="964">
        <v>189</v>
      </c>
      <c r="B204" s="1257"/>
      <c r="C204" s="1258"/>
      <c r="D204" s="1262" t="s">
        <v>202</v>
      </c>
      <c r="E204" s="1257"/>
      <c r="F204" s="1259" t="s">
        <v>202</v>
      </c>
      <c r="G204" s="1257"/>
      <c r="H204" s="1257"/>
      <c r="I204" s="1260"/>
      <c r="J204" s="1260"/>
    </row>
    <row r="205" spans="1:10" ht="34" customHeight="1">
      <c r="A205" s="964">
        <v>190</v>
      </c>
      <c r="B205" s="1257"/>
      <c r="C205" s="1258"/>
      <c r="D205" s="1262" t="s">
        <v>202</v>
      </c>
      <c r="E205" s="1257"/>
      <c r="F205" s="1259" t="s">
        <v>202</v>
      </c>
      <c r="G205" s="1257"/>
      <c r="H205" s="1257"/>
      <c r="I205" s="1260"/>
      <c r="J205" s="1260"/>
    </row>
    <row r="206" spans="1:10" ht="34" customHeight="1">
      <c r="A206" s="964">
        <v>191</v>
      </c>
      <c r="B206" s="1257"/>
      <c r="C206" s="1258"/>
      <c r="D206" s="1262" t="s">
        <v>202</v>
      </c>
      <c r="E206" s="1257"/>
      <c r="F206" s="1259" t="s">
        <v>202</v>
      </c>
      <c r="G206" s="1257"/>
      <c r="H206" s="1257"/>
      <c r="I206" s="1260"/>
      <c r="J206" s="1260"/>
    </row>
    <row r="207" spans="1:10" ht="34" customHeight="1">
      <c r="A207" s="964">
        <v>192</v>
      </c>
      <c r="B207" s="1257"/>
      <c r="C207" s="1258"/>
      <c r="D207" s="1262" t="s">
        <v>202</v>
      </c>
      <c r="E207" s="1257"/>
      <c r="F207" s="1259" t="s">
        <v>202</v>
      </c>
      <c r="G207" s="1257"/>
      <c r="H207" s="1257"/>
      <c r="I207" s="1260"/>
      <c r="J207" s="1260"/>
    </row>
    <row r="208" spans="1:10" ht="34" customHeight="1">
      <c r="A208" s="964">
        <v>193</v>
      </c>
      <c r="B208" s="1257"/>
      <c r="C208" s="1258"/>
      <c r="D208" s="1262" t="s">
        <v>202</v>
      </c>
      <c r="E208" s="1257"/>
      <c r="F208" s="1259" t="s">
        <v>202</v>
      </c>
      <c r="G208" s="1257"/>
      <c r="H208" s="1257"/>
      <c r="I208" s="1260"/>
      <c r="J208" s="1260"/>
    </row>
    <row r="209" spans="1:10" ht="34" customHeight="1">
      <c r="A209" s="964">
        <v>194</v>
      </c>
      <c r="B209" s="1257"/>
      <c r="C209" s="1258"/>
      <c r="D209" s="1262" t="s">
        <v>202</v>
      </c>
      <c r="E209" s="1257"/>
      <c r="F209" s="1259" t="s">
        <v>202</v>
      </c>
      <c r="G209" s="1257"/>
      <c r="H209" s="1257"/>
      <c r="I209" s="1260"/>
      <c r="J209" s="1260"/>
    </row>
    <row r="210" spans="1:10" ht="34" customHeight="1">
      <c r="A210" s="964">
        <v>195</v>
      </c>
      <c r="B210" s="1257"/>
      <c r="C210" s="1258"/>
      <c r="D210" s="1262" t="s">
        <v>202</v>
      </c>
      <c r="E210" s="1257"/>
      <c r="F210" s="1259" t="s">
        <v>202</v>
      </c>
      <c r="G210" s="1257"/>
      <c r="H210" s="1257"/>
      <c r="I210" s="1260"/>
      <c r="J210" s="1260"/>
    </row>
    <row r="211" spans="1:10" ht="34" customHeight="1">
      <c r="A211" s="964">
        <v>196</v>
      </c>
      <c r="B211" s="1257"/>
      <c r="C211" s="1258"/>
      <c r="D211" s="1262" t="s">
        <v>202</v>
      </c>
      <c r="E211" s="1257"/>
      <c r="F211" s="1259" t="s">
        <v>202</v>
      </c>
      <c r="G211" s="1257"/>
      <c r="H211" s="1257"/>
      <c r="I211" s="1260"/>
      <c r="J211" s="1260"/>
    </row>
    <row r="212" spans="1:10" ht="34" customHeight="1">
      <c r="A212" s="964">
        <v>197</v>
      </c>
      <c r="B212" s="1257"/>
      <c r="C212" s="1258"/>
      <c r="D212" s="1262" t="s">
        <v>202</v>
      </c>
      <c r="E212" s="1257"/>
      <c r="F212" s="1259" t="s">
        <v>202</v>
      </c>
      <c r="G212" s="1257"/>
      <c r="H212" s="1257"/>
      <c r="I212" s="1260"/>
      <c r="J212" s="1260"/>
    </row>
    <row r="213" spans="1:10" ht="34" customHeight="1">
      <c r="A213" s="964">
        <v>198</v>
      </c>
      <c r="B213" s="1257"/>
      <c r="C213" s="1258"/>
      <c r="D213" s="1262" t="s">
        <v>202</v>
      </c>
      <c r="E213" s="1257"/>
      <c r="F213" s="1259" t="s">
        <v>202</v>
      </c>
      <c r="G213" s="1257"/>
      <c r="H213" s="1257"/>
      <c r="I213" s="1260"/>
      <c r="J213" s="1260"/>
    </row>
    <row r="214" spans="1:10" ht="34" customHeight="1">
      <c r="A214" s="964">
        <v>199</v>
      </c>
      <c r="B214" s="1257"/>
      <c r="C214" s="1258"/>
      <c r="D214" s="1262" t="s">
        <v>202</v>
      </c>
      <c r="E214" s="1257"/>
      <c r="F214" s="1259" t="s">
        <v>202</v>
      </c>
      <c r="G214" s="1257"/>
      <c r="H214" s="1257"/>
      <c r="I214" s="1260"/>
      <c r="J214" s="1260"/>
    </row>
    <row r="215" spans="1:10" ht="34" customHeight="1">
      <c r="A215" s="964">
        <v>200</v>
      </c>
      <c r="B215" s="1257"/>
      <c r="C215" s="1258"/>
      <c r="D215" s="1262" t="s">
        <v>202</v>
      </c>
      <c r="E215" s="1257"/>
      <c r="F215" s="1259" t="s">
        <v>202</v>
      </c>
      <c r="G215" s="1257"/>
      <c r="H215" s="1257"/>
      <c r="I215" s="1260"/>
      <c r="J215" s="1260"/>
    </row>
    <row r="216" spans="1:10" ht="34" customHeight="1">
      <c r="A216" s="964">
        <v>201</v>
      </c>
      <c r="B216" s="1257"/>
      <c r="C216" s="1258"/>
      <c r="D216" s="1262" t="s">
        <v>202</v>
      </c>
      <c r="E216" s="1257"/>
      <c r="F216" s="1259" t="s">
        <v>202</v>
      </c>
      <c r="G216" s="1257"/>
      <c r="H216" s="1257"/>
      <c r="I216" s="1260"/>
      <c r="J216" s="1260"/>
    </row>
    <row r="217" spans="1:10" ht="34" customHeight="1">
      <c r="A217" s="964">
        <v>202</v>
      </c>
      <c r="B217" s="1257"/>
      <c r="C217" s="1258"/>
      <c r="D217" s="1262" t="s">
        <v>202</v>
      </c>
      <c r="E217" s="1257"/>
      <c r="F217" s="1259" t="s">
        <v>202</v>
      </c>
      <c r="G217" s="1257"/>
      <c r="H217" s="1257"/>
      <c r="I217" s="1260"/>
      <c r="J217" s="1260"/>
    </row>
    <row r="218" spans="1:10" ht="34" customHeight="1">
      <c r="A218" s="964">
        <v>203</v>
      </c>
      <c r="B218" s="1257"/>
      <c r="C218" s="1258"/>
      <c r="D218" s="1262" t="s">
        <v>202</v>
      </c>
      <c r="E218" s="1257"/>
      <c r="F218" s="1259" t="s">
        <v>202</v>
      </c>
      <c r="G218" s="1257"/>
      <c r="H218" s="1257"/>
      <c r="I218" s="1260"/>
      <c r="J218" s="1260"/>
    </row>
    <row r="219" spans="1:10" ht="34" customHeight="1">
      <c r="A219" s="964">
        <v>204</v>
      </c>
      <c r="B219" s="1257"/>
      <c r="C219" s="1258"/>
      <c r="D219" s="1262" t="s">
        <v>202</v>
      </c>
      <c r="E219" s="1257"/>
      <c r="F219" s="1259" t="s">
        <v>202</v>
      </c>
      <c r="G219" s="1257"/>
      <c r="H219" s="1257"/>
      <c r="I219" s="1260"/>
      <c r="J219" s="1260"/>
    </row>
    <row r="220" spans="1:10" ht="34" customHeight="1">
      <c r="A220" s="964">
        <v>205</v>
      </c>
      <c r="B220" s="1257"/>
      <c r="C220" s="1258"/>
      <c r="D220" s="1262" t="s">
        <v>202</v>
      </c>
      <c r="E220" s="1257"/>
      <c r="F220" s="1259" t="s">
        <v>202</v>
      </c>
      <c r="G220" s="1257"/>
      <c r="H220" s="1257"/>
      <c r="I220" s="1260"/>
      <c r="J220" s="1260"/>
    </row>
    <row r="221" spans="1:10" ht="34" customHeight="1">
      <c r="A221" s="964">
        <v>206</v>
      </c>
      <c r="B221" s="1257"/>
      <c r="C221" s="1258"/>
      <c r="D221" s="1262" t="s">
        <v>202</v>
      </c>
      <c r="E221" s="1257"/>
      <c r="F221" s="1259" t="s">
        <v>202</v>
      </c>
      <c r="G221" s="1257"/>
      <c r="H221" s="1257"/>
      <c r="I221" s="1260"/>
      <c r="J221" s="1260"/>
    </row>
    <row r="222" spans="1:10" ht="34" customHeight="1">
      <c r="A222" s="964">
        <v>207</v>
      </c>
      <c r="B222" s="1257"/>
      <c r="C222" s="1258"/>
      <c r="D222" s="1262" t="s">
        <v>202</v>
      </c>
      <c r="E222" s="1257"/>
      <c r="F222" s="1259" t="s">
        <v>202</v>
      </c>
      <c r="G222" s="1257"/>
      <c r="H222" s="1257"/>
      <c r="I222" s="1260"/>
      <c r="J222" s="1260"/>
    </row>
    <row r="223" spans="1:10" ht="34" customHeight="1">
      <c r="A223" s="964">
        <v>208</v>
      </c>
      <c r="B223" s="1257"/>
      <c r="C223" s="1258"/>
      <c r="D223" s="1262" t="s">
        <v>202</v>
      </c>
      <c r="E223" s="1257"/>
      <c r="F223" s="1259" t="s">
        <v>202</v>
      </c>
      <c r="G223" s="1257"/>
      <c r="H223" s="1257"/>
      <c r="I223" s="1260"/>
      <c r="J223" s="1260"/>
    </row>
    <row r="224" spans="1:10" ht="34" customHeight="1">
      <c r="A224" s="964">
        <v>209</v>
      </c>
      <c r="B224" s="1257"/>
      <c r="C224" s="1258"/>
      <c r="D224" s="1262" t="s">
        <v>202</v>
      </c>
      <c r="E224" s="1257"/>
      <c r="F224" s="1259" t="s">
        <v>202</v>
      </c>
      <c r="G224" s="1257"/>
      <c r="H224" s="1257"/>
      <c r="I224" s="1260"/>
      <c r="J224" s="1260"/>
    </row>
    <row r="225" spans="1:10" ht="34" customHeight="1">
      <c r="A225" s="964">
        <v>210</v>
      </c>
      <c r="B225" s="1257"/>
      <c r="C225" s="1258"/>
      <c r="D225" s="1262" t="s">
        <v>202</v>
      </c>
      <c r="E225" s="1257"/>
      <c r="F225" s="1259" t="s">
        <v>202</v>
      </c>
      <c r="G225" s="1257"/>
      <c r="H225" s="1257"/>
      <c r="I225" s="1260"/>
      <c r="J225" s="1260"/>
    </row>
    <row r="226" spans="1:10" ht="34" customHeight="1">
      <c r="A226" s="964">
        <v>211</v>
      </c>
      <c r="B226" s="1257"/>
      <c r="C226" s="1258"/>
      <c r="D226" s="1262" t="s">
        <v>202</v>
      </c>
      <c r="E226" s="1257"/>
      <c r="F226" s="1259" t="s">
        <v>202</v>
      </c>
      <c r="G226" s="1257"/>
      <c r="H226" s="1257"/>
      <c r="I226" s="1260"/>
      <c r="J226" s="1260"/>
    </row>
    <row r="227" spans="1:10" ht="34" customHeight="1">
      <c r="A227" s="964">
        <v>212</v>
      </c>
      <c r="B227" s="1257"/>
      <c r="C227" s="1258"/>
      <c r="D227" s="1262" t="s">
        <v>202</v>
      </c>
      <c r="E227" s="1257"/>
      <c r="F227" s="1259" t="s">
        <v>202</v>
      </c>
      <c r="G227" s="1257"/>
      <c r="H227" s="1257"/>
      <c r="I227" s="1260"/>
      <c r="J227" s="1260"/>
    </row>
    <row r="228" spans="1:10" ht="34" customHeight="1">
      <c r="A228" s="964">
        <v>213</v>
      </c>
      <c r="B228" s="1257"/>
      <c r="C228" s="1258"/>
      <c r="D228" s="1262" t="s">
        <v>202</v>
      </c>
      <c r="E228" s="1257"/>
      <c r="F228" s="1259" t="s">
        <v>202</v>
      </c>
      <c r="G228" s="1257"/>
      <c r="H228" s="1257"/>
      <c r="I228" s="1260"/>
      <c r="J228" s="1260"/>
    </row>
    <row r="229" spans="1:10" ht="34" customHeight="1">
      <c r="A229" s="964">
        <v>214</v>
      </c>
      <c r="B229" s="1257"/>
      <c r="C229" s="1258"/>
      <c r="D229" s="1262" t="s">
        <v>202</v>
      </c>
      <c r="E229" s="1257"/>
      <c r="F229" s="1259" t="s">
        <v>202</v>
      </c>
      <c r="G229" s="1257"/>
      <c r="H229" s="1257"/>
      <c r="I229" s="1260"/>
      <c r="J229" s="1260"/>
    </row>
    <row r="230" spans="1:10" ht="34" customHeight="1">
      <c r="A230" s="964">
        <v>215</v>
      </c>
      <c r="B230" s="1257"/>
      <c r="C230" s="1258"/>
      <c r="D230" s="1262" t="s">
        <v>202</v>
      </c>
      <c r="E230" s="1257"/>
      <c r="F230" s="1259" t="s">
        <v>202</v>
      </c>
      <c r="G230" s="1257"/>
      <c r="H230" s="1257"/>
      <c r="I230" s="1260"/>
      <c r="J230" s="1260"/>
    </row>
    <row r="231" spans="1:10" ht="34" customHeight="1">
      <c r="A231" s="964">
        <v>216</v>
      </c>
      <c r="B231" s="1257"/>
      <c r="C231" s="1258"/>
      <c r="D231" s="1262" t="s">
        <v>202</v>
      </c>
      <c r="E231" s="1257"/>
      <c r="F231" s="1259" t="s">
        <v>202</v>
      </c>
      <c r="G231" s="1257"/>
      <c r="H231" s="1257"/>
      <c r="I231" s="1260"/>
      <c r="J231" s="1260"/>
    </row>
    <row r="232" spans="1:10" ht="34" customHeight="1">
      <c r="A232" s="964">
        <v>217</v>
      </c>
      <c r="B232" s="1257"/>
      <c r="C232" s="1258"/>
      <c r="D232" s="1262" t="s">
        <v>202</v>
      </c>
      <c r="E232" s="1257"/>
      <c r="F232" s="1259" t="s">
        <v>202</v>
      </c>
      <c r="G232" s="1257"/>
      <c r="H232" s="1257"/>
      <c r="I232" s="1260"/>
      <c r="J232" s="1260"/>
    </row>
    <row r="233" spans="1:10" ht="34" customHeight="1">
      <c r="A233" s="964">
        <v>218</v>
      </c>
      <c r="B233" s="1257"/>
      <c r="C233" s="1258"/>
      <c r="D233" s="1262" t="s">
        <v>202</v>
      </c>
      <c r="E233" s="1257"/>
      <c r="F233" s="1259" t="s">
        <v>202</v>
      </c>
      <c r="G233" s="1257"/>
      <c r="H233" s="1257"/>
      <c r="I233" s="1260"/>
      <c r="J233" s="1260"/>
    </row>
    <row r="234" spans="1:10" ht="34" customHeight="1">
      <c r="A234" s="964">
        <v>219</v>
      </c>
      <c r="B234" s="1257"/>
      <c r="C234" s="1258"/>
      <c r="D234" s="1262" t="s">
        <v>202</v>
      </c>
      <c r="E234" s="1257"/>
      <c r="F234" s="1259" t="s">
        <v>202</v>
      </c>
      <c r="G234" s="1257"/>
      <c r="H234" s="1257"/>
      <c r="I234" s="1260"/>
      <c r="J234" s="1260"/>
    </row>
    <row r="235" spans="1:10" ht="34" customHeight="1">
      <c r="A235" s="964">
        <v>220</v>
      </c>
      <c r="B235" s="1257"/>
      <c r="C235" s="1258"/>
      <c r="D235" s="1262" t="s">
        <v>202</v>
      </c>
      <c r="E235" s="1257"/>
      <c r="F235" s="1259" t="s">
        <v>202</v>
      </c>
      <c r="G235" s="1257"/>
      <c r="H235" s="1257"/>
      <c r="I235" s="1260"/>
      <c r="J235" s="1260"/>
    </row>
    <row r="236" spans="1:10" ht="34" customHeight="1">
      <c r="A236" s="964">
        <v>221</v>
      </c>
      <c r="B236" s="1257"/>
      <c r="C236" s="1258"/>
      <c r="D236" s="1262" t="s">
        <v>202</v>
      </c>
      <c r="E236" s="1257"/>
      <c r="F236" s="1259" t="s">
        <v>202</v>
      </c>
      <c r="G236" s="1257"/>
      <c r="H236" s="1257"/>
      <c r="I236" s="1260"/>
      <c r="J236" s="1260"/>
    </row>
    <row r="237" spans="1:10" ht="34" customHeight="1">
      <c r="A237" s="964">
        <v>222</v>
      </c>
      <c r="B237" s="1257"/>
      <c r="C237" s="1258"/>
      <c r="D237" s="1262" t="s">
        <v>202</v>
      </c>
      <c r="E237" s="1257"/>
      <c r="F237" s="1259" t="s">
        <v>202</v>
      </c>
      <c r="G237" s="1257"/>
      <c r="H237" s="1257"/>
      <c r="I237" s="1260"/>
      <c r="J237" s="1260"/>
    </row>
    <row r="238" spans="1:10" ht="34" customHeight="1">
      <c r="A238" s="964">
        <v>223</v>
      </c>
      <c r="B238" s="1257"/>
      <c r="C238" s="1258"/>
      <c r="D238" s="1262" t="s">
        <v>202</v>
      </c>
      <c r="E238" s="1257"/>
      <c r="F238" s="1259" t="s">
        <v>202</v>
      </c>
      <c r="G238" s="1257"/>
      <c r="H238" s="1257"/>
      <c r="I238" s="1260"/>
      <c r="J238" s="1260"/>
    </row>
    <row r="239" spans="1:10" ht="34" customHeight="1">
      <c r="A239" s="964">
        <v>224</v>
      </c>
      <c r="B239" s="1257"/>
      <c r="C239" s="1258"/>
      <c r="D239" s="1262" t="s">
        <v>202</v>
      </c>
      <c r="E239" s="1257"/>
      <c r="F239" s="1259" t="s">
        <v>202</v>
      </c>
      <c r="G239" s="1257"/>
      <c r="H239" s="1257"/>
      <c r="I239" s="1260"/>
      <c r="J239" s="1260"/>
    </row>
    <row r="240" spans="1:10" ht="34" customHeight="1">
      <c r="A240" s="964">
        <v>225</v>
      </c>
      <c r="B240" s="1257"/>
      <c r="C240" s="1258"/>
      <c r="D240" s="1262" t="s">
        <v>202</v>
      </c>
      <c r="E240" s="1257"/>
      <c r="F240" s="1259" t="s">
        <v>202</v>
      </c>
      <c r="G240" s="1257"/>
      <c r="H240" s="1257"/>
      <c r="I240" s="1260"/>
      <c r="J240" s="1260"/>
    </row>
    <row r="241" spans="1:10" ht="34" customHeight="1">
      <c r="A241" s="964">
        <v>226</v>
      </c>
      <c r="B241" s="1257"/>
      <c r="C241" s="1258"/>
      <c r="D241" s="1262" t="s">
        <v>202</v>
      </c>
      <c r="E241" s="1257"/>
      <c r="F241" s="1259" t="s">
        <v>202</v>
      </c>
      <c r="G241" s="1257"/>
      <c r="H241" s="1257"/>
      <c r="I241" s="1260"/>
      <c r="J241" s="1260"/>
    </row>
    <row r="242" spans="1:10" ht="34" customHeight="1">
      <c r="A242" s="964">
        <v>227</v>
      </c>
      <c r="B242" s="1257"/>
      <c r="C242" s="1258"/>
      <c r="D242" s="1262" t="s">
        <v>202</v>
      </c>
      <c r="E242" s="1257"/>
      <c r="F242" s="1259" t="s">
        <v>202</v>
      </c>
      <c r="G242" s="1257"/>
      <c r="H242" s="1257"/>
      <c r="I242" s="1260"/>
      <c r="J242" s="1260"/>
    </row>
    <row r="243" spans="1:10" ht="34" customHeight="1">
      <c r="A243" s="964">
        <v>228</v>
      </c>
      <c r="B243" s="1257"/>
      <c r="C243" s="1258"/>
      <c r="D243" s="1262" t="s">
        <v>202</v>
      </c>
      <c r="E243" s="1257"/>
      <c r="F243" s="1259" t="s">
        <v>202</v>
      </c>
      <c r="G243" s="1257"/>
      <c r="H243" s="1257"/>
      <c r="I243" s="1260"/>
      <c r="J243" s="1260"/>
    </row>
    <row r="244" spans="1:10" ht="34" customHeight="1">
      <c r="A244" s="964">
        <v>229</v>
      </c>
      <c r="B244" s="1257"/>
      <c r="C244" s="1258"/>
      <c r="D244" s="1262" t="s">
        <v>202</v>
      </c>
      <c r="E244" s="1257"/>
      <c r="F244" s="1259" t="s">
        <v>202</v>
      </c>
      <c r="G244" s="1257"/>
      <c r="H244" s="1257"/>
      <c r="I244" s="1260"/>
      <c r="J244" s="1260"/>
    </row>
    <row r="245" spans="1:10" ht="34" customHeight="1">
      <c r="A245" s="964">
        <v>230</v>
      </c>
      <c r="B245" s="1257"/>
      <c r="C245" s="1258"/>
      <c r="D245" s="1262" t="s">
        <v>202</v>
      </c>
      <c r="E245" s="1257"/>
      <c r="F245" s="1259" t="s">
        <v>202</v>
      </c>
      <c r="G245" s="1257"/>
      <c r="H245" s="1257"/>
      <c r="I245" s="1260"/>
      <c r="J245" s="1260"/>
    </row>
    <row r="246" spans="1:10" ht="34" customHeight="1">
      <c r="A246" s="964">
        <v>231</v>
      </c>
      <c r="B246" s="1257"/>
      <c r="C246" s="1258"/>
      <c r="D246" s="1262" t="s">
        <v>202</v>
      </c>
      <c r="E246" s="1257"/>
      <c r="F246" s="1259" t="s">
        <v>202</v>
      </c>
      <c r="G246" s="1257"/>
      <c r="H246" s="1257"/>
      <c r="I246" s="1260"/>
      <c r="J246" s="1260"/>
    </row>
    <row r="247" spans="1:10" ht="34" customHeight="1">
      <c r="A247" s="964">
        <v>232</v>
      </c>
      <c r="B247" s="1257"/>
      <c r="C247" s="1258"/>
      <c r="D247" s="1262" t="s">
        <v>202</v>
      </c>
      <c r="E247" s="1257"/>
      <c r="F247" s="1259" t="s">
        <v>202</v>
      </c>
      <c r="G247" s="1257"/>
      <c r="H247" s="1257"/>
      <c r="I247" s="1260"/>
      <c r="J247" s="1260"/>
    </row>
    <row r="248" spans="1:10" ht="34" customHeight="1">
      <c r="A248" s="964">
        <v>233</v>
      </c>
      <c r="B248" s="1257"/>
      <c r="C248" s="1258"/>
      <c r="D248" s="1262" t="s">
        <v>202</v>
      </c>
      <c r="E248" s="1257"/>
      <c r="F248" s="1259" t="s">
        <v>202</v>
      </c>
      <c r="G248" s="1257"/>
      <c r="H248" s="1257"/>
      <c r="I248" s="1260"/>
      <c r="J248" s="1260"/>
    </row>
    <row r="249" spans="1:10" ht="34" customHeight="1">
      <c r="A249" s="964">
        <v>234</v>
      </c>
      <c r="B249" s="1257"/>
      <c r="C249" s="1258"/>
      <c r="D249" s="1262" t="s">
        <v>202</v>
      </c>
      <c r="E249" s="1257"/>
      <c r="F249" s="1259" t="s">
        <v>202</v>
      </c>
      <c r="G249" s="1257"/>
      <c r="H249" s="1257"/>
      <c r="I249" s="1260"/>
      <c r="J249" s="1260"/>
    </row>
    <row r="250" spans="1:10" ht="34" customHeight="1">
      <c r="A250" s="964">
        <v>235</v>
      </c>
      <c r="B250" s="1257"/>
      <c r="C250" s="1258"/>
      <c r="D250" s="1262" t="s">
        <v>202</v>
      </c>
      <c r="E250" s="1257"/>
      <c r="F250" s="1259" t="s">
        <v>202</v>
      </c>
      <c r="G250" s="1257"/>
      <c r="H250" s="1257"/>
      <c r="I250" s="1260"/>
      <c r="J250" s="1260"/>
    </row>
    <row r="251" spans="1:10" ht="34" customHeight="1">
      <c r="A251" s="964">
        <v>236</v>
      </c>
      <c r="B251" s="1257"/>
      <c r="C251" s="1258"/>
      <c r="D251" s="1262" t="s">
        <v>202</v>
      </c>
      <c r="E251" s="1257"/>
      <c r="F251" s="1259" t="s">
        <v>202</v>
      </c>
      <c r="G251" s="1257"/>
      <c r="H251" s="1257"/>
      <c r="I251" s="1260"/>
      <c r="J251" s="1260"/>
    </row>
  </sheetData>
  <sheetProtection algorithmName="SHA-512" hashValue="Koc4/s9FAx0SKg13QXQIh0401IK232J2m+cN5mllD52yj9/2UH561/HRNdWddGo1a2kkMhvrzskY6hvEJ06QSw==" saltValue="VvdL9yfcTS20MQ+kjorBZw==" spinCount="100000" sheet="1" objects="1" formatCells="0" formatRows="0" sort="0" autoFilter="0"/>
  <autoFilter ref="A15:J251" xr:uid="{BB9A0BA9-535F-44DE-AA2C-7024344E8551}">
    <sortState xmlns:xlrd2="http://schemas.microsoft.com/office/spreadsheetml/2017/richdata2" ref="A16:J251">
      <sortCondition ref="A15:A251"/>
    </sortState>
  </autoFilter>
  <conditionalFormatting sqref="C8">
    <cfRule type="expression" dxfId="11" priority="6">
      <formula>AND($C$8="",$I$13&gt;0)</formula>
    </cfRule>
  </conditionalFormatting>
  <conditionalFormatting sqref="D3">
    <cfRule type="expression" dxfId="10" priority="7">
      <formula>AND($D$3="«Choisir»",$I$13&gt;0)</formula>
    </cfRule>
  </conditionalFormatting>
  <conditionalFormatting sqref="E2:E13">
    <cfRule type="expression" dxfId="9" priority="3">
      <formula>$D$3="Non"</formula>
    </cfRule>
  </conditionalFormatting>
  <conditionalFormatting sqref="E2:F12 E13">
    <cfRule type="expression" dxfId="8" priority="4">
      <formula>$D$3="Non"</formula>
    </cfRule>
  </conditionalFormatting>
  <conditionalFormatting sqref="F13">
    <cfRule type="expression" dxfId="7" priority="2">
      <formula>$D$3="Non"</formula>
    </cfRule>
  </conditionalFormatting>
  <conditionalFormatting sqref="H4:I10">
    <cfRule type="expression" dxfId="6" priority="1">
      <formula>$D$3="Non"</formula>
    </cfRule>
  </conditionalFormatting>
  <conditionalFormatting sqref="I13:J13 A15:J251">
    <cfRule type="expression" dxfId="5" priority="5">
      <formula>$D$3="Non"</formula>
    </cfRule>
  </conditionalFormatting>
  <dataValidations count="4">
    <dataValidation type="list" allowBlank="1" showInputMessage="1" sqref="D3" xr:uid="{30BF7707-DAAF-49DA-A204-C3FF490345B7}">
      <formula1>"«Choisir»,Oui,Non"</formula1>
    </dataValidation>
    <dataValidation allowBlank="1" showInputMessage="1" sqref="G16:G251 B17 B23 B21 B26:B32 E33:E251 E20:E25" xr:uid="{10B378F9-C16B-4EED-8E68-E35127C21AEE}"/>
    <dataValidation type="list" errorStyle="warning" allowBlank="1" showInputMessage="1" showErrorMessage="1" sqref="F16:F251" xr:uid="{18DD74C6-16F4-4FD6-80FD-737ADB376D0F}">
      <formula1>"«Choisir»,Préscolaire,Primaire,Secondaire,Familiale,Adulte,Tout public"</formula1>
    </dataValidation>
    <dataValidation type="list" allowBlank="1" showInputMessage="1" showErrorMessage="1" sqref="D5" xr:uid="{E1F5E657-5CFA-459E-8642-B8F623804F34}">
      <formula1>"«Choisir»,2022,2023"</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C10F46B-2EC8-4708-8128-752EED81792F}">
          <x14:formula1>
            <xm:f>REF!$BG$2:$BG$12</xm:f>
          </x14:formula1>
          <xm:sqref>D16:D251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429550-2EE8-4091-BB6C-0C99586826AF}">
  <ds:schemaRefs>
    <ds:schemaRef ds:uri="http://purl.org/dc/elements/1.1/"/>
    <ds:schemaRef ds:uri="http://schemas.microsoft.com/office/2006/documentManagement/types"/>
    <ds:schemaRef ds:uri="http://schemas.openxmlformats.org/package/2006/metadata/core-properties"/>
    <ds:schemaRef ds:uri="http://purl.org/dc/terms/"/>
    <ds:schemaRef ds:uri="http://schemas.microsoft.com/office/2006/metadata/properties"/>
    <ds:schemaRef ds:uri="http://schemas.microsoft.com/office/infopath/2007/PartnerControls"/>
    <ds:schemaRef ds:uri="http://www.w3.org/XML/1998/namespace"/>
    <ds:schemaRef ds:uri="5df8e7c2-4b50-43a2-9a79-fd38e33f3cc0"/>
    <ds:schemaRef ds:uri="7987d83d-a670-4ea4-b748-e248b654464a"/>
    <ds:schemaRef ds:uri="http://purl.org/dc/dcmitype/"/>
  </ds:schemaRefs>
</ds:datastoreItem>
</file>

<file path=customXml/itemProps2.xml><?xml version="1.0" encoding="utf-8"?>
<ds:datastoreItem xmlns:ds="http://schemas.openxmlformats.org/officeDocument/2006/customXml" ds:itemID="{FF30BA8D-B271-41E2-A297-BCE42C619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B1625B-8D7C-4504-BA8A-A30E7289C7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16</vt:i4>
      </vt:variant>
      <vt:variant>
        <vt:lpstr>Plages nommées</vt:lpstr>
      </vt:variant>
      <vt:variant>
        <vt:i4>59</vt:i4>
      </vt:variant>
    </vt:vector>
  </HeadingPairs>
  <TitlesOfParts>
    <vt:vector size="75" baseType="lpstr">
      <vt:lpstr>Communication</vt:lpstr>
      <vt:lpstr>Identification </vt:lpstr>
      <vt:lpstr>Gouvernance</vt:lpstr>
      <vt:lpstr>Statistiques d'emploi</vt:lpstr>
      <vt:lpstr>Coûts de création et production</vt:lpstr>
      <vt:lpstr>Section 9a Bilan_Diffusion</vt:lpstr>
      <vt:lpstr>Section 9a Plan_Diffusion</vt:lpstr>
      <vt:lpstr>Section 9b Bilan_Médiation</vt:lpstr>
      <vt:lpstr>Section 9b Plan_Médiation</vt:lpstr>
      <vt:lpstr>Section 14a</vt:lpstr>
      <vt:lpstr>Projets spéciaux</vt:lpstr>
      <vt:lpstr>Directives d'envoi</vt:lpstr>
      <vt:lpstr>Résumé-Bilan</vt:lpstr>
      <vt:lpstr>Résumé-Plan</vt:lpstr>
      <vt:lpstr>REF</vt:lpstr>
      <vt:lpstr>REF_rapport</vt:lpstr>
      <vt:lpstr>'Section 9a Plan_Diffusion'!a9Diversite</vt:lpstr>
      <vt:lpstr>a9Diversite</vt:lpstr>
      <vt:lpstr>'Section 9a Plan_Diffusion'!a9hand</vt:lpstr>
      <vt:lpstr>a9hand</vt:lpstr>
      <vt:lpstr>'Section 9a Plan_Diffusion'!a9haut</vt:lpstr>
      <vt:lpstr>a9haut</vt:lpstr>
      <vt:lpstr>'Section 9a Plan_Diffusion'!a9releve</vt:lpstr>
      <vt:lpstr>a9releve</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'Coûts de création et production'!Impression_des_titres</vt:lpstr>
      <vt:lpstr>Gouvernance!Impression_des_titres</vt:lpstr>
      <vt:lpstr>'Section 14a'!Impression_des_titres</vt:lpstr>
      <vt:lpstr>'Section 9a Bilan_Diffusion'!Impression_des_titres</vt:lpstr>
      <vt:lpstr>'Section 9a Plan_Diffusion'!Impression_des_titres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Éliane Habimana</cp:lastModifiedBy>
  <cp:lastPrinted>2023-10-24T21:42:45Z</cp:lastPrinted>
  <dcterms:created xsi:type="dcterms:W3CDTF">2003-03-18T20:09:03Z</dcterms:created>
  <dcterms:modified xsi:type="dcterms:W3CDTF">2026-07-27T16:21:04Z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vt:lpwstr>
  </property>
  <property fmtid="{D5CDD505-2E9C-101B-9397-08002B2CF9AE}" pid="19" name="o409fbb2f027440eae92f2fcfc8d6b760">
    <vt:lpwstr>DRPP|ec7fb67c-bef6-40c5-a864-097caa7da767</vt:lpwstr>
  </property>
  <property fmtid="{D5CDD505-2E9C-101B-9397-08002B2CF9AE}" pid="20" name="Code_Classification">
    <vt:lpwstr>3</vt:lpwstr>
  </property>
  <property fmtid="{D5CDD505-2E9C-101B-9397-08002B2CF9AE}" pid="21" name="MediaServiceImageTags">
    <vt:lpwstr/>
  </property>
  <property fmtid="{D5CDD505-2E9C-101B-9397-08002B2CF9AE}" pid="22" name="_docset_NoMedatataSyncRequired">
    <vt:lpwstr>False</vt:lpwstr>
  </property>
</Properties>
</file>